
<file path=[Content_Types].xml><?xml version="1.0" encoding="utf-8"?>
<Types xmlns="http://schemas.openxmlformats.org/package/2006/content-types">
  <Default Extension="908186765345694" ContentType="image/png"/>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1.xml" ContentType="application/vnd.openxmlformats-officedocument.themeOverrid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heme/themeOverride2.xml" ContentType="application/vnd.openxmlformats-officedocument.themeOverrid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heme/themeOverride3.xml" ContentType="application/vnd.openxmlformats-officedocument.themeOverrid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heme/themeOverride4.xml" ContentType="application/vnd.openxmlformats-officedocument.themeOverrid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heme/themeOverride5.xml" ContentType="application/vnd.openxmlformats-officedocument.themeOverrid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heme/themeOverride6.xml" ContentType="application/vnd.openxmlformats-officedocument.themeOverrid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heme/themeOverride7.xml" ContentType="application/vnd.openxmlformats-officedocument.themeOverrid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theme/themeOverride8.xml" ContentType="application/vnd.openxmlformats-officedocument.themeOverrid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heme/themeOverride9.xml" ContentType="application/vnd.openxmlformats-officedocument.themeOverrid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theme/themeOverride10.xml" ContentType="application/vnd.openxmlformats-officedocument.themeOverrid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theme/themeOverride11.xml" ContentType="application/vnd.openxmlformats-officedocument.themeOverrid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theme/themeOverride12.xml" ContentType="application/vnd.openxmlformats-officedocument.themeOverrid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theme/themeOverride13.xml" ContentType="application/vnd.openxmlformats-officedocument.themeOverrid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theme/themeOverride14.xml" ContentType="application/vnd.openxmlformats-officedocument.themeOverrid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theme/themeOverride15.xml" ContentType="application/vnd.openxmlformats-officedocument.themeOverrid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theme/themeOverride16.xml" ContentType="application/vnd.openxmlformats-officedocument.themeOverrid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theme/themeOverride17.xml" ContentType="application/vnd.openxmlformats-officedocument.themeOverrid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theme/themeOverride18.xml" ContentType="application/vnd.openxmlformats-officedocument.themeOverrid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theme/themeOverride19.xml" ContentType="application/vnd.openxmlformats-officedocument.themeOverrid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theme/themeOverride20.xml" ContentType="application/vnd.openxmlformats-officedocument.themeOverrid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theme/themeOverride21.xml" ContentType="application/vnd.openxmlformats-officedocument.themeOverrid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drawings/drawing3.xml" ContentType="application/vnd.openxmlformats-officedocument.drawing+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Ex1.xml" ContentType="application/vnd.ms-office.chartex+xml"/>
  <Override PartName="/xl/charts/style28.xml" ContentType="application/vnd.ms-office.chartstyle+xml"/>
  <Override PartName="/xl/charts/colors28.xml" ContentType="application/vnd.ms-office.chartcolorstyle+xml"/>
  <Override PartName="/xl/charts/chartEx2.xml" ContentType="application/vnd.ms-office.chartex+xml"/>
  <Override PartName="/xl/charts/style29.xml" ContentType="application/vnd.ms-office.chartstyle+xml"/>
  <Override PartName="/xl/charts/colors29.xml" ContentType="application/vnd.ms-office.chartcolorstyle+xml"/>
  <Override PartName="/xl/charts/chartEx3.xml" ContentType="application/vnd.ms-office.chartex+xml"/>
  <Override PartName="/xl/charts/style30.xml" ContentType="application/vnd.ms-office.chartstyle+xml"/>
  <Override PartName="/xl/charts/colors30.xml" ContentType="application/vnd.ms-office.chartcolorstyle+xml"/>
  <Override PartName="/xl/charts/chartEx4.xml" ContentType="application/vnd.ms-office.chartex+xml"/>
  <Override PartName="/xl/charts/style31.xml" ContentType="application/vnd.ms-office.chartstyle+xml"/>
  <Override PartName="/xl/charts/colors31.xml" ContentType="application/vnd.ms-office.chartcolorstyle+xml"/>
  <Override PartName="/xl/charts/chart28.xml" ContentType="application/vnd.openxmlformats-officedocument.drawingml.chart+xml"/>
  <Override PartName="/xl/charts/style32.xml" ContentType="application/vnd.ms-office.chartstyle+xml"/>
  <Override PartName="/xl/charts/colors32.xml" ContentType="application/vnd.ms-office.chartcolorstyle+xml"/>
  <Override PartName="/xl/charts/chart29.xml" ContentType="application/vnd.openxmlformats-officedocument.drawingml.chart+xml"/>
  <Override PartName="/xl/charts/style33.xml" ContentType="application/vnd.ms-office.chartstyle+xml"/>
  <Override PartName="/xl/charts/colors33.xml" ContentType="application/vnd.ms-office.chartcolorstyle+xml"/>
  <Override PartName="/xl/charts/chart30.xml" ContentType="application/vnd.openxmlformats-officedocument.drawingml.chart+xml"/>
  <Override PartName="/xl/charts/style34.xml" ContentType="application/vnd.ms-office.chartstyle+xml"/>
  <Override PartName="/xl/charts/colors34.xml" ContentType="application/vnd.ms-office.chartcolorstyle+xml"/>
  <Override PartName="/xl/charts/chart31.xml" ContentType="application/vnd.openxmlformats-officedocument.drawingml.chart+xml"/>
  <Override PartName="/xl/charts/style35.xml" ContentType="application/vnd.ms-office.chartstyle+xml"/>
  <Override PartName="/xl/charts/colors35.xml" ContentType="application/vnd.ms-office.chartcolorstyle+xml"/>
  <Override PartName="/xl/drawings/drawing4.xml" ContentType="application/vnd.openxmlformats-officedocument.drawing+xml"/>
  <Override PartName="/xl/drawings/drawing5.xml" ContentType="application/vnd.openxmlformats-officedocument.drawing+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xl/tables/table9.xml" ContentType="application/vnd.openxmlformats-officedocument.spreadsheetml.table+xml"/>
  <Override PartName="/xl/queryTables/queryTable9.xml" ContentType="application/vnd.openxmlformats-officedocument.spreadsheetml.queryTable+xml"/>
  <Override PartName="/xl/tables/table10.xml" ContentType="application/vnd.openxmlformats-officedocument.spreadsheetml.table+xml"/>
  <Override PartName="/xl/queryTables/queryTable10.xml" ContentType="application/vnd.openxmlformats-officedocument.spreadsheetml.queryTable+xml"/>
  <Override PartName="/xl/tables/table11.xml" ContentType="application/vnd.openxmlformats-officedocument.spreadsheetml.table+xml"/>
  <Override PartName="/xl/queryTables/queryTable1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925"/>
  <workbookPr autoCompressPictures="0"/>
  <mc:AlternateContent xmlns:mc="http://schemas.openxmlformats.org/markup-compatibility/2006">
    <mc:Choice Requires="x15">
      <x15ac:absPath xmlns:x15ac="http://schemas.microsoft.com/office/spreadsheetml/2010/11/ac" url="D:\twan-projects\cts-reports\app\report\"/>
    </mc:Choice>
  </mc:AlternateContent>
  <xr:revisionPtr revIDLastSave="0" documentId="13_ncr:1_{20119210-4B41-4BDF-BC5C-77C5223C4315}" xr6:coauthVersionLast="47" xr6:coauthVersionMax="47" xr10:uidLastSave="{00000000-0000-0000-0000-000000000000}"/>
  <bookViews>
    <workbookView xWindow="-110" yWindow="-110" windowWidth="38620" windowHeight="21100" tabRatio="746" activeTab="3" xr2:uid="{00000000-000D-0000-FFFF-FFFF00000000}"/>
  </bookViews>
  <sheets>
    <sheet name="report cover" sheetId="7" r:id="rId1"/>
    <sheet name="weekly_news_comments" sheetId="26" state="hidden" r:id="rId2"/>
    <sheet name="report part 1" sheetId="20" r:id="rId3"/>
    <sheet name="weekly_vimo_tiente" sheetId="28" r:id="rId4"/>
    <sheet name="weekly_laisuat_tygia" sheetId="29" r:id="rId5"/>
    <sheet name="report part 2" sheetId="21" r:id="rId6"/>
    <sheet name="report part 3" sheetId="22" r:id="rId7"/>
    <sheet name="report disclaimer" sheetId="23" r:id="rId8"/>
    <sheet name="data news" sheetId="25" r:id="rId9"/>
    <sheet name="data part 1" sheetId="14" state="hidden" r:id="rId10"/>
    <sheet name="data part 2" sheetId="16" state="hidden" r:id="rId11"/>
    <sheet name="emoji" sheetId="24" state="hidden" r:id="rId12"/>
    <sheet name="weekly_stock_portfolio" sheetId="19" state="hidden" r:id="rId13"/>
    <sheet name="weekly_market_cap" sheetId="17" state="hidden" r:id="rId14"/>
    <sheet name="weekly_history_data" sheetId="8" state="hidden" r:id="rId15"/>
    <sheet name="weekly_ms_index" sheetId="13" state="hidden" r:id="rId16"/>
    <sheet name="weekly_nntd_history" sheetId="11" state="hidden" r:id="rId17"/>
    <sheet name="weekly_nntd_stock" sheetId="12" state="hidden" r:id="rId18"/>
    <sheet name="weekly_news_list" sheetId="10" state="hidden" r:id="rId19"/>
    <sheet name="weekly_data_comments" sheetId="9" state="hidden" r:id="rId20"/>
  </sheets>
  <definedNames>
    <definedName name="_xlchart.v1.0" hidden="1">'data part 2'!$E$20:$E$29</definedName>
    <definedName name="_xlchart.v1.1" hidden="1">'data part 2'!$F$19</definedName>
    <definedName name="_xlchart.v1.2" hidden="1">'data part 2'!$F$20:$F$29</definedName>
    <definedName name="_xlchart.v1.3" hidden="1">'data part 2'!$G$32:$G$41</definedName>
    <definedName name="_xlchart.v1.4" hidden="1">'data part 2'!$H$32:$H$41</definedName>
    <definedName name="_xlchart.v1.5" hidden="1">'data part 2'!$E$32:$E$41</definedName>
    <definedName name="_xlchart.v1.6" hidden="1">'data part 2'!$F$32:$F$41</definedName>
    <definedName name="_xlchart.v1.7" hidden="1">'data part 2'!$G$20:$G$29</definedName>
    <definedName name="_xlchart.v1.8" hidden="1">'data part 2'!$H$19</definedName>
    <definedName name="_xlchart.v1.9" hidden="1">'data part 2'!$H$20:$H$29</definedName>
    <definedName name="ExternalData_1" localSheetId="14" hidden="1">weekly_history_data!$A$1:$I$91</definedName>
    <definedName name="ExternalData_1" localSheetId="1" hidden="1">weekly_news_comments!$A$1:$B$3</definedName>
    <definedName name="ExternalData_1" localSheetId="12" hidden="1">weekly_stock_portfolio!$A$1:$K$48</definedName>
    <definedName name="ExternalData_1" localSheetId="3" hidden="1">weekly_vimo_tiente!$A$1:$O$26</definedName>
    <definedName name="ExternalData_2" localSheetId="19" hidden="1">weekly_data_comments!$A$1:$C$8</definedName>
    <definedName name="ExternalData_2" localSheetId="4" hidden="1">weekly_laisuat_tygia!$A$1:$O$21</definedName>
    <definedName name="ExternalData_2" localSheetId="13" hidden="1">weekly_market_cap!$A$1:$J$34</definedName>
    <definedName name="ExternalData_3" localSheetId="18" hidden="1">weekly_news_list!$A$1:$K$41</definedName>
    <definedName name="ExternalData_4" localSheetId="16" hidden="1">weekly_nntd_history!$A$1:$H$11</definedName>
    <definedName name="ExternalData_5" localSheetId="17" hidden="1">weekly_nntd_stock!$A$1:$D$41</definedName>
    <definedName name="ExternalData_6" localSheetId="15" hidden="1">weekly_ms_index!$A$1:$F$61</definedName>
    <definedName name="_xlnm.Print_Area" localSheetId="8">'data news'!$A$1:$I$44</definedName>
    <definedName name="_xlnm.Print_Area" localSheetId="9">'data part 1'!$A$1:$T$43</definedName>
    <definedName name="_xlnm.Print_Area" localSheetId="0">'report cover'!$A$1:$A$2</definedName>
    <definedName name="_xlnm.Print_Area" localSheetId="7">'report disclaimer'!$A$1:$I$10</definedName>
    <definedName name="_xlnm.Print_Area" localSheetId="2">'report part 1'!$X$42:$AM$70,'report part 1'!$AN$71:$AR$82,'report part 1'!$X$83:$AM$111,'report part 1'!$AN$112:$AR$123,'report part 1'!$X$124:$AM$152,'report part 1'!$A$1:$M$28,'report part 1'!$N$29:$W$41</definedName>
    <definedName name="_xlnm.Print_Area" localSheetId="5">'report part 2'!$A$1:$D$13,'report part 2'!$E$14:$H$26,'report part 2'!$I$27:$N$101</definedName>
    <definedName name="_xlnm.Print_Area" localSheetId="6">'report part 3'!$A$1:$O$78,'report part 3'!$P$79:$AD$105</definedName>
  </definedNames>
  <calcPr calcId="191029"/>
  <extLst>
    <ext xmlns:x14="http://schemas.microsoft.com/office/spreadsheetml/2009/9/main" uri="{79F54976-1DA5-4618-B147-4CDE4B953A38}">
      <x14:workbookPr defaultImageDpi="32767"/>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T121" i="20" l="1"/>
  <c r="AO121" i="20" s="1"/>
  <c r="C24" i="25" a="1"/>
  <c r="C24" i="25" s="1"/>
  <c r="C2" i="25" a="1"/>
  <c r="C2" i="25" s="1"/>
  <c r="B10" i="23"/>
  <c r="Q105" i="22"/>
  <c r="B78" i="22"/>
  <c r="I77" i="22"/>
  <c r="B52" i="22"/>
  <c r="I51" i="22"/>
  <c r="B26" i="22"/>
  <c r="I25" i="22"/>
  <c r="J101" i="21"/>
  <c r="M100" i="21"/>
  <c r="M83" i="21"/>
  <c r="J84" i="21"/>
  <c r="J55" i="21"/>
  <c r="M54" i="21"/>
  <c r="F26" i="21"/>
  <c r="G25" i="21"/>
  <c r="B13" i="21"/>
  <c r="B12" i="21"/>
  <c r="Y151" i="20"/>
  <c r="Y110" i="20"/>
  <c r="Y69" i="20"/>
  <c r="Y152" i="20"/>
  <c r="AO123" i="20"/>
  <c r="Y111" i="20"/>
  <c r="AO82" i="20"/>
  <c r="Y70" i="20"/>
  <c r="B19" i="21"/>
  <c r="B22" i="21" s="1" a="1"/>
  <c r="B60" i="22" a="1"/>
  <c r="B60" i="22" s="1"/>
  <c r="B34" i="22" a="1"/>
  <c r="B34" i="22" s="1"/>
  <c r="B8" i="22" a="1"/>
  <c r="B8" i="22" s="1"/>
  <c r="AT80" i="20"/>
  <c r="AO80" i="20" s="1"/>
  <c r="B6" i="21"/>
  <c r="A10" i="16" a="1"/>
  <c r="A10" i="16" s="1"/>
  <c r="A3" i="16" a="1"/>
  <c r="A3" i="16" s="1"/>
  <c r="G7" i="21"/>
  <c r="F7" i="21" s="1" a="1"/>
  <c r="AO65" i="20"/>
  <c r="Y65" i="20" s="1"/>
  <c r="AO106" i="20"/>
  <c r="Y106" i="20" s="1"/>
  <c r="AO147" i="20"/>
  <c r="Y147" i="20" s="1"/>
  <c r="A2" i="14" a="1"/>
  <c r="H2" i="14" a="1"/>
  <c r="O2" i="14" a="1"/>
  <c r="A9" i="14" a="1"/>
  <c r="H9" i="14" a="1"/>
  <c r="O9" i="14" a="1"/>
  <c r="A16" i="14" a="1"/>
  <c r="A16" i="14" s="1"/>
  <c r="H16" i="14" a="1"/>
  <c r="H16" i="14" s="1"/>
  <c r="O16" i="14" a="1"/>
  <c r="O16" i="14" s="1"/>
  <c r="A24" i="14" a="1"/>
  <c r="A24" i="14" s="1"/>
  <c r="H24" i="14" a="1"/>
  <c r="H24" i="14" s="1"/>
  <c r="O24" i="14" a="1"/>
  <c r="O24" i="14" s="1"/>
  <c r="A31" i="14" a="1"/>
  <c r="A31" i="14" s="1"/>
  <c r="H31" i="14" a="1"/>
  <c r="H31" i="14" s="1"/>
  <c r="O31" i="14" a="1"/>
  <c r="O31" i="14" s="1"/>
  <c r="A38" i="14" a="1"/>
  <c r="A38" i="14" s="1"/>
  <c r="H38" i="14" a="1"/>
  <c r="H38" i="14" s="1"/>
  <c r="O38" i="14" a="1"/>
  <c r="O38" i="14" s="1"/>
  <c r="J30" i="16" a="1"/>
  <c r="J30" i="16" s="1"/>
  <c r="J6" i="16" a="1"/>
  <c r="J6" i="16" s="1"/>
  <c r="J3" i="16" a="1"/>
  <c r="J3" i="16" s="1"/>
  <c r="G19" i="16" a="1"/>
  <c r="G19" i="16" s="1"/>
  <c r="G31" i="16" a="1"/>
  <c r="G31" i="16" s="1"/>
  <c r="E31" i="16" a="1"/>
  <c r="E31" i="16" s="1"/>
  <c r="E19" i="16" a="1"/>
  <c r="E19" i="16" s="1"/>
  <c r="B16" i="25" l="1"/>
  <c r="B5" i="25"/>
  <c r="B20" i="25"/>
  <c r="B19" i="25"/>
  <c r="B15" i="25"/>
  <c r="B17" i="25"/>
  <c r="B18" i="25"/>
  <c r="B21" i="25"/>
  <c r="B22" i="25"/>
  <c r="B28" i="25"/>
  <c r="B25" i="25"/>
  <c r="B43" i="25"/>
  <c r="B42" i="25"/>
  <c r="B40" i="25"/>
  <c r="B39" i="25"/>
  <c r="B38" i="25"/>
  <c r="B36" i="25"/>
  <c r="B4" i="25"/>
  <c r="B32" i="25"/>
  <c r="B30" i="25"/>
  <c r="B29" i="25"/>
  <c r="B11" i="25"/>
  <c r="B27" i="25"/>
  <c r="B35" i="25"/>
  <c r="B34" i="25"/>
  <c r="B6" i="25"/>
  <c r="B31" i="25"/>
  <c r="B9" i="25"/>
  <c r="B10" i="25"/>
  <c r="B12" i="25"/>
  <c r="B26" i="25"/>
  <c r="B44" i="25"/>
  <c r="B41" i="25"/>
  <c r="B37" i="25"/>
  <c r="B3" i="25"/>
  <c r="B33" i="25"/>
  <c r="B7" i="25"/>
  <c r="B8" i="25"/>
  <c r="B13" i="25"/>
  <c r="B14" i="25"/>
  <c r="O9" i="14"/>
  <c r="H9" i="14"/>
  <c r="A9" i="14"/>
  <c r="O2" i="14"/>
  <c r="H2" i="14"/>
  <c r="A2" i="14"/>
  <c r="B22" i="21"/>
  <c r="F22" i="21" s="1"/>
  <c r="F24" i="21"/>
  <c r="F7" i="21"/>
  <c r="C7" i="21" s="1"/>
  <c r="C11" i="21"/>
  <c r="C9" i="21"/>
  <c r="K92" i="21"/>
  <c r="K93" i="21"/>
  <c r="K94" i="21"/>
  <c r="K95" i="21"/>
  <c r="AG89" i="20"/>
  <c r="AJ48" i="20"/>
  <c r="AK48" i="20"/>
  <c r="Z57" i="20"/>
  <c r="AA57" i="20"/>
  <c r="AB57" i="20"/>
  <c r="AE89" i="20"/>
  <c r="AF89" i="20"/>
  <c r="AG48" i="20"/>
  <c r="AB89" i="20"/>
  <c r="AA130" i="20"/>
  <c r="AL139" i="20"/>
  <c r="AA98" i="20"/>
  <c r="AB130" i="20"/>
  <c r="AB98" i="20"/>
  <c r="Z139" i="20"/>
  <c r="AL48" i="20"/>
  <c r="AA139" i="20"/>
  <c r="AB139" i="20"/>
  <c r="AE130" i="20"/>
  <c r="AJ89" i="20"/>
  <c r="AF130" i="20"/>
  <c r="AE57" i="20"/>
  <c r="AK89" i="20"/>
  <c r="AG130" i="20"/>
  <c r="AJ130" i="20"/>
  <c r="AG57" i="20"/>
  <c r="AE98" i="20"/>
  <c r="AK130" i="20"/>
  <c r="AB48" i="20"/>
  <c r="AJ57" i="20"/>
  <c r="AF98" i="20"/>
  <c r="AL130" i="20"/>
  <c r="AF57" i="20"/>
  <c r="AL89" i="20"/>
  <c r="AA48" i="20"/>
  <c r="AK57" i="20"/>
  <c r="AG98" i="20"/>
  <c r="AE139" i="20"/>
  <c r="Z48" i="20"/>
  <c r="AL57" i="20"/>
  <c r="AJ98" i="20"/>
  <c r="AF139" i="20"/>
  <c r="AI48" i="20"/>
  <c r="Z89" i="20"/>
  <c r="AK98" i="20"/>
  <c r="AG139" i="20"/>
  <c r="AE48" i="20"/>
  <c r="Z98" i="20"/>
  <c r="AL98" i="20"/>
  <c r="AJ139" i="20"/>
  <c r="AF48" i="20"/>
  <c r="AA89" i="20"/>
  <c r="Z130" i="20"/>
  <c r="AK139" i="20"/>
  <c r="H8" i="16"/>
  <c r="H13" i="16"/>
  <c r="H6" i="16"/>
  <c r="H4" i="16"/>
  <c r="H15" i="16"/>
  <c r="H14" i="16"/>
  <c r="H12" i="16"/>
  <c r="H7" i="16"/>
  <c r="H5" i="16"/>
  <c r="H11" i="16"/>
  <c r="Y48" i="20"/>
  <c r="AI130" i="20"/>
  <c r="AD89" i="20"/>
  <c r="AD48" i="20"/>
  <c r="AD130" i="20"/>
  <c r="Y57" i="20"/>
  <c r="Y139" i="20"/>
  <c r="AD57" i="20"/>
  <c r="AD139" i="20"/>
  <c r="AI57" i="20"/>
  <c r="AI139" i="20"/>
  <c r="AI89" i="20"/>
  <c r="Y89" i="20"/>
  <c r="AD98" i="20"/>
  <c r="Y98" i="20"/>
  <c r="AI98" i="20"/>
  <c r="Y130" i="20"/>
  <c r="C25" i="16"/>
  <c r="K68" i="21" s="1"/>
  <c r="B25" i="16"/>
  <c r="K63" i="21" s="1"/>
  <c r="B26" i="16"/>
  <c r="K64" i="21" s="1"/>
  <c r="C26" i="16"/>
  <c r="K69" i="21" s="1"/>
  <c r="B27" i="16"/>
  <c r="K65" i="21" s="1"/>
  <c r="C27" i="16"/>
  <c r="K70" i="21" s="1"/>
  <c r="AO116" i="20" l="1" a="1"/>
  <c r="AO116" i="20" s="1"/>
  <c r="AO75" i="20" a="1"/>
  <c r="AO75" i="20" s="1"/>
  <c r="B21" i="16"/>
  <c r="K35" i="21" s="1"/>
  <c r="B20" i="16"/>
  <c r="K34" i="21" s="1"/>
  <c r="C21" i="16"/>
  <c r="K40" i="21" s="1"/>
  <c r="C20" i="16"/>
  <c r="K39" i="21" s="1"/>
  <c r="B22" i="16"/>
  <c r="K36" i="21" s="1"/>
  <c r="C22" i="16"/>
  <c r="K41" i="2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8D14272-C39F-4187-961E-F60AC1CCF47E}" keepAlive="1" name="Query - weekly_data_comments" description="Connection to the 'weekly_data_comments' query in the workbook." type="5" refreshedVersion="8" background="1" saveData="1">
    <dbPr connection="Provider=Microsoft.Mashup.OleDb.1;Data Source=$Workbook$;Location=weekly_data_comments;Extended Properties=&quot;&quot;" command="SELECT * FROM [weekly_data_comments]"/>
  </connection>
  <connection id="2" xr16:uid="{0E64305D-0815-4D7E-8E62-CB890351F570}" keepAlive="1" name="Query - weekly_history_data" description="Connection to the 'weekly_history_data' query in the workbook." type="5" refreshedVersion="8" background="1" saveData="1">
    <dbPr connection="Provider=Microsoft.Mashup.OleDb.1;Data Source=$Workbook$;Location=weekly_history_data;Extended Properties=&quot;&quot;" command="SELECT * FROM [weekly_history_data]"/>
  </connection>
  <connection id="3" xr16:uid="{99B3C623-75A3-4FD4-9A53-6438C93AFA00}" keepAlive="1" name="Query - weekly_laisuat_tygia" description="Connection to the 'weekly_laisuat_tygia' query in the workbook." type="5" refreshedVersion="8" background="1" saveData="1">
    <dbPr connection="Provider=Microsoft.Mashup.OleDb.1;Data Source=$Workbook$;Location=weekly_laisuat_tygia;Extended Properties=&quot;&quot;" command="SELECT * FROM [weekly_laisuat_tygia]"/>
  </connection>
  <connection id="4" xr16:uid="{0AD465EF-4CA3-411C-8146-7EEB06F190D7}" keepAlive="1" name="Query - weekly_market_cap" description="Connection to the 'weekly_market_cap' query in the workbook." type="5" refreshedVersion="8" background="1" saveData="1">
    <dbPr connection="Provider=Microsoft.Mashup.OleDb.1;Data Source=$Workbook$;Location=weekly_market_cap;Extended Properties=&quot;&quot;" command="SELECT * FROM [weekly_market_cap]"/>
  </connection>
  <connection id="5" xr16:uid="{D36F79FD-6722-4DF3-A041-CCF3E154FDF5}" keepAlive="1" name="Query - weekly_ms_index" description="Connection to the 'weekly_ms_index' query in the workbook." type="5" refreshedVersion="8" background="1" saveData="1">
    <dbPr connection="Provider=Microsoft.Mashup.OleDb.1;Data Source=$Workbook$;Location=weekly_ms_index;Extended Properties=&quot;&quot;" command="SELECT * FROM [weekly_ms_index]"/>
  </connection>
  <connection id="6" xr16:uid="{EA194B85-6353-406B-B889-54AF65780665}" keepAlive="1" name="Query - weekly_news_comments" description="Connection to the 'weekly_news_comments' query in the workbook." type="5" refreshedVersion="8" background="1" saveData="1">
    <dbPr connection="Provider=Microsoft.Mashup.OleDb.1;Data Source=$Workbook$;Location=weekly_news_comments;Extended Properties=&quot;&quot;" command="SELECT * FROM [weekly_news_comments]"/>
  </connection>
  <connection id="7" xr16:uid="{511BE699-642B-48A5-B8FC-2C81B0200B6F}" keepAlive="1" name="Query - weekly_news_list" description="Connection to the 'weekly_news_list' query in the workbook." type="5" refreshedVersion="8" background="1" saveData="1">
    <dbPr connection="Provider=Microsoft.Mashup.OleDb.1;Data Source=$Workbook$;Location=weekly_news_list;Extended Properties=&quot;&quot;" command="SELECT * FROM [weekly_news_list]"/>
  </connection>
  <connection id="8" xr16:uid="{AD30C090-3196-4251-B32D-225E62676B24}" keepAlive="1" name="Query - weekly_nntd_history" description="Connection to the 'weekly_nntd_history' query in the workbook." type="5" refreshedVersion="8" background="1" saveData="1">
    <dbPr connection="Provider=Microsoft.Mashup.OleDb.1;Data Source=$Workbook$;Location=weekly_nntd_history;Extended Properties=&quot;&quot;" command="SELECT * FROM [weekly_nntd_history]"/>
  </connection>
  <connection id="9" xr16:uid="{57070264-5FDB-4B6B-8F03-0AA2C445B4F4}" keepAlive="1" name="Query - weekly_nntd_stock" description="Connection to the 'weekly_nntd_stock' query in the workbook." type="5" refreshedVersion="8" background="1" saveData="1">
    <dbPr connection="Provider=Microsoft.Mashup.OleDb.1;Data Source=$Workbook$;Location=weekly_nntd_stock;Extended Properties=&quot;&quot;" command="SELECT * FROM [weekly_nntd_stock]"/>
  </connection>
  <connection id="10" xr16:uid="{83A899CD-30EF-4891-91F9-1AB7BAF4CCA4}" keepAlive="1" name="Query - weekly_stock_portfolio" description="Connection to the 'weekly_stock_portfolio' query in the workbook." type="5" refreshedVersion="8" background="1" saveData="1">
    <dbPr connection="Provider=Microsoft.Mashup.OleDb.1;Data Source=$Workbook$;Location=weekly_stock_portfolio;Extended Properties=&quot;&quot;" command="SELECT * FROM [weekly_stock_portfolio]"/>
  </connection>
  <connection id="11" xr16:uid="{40D0E6D3-2F8E-47BF-B79B-51B8D08195D7}" keepAlive="1" name="Query - weekly_vimo_tiente" description="Connection to the 'weekly_vimo_tiente' query in the workbook." type="5" refreshedVersion="8" background="1" saveData="1">
    <dbPr connection="Provider=Microsoft.Mashup.OleDb.1;Data Source=$Workbook$;Location=weekly_vimo_tiente;Extended Properties=&quot;&quot;" command="SELECT * FROM [weekly_vimo_tiente]"/>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RICHVALUE"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futureMetadata name="XLRICHVALUE" count="4">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futureMetadata>
  <futureMetadata name="XLDAPR" count="1">
    <bk>
      <extLst>
        <ext uri="{bdbb8cdc-fa1e-496e-a857-3c3f30c029c3}">
          <xda:dynamicArrayProperties fDynamic="1" fCollapsed="0"/>
        </ext>
      </extLst>
    </bk>
  </futureMetadata>
  <cellMetadata count="1">
    <bk>
      <rc t="2" v="0"/>
    </bk>
  </cellMetadata>
  <valueMetadata count="4">
    <bk>
      <rc t="1" v="0"/>
    </bk>
    <bk>
      <rc t="1" v="1"/>
    </bk>
    <bk>
      <rc t="1" v="2"/>
    </bk>
    <bk>
      <rc t="1" v="3"/>
    </bk>
  </valueMetadata>
</metadata>
</file>

<file path=xl/sharedStrings.xml><?xml version="1.0" encoding="utf-8"?>
<sst xmlns="http://schemas.openxmlformats.org/spreadsheetml/2006/main" count="1312" uniqueCount="557">
  <si>
    <t>news_type</t>
  </si>
  <si>
    <t>source</t>
  </si>
  <si>
    <t>title</t>
  </si>
  <si>
    <t>content</t>
  </si>
  <si>
    <t>image_url</t>
  </si>
  <si>
    <t>article_url</t>
  </si>
  <si>
    <t>published_time</t>
  </si>
  <si>
    <t>word_count</t>
  </si>
  <si>
    <t>impact</t>
  </si>
  <si>
    <t>trong_nuoc</t>
  </si>
  <si>
    <t>Trung lập</t>
  </si>
  <si>
    <t>Tích cực</t>
  </si>
  <si>
    <t>Tiêu cực</t>
  </si>
  <si>
    <t>x</t>
  </si>
  <si>
    <t>quoc_te</t>
  </si>
  <si>
    <t>ticker</t>
  </si>
  <si>
    <t>XAU_USD</t>
  </si>
  <si>
    <t>BTC_USD</t>
  </si>
  <si>
    <t>ETH_USD</t>
  </si>
  <si>
    <t>SSEC</t>
  </si>
  <si>
    <t>DJI</t>
  </si>
  <si>
    <t>N225</t>
  </si>
  <si>
    <t>CLZ</t>
  </si>
  <si>
    <t>FTSE</t>
  </si>
  <si>
    <t>VNINDEX</t>
  </si>
  <si>
    <t>VN30</t>
  </si>
  <si>
    <t>DXY</t>
  </si>
  <si>
    <t>USD_VND</t>
  </si>
  <si>
    <t>date</t>
  </si>
  <si>
    <t>close</t>
  </si>
  <si>
    <t>1d_change</t>
  </si>
  <si>
    <t>market</t>
  </si>
  <si>
    <t>type</t>
  </si>
  <si>
    <t>hose</t>
  </si>
  <si>
    <t>vn</t>
  </si>
  <si>
    <t>HNXINDEX</t>
  </si>
  <si>
    <t>hnx</t>
  </si>
  <si>
    <t>UPINDEX</t>
  </si>
  <si>
    <t>VN30F1M</t>
  </si>
  <si>
    <t>derivatives</t>
  </si>
  <si>
    <t>VN30F2M</t>
  </si>
  <si>
    <t>commodity</t>
  </si>
  <si>
    <t>other</t>
  </si>
  <si>
    <t>crypto</t>
  </si>
  <si>
    <t>us</t>
  </si>
  <si>
    <t>international</t>
  </si>
  <si>
    <t>SPX</t>
  </si>
  <si>
    <t>eu</t>
  </si>
  <si>
    <t>STOXX50E</t>
  </si>
  <si>
    <t>asia</t>
  </si>
  <si>
    <t>fx</t>
  </si>
  <si>
    <t>group</t>
  </si>
  <si>
    <t>comment</t>
  </si>
  <si>
    <t>news</t>
  </si>
  <si>
    <t>ta_vnindex</t>
  </si>
  <si>
    <t>chart</t>
  </si>
  <si>
    <t>ms_chart</t>
  </si>
  <si>
    <t>sectors</t>
  </si>
  <si>
    <t>Công nghiệp</t>
  </si>
  <si>
    <t>Bất động sản</t>
  </si>
  <si>
    <t>Chứng khoán</t>
  </si>
  <si>
    <t>Công nghệ</t>
  </si>
  <si>
    <t>buy_value</t>
  </si>
  <si>
    <t>sell_value</t>
  </si>
  <si>
    <t>net_value</t>
  </si>
  <si>
    <t>TD</t>
  </si>
  <si>
    <t>NN</t>
  </si>
  <si>
    <t>weekly_value</t>
  </si>
  <si>
    <t>SSI</t>
  </si>
  <si>
    <t>HPG</t>
  </si>
  <si>
    <t>FPT</t>
  </si>
  <si>
    <t>VPB</t>
  </si>
  <si>
    <t>VIX</t>
  </si>
  <si>
    <t>STB</t>
  </si>
  <si>
    <t>DPM</t>
  </si>
  <si>
    <t>HDG</t>
  </si>
  <si>
    <t>VCG</t>
  </si>
  <si>
    <t>FRT</t>
  </si>
  <si>
    <t>ACV</t>
  </si>
  <si>
    <t>GMD</t>
  </si>
  <si>
    <t>MWG</t>
  </si>
  <si>
    <t>TCB</t>
  </si>
  <si>
    <t>MBB</t>
  </si>
  <si>
    <t>MSN</t>
  </si>
  <si>
    <t>EIB</t>
  </si>
  <si>
    <t>SZC</t>
  </si>
  <si>
    <t>VRE</t>
  </si>
  <si>
    <t>BCM</t>
  </si>
  <si>
    <t>VIB</t>
  </si>
  <si>
    <t>DGC</t>
  </si>
  <si>
    <t>volume</t>
  </si>
  <si>
    <t>trend_5p</t>
  </si>
  <si>
    <t>trend_20p</t>
  </si>
  <si>
    <t>trend_60p</t>
  </si>
  <si>
    <t>trend_240p</t>
  </si>
  <si>
    <t>GOLD</t>
  </si>
  <si>
    <t>BRENT OIL</t>
  </si>
  <si>
    <t>BTC-USD</t>
  </si>
  <si>
    <t>ETH-USD</t>
  </si>
  <si>
    <t>USD-VND</t>
  </si>
  <si>
    <t>selected</t>
  </si>
  <si>
    <t>Ngân hàng</t>
  </si>
  <si>
    <t>Thép</t>
  </si>
  <si>
    <t>Dầu khí</t>
  </si>
  <si>
    <t>Khoáng sản</t>
  </si>
  <si>
    <t>Hàng tiêu dùng</t>
  </si>
  <si>
    <t>HISTORY</t>
  </si>
  <si>
    <t>SUM</t>
  </si>
  <si>
    <t>STOCK</t>
  </si>
  <si>
    <t xml:space="preserve"> </t>
  </si>
  <si>
    <t>top_check</t>
  </si>
  <si>
    <t>Tổng giá trị mua vào</t>
  </si>
  <si>
    <t>Tổng giá trị bán ra</t>
  </si>
  <si>
    <t>Tổng giá trị mua/bán ròng</t>
  </si>
  <si>
    <t>Tổng khối lượng mua vào</t>
  </si>
  <si>
    <t>Tổng khối lượng bán ra</t>
  </si>
  <si>
    <t>Tổng khối lượng mua/bán ròng</t>
  </si>
  <si>
    <t>sell_volume</t>
  </si>
  <si>
    <t>buy_volume</t>
  </si>
  <si>
    <t>net_volume</t>
  </si>
  <si>
    <t>buy</t>
  </si>
  <si>
    <t>sell</t>
  </si>
  <si>
    <t>value</t>
  </si>
  <si>
    <t>net</t>
  </si>
  <si>
    <t>* Đon vị: Tỷ đồng</t>
  </si>
  <si>
    <t>*Dữ liệu giao dịch trong tuần</t>
  </si>
  <si>
    <t>open_cap</t>
  </si>
  <si>
    <t>close_cap</t>
  </si>
  <si>
    <t>cap_gain</t>
  </si>
  <si>
    <t>cap_loss</t>
  </si>
  <si>
    <t>net_cap</t>
  </si>
  <si>
    <t>change_cap</t>
  </si>
  <si>
    <t>impact_group</t>
  </si>
  <si>
    <t>impact_ratio</t>
  </si>
  <si>
    <t>Thị trường</t>
  </si>
  <si>
    <t>neutral</t>
  </si>
  <si>
    <t>industry</t>
  </si>
  <si>
    <t>positive</t>
  </si>
  <si>
    <t>Thực phẩm</t>
  </si>
  <si>
    <t>DV hạ tầng</t>
  </si>
  <si>
    <t>Vận tải</t>
  </si>
  <si>
    <t>BĐS KCN</t>
  </si>
  <si>
    <t>Hoá chất</t>
  </si>
  <si>
    <t>Bán lẻ</t>
  </si>
  <si>
    <t>Xây dựng</t>
  </si>
  <si>
    <t>Công ty tài chính</t>
  </si>
  <si>
    <t>Dệt may</t>
  </si>
  <si>
    <t>Y tế</t>
  </si>
  <si>
    <t>nagative</t>
  </si>
  <si>
    <t>Bảo hiểm</t>
  </si>
  <si>
    <t>Thuỷ sản</t>
  </si>
  <si>
    <t>Du lịch và DV</t>
  </si>
  <si>
    <t>stock</t>
  </si>
  <si>
    <t>VHM</t>
  </si>
  <si>
    <t>VCB</t>
  </si>
  <si>
    <t>HVN</t>
  </si>
  <si>
    <t>MARKET CAP</t>
  </si>
  <si>
    <t>Tổng giá trị vốn hoá tăng thêm</t>
  </si>
  <si>
    <t>Tổng giá trị vốn hoá giảm xuống</t>
  </si>
  <si>
    <t>Tổng giá trị thay đổi vốn hoá</t>
  </si>
  <si>
    <t>Tỉ lệ thay đổi vốn hoá (%)</t>
  </si>
  <si>
    <t>t5_pct_change</t>
  </si>
  <si>
    <t>VGC</t>
  </si>
  <si>
    <t>KBC</t>
  </si>
  <si>
    <t>SIP</t>
  </si>
  <si>
    <t>TAL</t>
  </si>
  <si>
    <t>HDC</t>
  </si>
  <si>
    <t>HHS</t>
  </si>
  <si>
    <t>CEO</t>
  </si>
  <si>
    <t>TCH</t>
  </si>
  <si>
    <t>HCM</t>
  </si>
  <si>
    <t>VCI</t>
  </si>
  <si>
    <t>CTS</t>
  </si>
  <si>
    <t>FTS</t>
  </si>
  <si>
    <t>BSI</t>
  </si>
  <si>
    <t>BVS</t>
  </si>
  <si>
    <t>VTP</t>
  </si>
  <si>
    <t>TV1</t>
  </si>
  <si>
    <t>VJC</t>
  </si>
  <si>
    <t>PLX</t>
  </si>
  <si>
    <t>GVR</t>
  </si>
  <si>
    <t>DDV</t>
  </si>
  <si>
    <t>DCM</t>
  </si>
  <si>
    <t>BFC</t>
  </si>
  <si>
    <t>CSV</t>
  </si>
  <si>
    <t>ACB</t>
  </si>
  <si>
    <t>CTG</t>
  </si>
  <si>
    <t>HUT</t>
  </si>
  <si>
    <t>HHV</t>
  </si>
  <si>
    <t>CTD</t>
  </si>
  <si>
    <t>TV2</t>
  </si>
  <si>
    <t>current_price</t>
  </si>
  <si>
    <t>mean_vol</t>
  </si>
  <si>
    <t>distance_mopen</t>
  </si>
  <si>
    <t>distance_mhigh_prev</t>
  </si>
  <si>
    <t>distance_mlow_prev</t>
  </si>
  <si>
    <t>distance_yopen</t>
  </si>
  <si>
    <t>distance_yhigh_prev</t>
  </si>
  <si>
    <t>distance_ylow_prev</t>
  </si>
  <si>
    <t>Mã</t>
  </si>
  <si>
    <t>Nhóm Ngành</t>
  </si>
  <si>
    <t>Mở cửa Tháng</t>
  </si>
  <si>
    <t>Đỉnh cũ Tháng</t>
  </si>
  <si>
    <t>Đáy cũ Tháng</t>
  </si>
  <si>
    <t>Mở cửa Năm</t>
  </si>
  <si>
    <t>Đỉnh cũ Năm</t>
  </si>
  <si>
    <t>Đáy cũ Năm</t>
  </si>
  <si>
    <t>Thông tin cổ phiếu</t>
  </si>
  <si>
    <t>Biến động trong tuần</t>
  </si>
  <si>
    <t>Thay đổi (%)</t>
  </si>
  <si>
    <t>Thanh khoản (%)</t>
  </si>
  <si>
    <t>Giá Hiện Tại</t>
  </si>
  <si>
    <t>Khoảng cách tới Đỉnh/Đáy cũ</t>
  </si>
  <si>
    <t>Vui lòng quét mã QR để 
Mở tài khoản trực tuyến eKYC</t>
  </si>
  <si>
    <t>Vui lòng quét mã QR để 
Tham gia Room Tư vấn Đầu tư</t>
  </si>
  <si>
    <t xml:space="preserve">BỘ PHẬN TƯ VẤN ĐẦU TƯ |  1  </t>
  </si>
  <si>
    <t>TIN TỨC TRONG NƯỚC</t>
  </si>
  <si>
    <t>TÁC ĐỘNG</t>
  </si>
  <si>
    <t>LĨNH VỰC</t>
  </si>
  <si>
    <t xml:space="preserve">BỘ PHẬN TƯ VẤN ĐẦU TƯ |  2  </t>
  </si>
  <si>
    <t>I.  BỐI CẢNH VĨ MÔ</t>
  </si>
  <si>
    <t>cum_change</t>
  </si>
  <si>
    <t>1 Phiên</t>
  </si>
  <si>
    <t>5 Phiên</t>
  </si>
  <si>
    <t>20 Phiên</t>
  </si>
  <si>
    <t xml:space="preserve">BỘ PHẬN TƯ VẤN ĐẦU TƯ |  3  </t>
  </si>
  <si>
    <t xml:space="preserve">BỘ PHẬN TƯ VẤN ĐẦU TƯ |  4  </t>
  </si>
  <si>
    <t>TIN TỨC QUỐC TẾ</t>
  </si>
  <si>
    <t xml:space="preserve">BỘ PHẬN TƯ VẤN ĐẦU TƯ |  5  </t>
  </si>
  <si>
    <t>II.  PHÂN TÍCH THỊ TRƯỜNG</t>
  </si>
  <si>
    <t>`</t>
  </si>
  <si>
    <t xml:space="preserve">BỘ PHẬN TƯ VẤN ĐẦU TƯ |  8  </t>
  </si>
  <si>
    <t xml:space="preserve">BỘ PHẬN TƯ VẤN ĐẦU TƯ |  6  </t>
  </si>
  <si>
    <t xml:space="preserve">BỘ PHẬN TƯ VẤN ĐẦU TƯ |  7  </t>
  </si>
  <si>
    <t xml:space="preserve">BỘ PHẬN TƯ VẤN ĐẦU TƯ |  9  </t>
  </si>
  <si>
    <t>1. THỊ TRƯỜNG CHỨNG KHOÁN VIỆT NAM</t>
  </si>
  <si>
    <t>2. THỊ TRƯỜNG CHỨNG KHOÁN QUỐC TẾ</t>
  </si>
  <si>
    <t>3. THỊ TRƯỜNG TÀI CHÍNH KHÁC</t>
  </si>
  <si>
    <t>1. PHÂN TÍCH KĨ THUẬT CHỈ SỐ VNINDEX</t>
  </si>
  <si>
    <t>3. THỐNG KÊ GIAO DỊCH NƯỚC NGOÀI - TỰ DOANH</t>
  </si>
  <si>
    <t>*Dữ liệu Nước Ngoài giao dịch trong tuần</t>
  </si>
  <si>
    <t>*Top cổ phiếu Nước Ngoài mua/bán ròng</t>
  </si>
  <si>
    <t>*Dữ liệu Tự Doanh giao dịch trong tuần</t>
  </si>
  <si>
    <t>*Top cổ phiếu Tự Doanh mua/bán ròng</t>
  </si>
  <si>
    <t>4. THỐNG KÊ BIẾN ĐỘNG VỐN HOÁ THỊ TRƯỜNG</t>
  </si>
  <si>
    <t>1. DANH SÁCH CỔ PHIẾU THEO DÕI</t>
  </si>
  <si>
    <t>III.  DANH MỤC CỔ PHIẾU</t>
  </si>
  <si>
    <t xml:space="preserve">BỘ PHẬN TƯ VẤN ĐẦU TƯ |  10  </t>
  </si>
  <si>
    <t xml:space="preserve">BỘ PHẬN TƯ VẤN ĐẦU TƯ |  11  </t>
  </si>
  <si>
    <t xml:space="preserve">BỘ PHẬN TƯ VẤN ĐẦU TƯ |  12  </t>
  </si>
  <si>
    <t>2. CHIẾN LƯỢC GIAO DỊCH TUẦN</t>
  </si>
  <si>
    <t xml:space="preserve">BỘ PHẬN TƯ VẤN ĐẦU TƯ |  13  </t>
  </si>
  <si>
    <t>THÔNG BÁO MIỄN TRỪ TRÁCH NHIỆM</t>
  </si>
  <si>
    <t xml:space="preserve">BỘ PHẬN TƯ VẤN ĐẦU TƯ |  14 </t>
  </si>
  <si>
    <t>Nội dung bản tin này do Công ty CP Chứng khoán Ngân hàng Công thương Việt Nam (VietinBank Securities) cung cấp, chỉ mang tính chất tham khảo.  Mặc dù mọi thông tin đều được thu thập từ những nguồn, tờ báo đáng tin cậy, nhưng Vietinbank Securities không đảm bảo được tuyệt đối được độ chính xác của thông tin hay bất kỳ vấn đề nào liên quan đến việc sử dụng bản tin này. 
Các ý kiến tổng hợp, dự báo chỉ thể hiện quan điểm của tác giả tại thời điểm phát hành, báo cáo chỉ nhằm mục đích cung cấp thông tin tham khảo chứ không mang tính chất mời chào, mua bán, nắm giữ bất cứ cổ phiếu nào. 
Báo cáo này là tài sản của Công ty cổ phần chứng khoán Công thương (Vietinbank Securities). Không ai được phép sao chép, tái sản xuất, phát hành cũng như phân phối báo cáo này vì bất cứ mục đích cá nhân hay thương mại nào nếu không có sự đồng ý của Vietinbank Securities.</t>
  </si>
  <si>
    <t>✔️</t>
  </si>
  <si>
    <t>❌</t>
  </si>
  <si>
    <t>📌</t>
  </si>
  <si>
    <t>➤</t>
  </si>
  <si>
    <t>➕</t>
  </si>
  <si>
    <t>➖</t>
  </si>
  <si>
    <t>➜</t>
  </si>
  <si>
    <t>1️⃣</t>
  </si>
  <si>
    <t>2️⃣</t>
  </si>
  <si>
    <t>3️⃣</t>
  </si>
  <si>
    <t>4️⃣</t>
  </si>
  <si>
    <t>5️⃣</t>
  </si>
  <si>
    <t>6️⃣</t>
  </si>
  <si>
    <t>7️⃣</t>
  </si>
  <si>
    <t>8️⃣</t>
  </si>
  <si>
    <t>9️⃣</t>
  </si>
  <si>
    <t>🔟</t>
  </si>
  <si>
    <t>⬆️</t>
  </si>
  <si>
    <t>⬇️</t>
  </si>
  <si>
    <t>⚠️</t>
  </si>
  <si>
    <t>🚫</t>
  </si>
  <si>
    <t>❗</t>
  </si>
  <si>
    <t>💡</t>
  </si>
  <si>
    <t>⚲</t>
  </si>
  <si>
    <t>📄</t>
  </si>
  <si>
    <t>📚</t>
  </si>
  <si>
    <t>📝</t>
  </si>
  <si>
    <t>5d_change</t>
  </si>
  <si>
    <t>20d_change</t>
  </si>
  <si>
    <t>VHC</t>
  </si>
  <si>
    <t>VNM</t>
  </si>
  <si>
    <t>cum_net</t>
  </si>
  <si>
    <t>* Đơn vị: Tỷ đồng</t>
  </si>
  <si>
    <t>* Đơn vị: Triệu CP</t>
  </si>
  <si>
    <t>HDB</t>
  </si>
  <si>
    <t>HSG</t>
  </si>
  <si>
    <t>VND</t>
  </si>
  <si>
    <t>BSR</t>
  </si>
  <si>
    <t>AMRO nâng dự báo tăng trưởng kinh tế Việt Nam trong năm 2025</t>
  </si>
  <si>
    <t>https://image.vietstock.vn/2025/07/24/amro-nang-du-bao-tang-truong-kinh-te-viet-nam.jpg</t>
  </si>
  <si>
    <t>http://vietstock.vn/2025/07/amro-nang-du-bao-tang-truong-kinh-te-viet-nam-trong-nam-2025-761-1332030.htm</t>
  </si>
  <si>
    <t>ADB dự báo tăng trưởng GDP của Việt Nam ở mức 6.3% cho năm 2025</t>
  </si>
  <si>
    <t>https://image.vietstock.vn/2025/07/23/adb-dua-ra-danh-gia-moi-nhat-ve-kinh-te-viet-nam-va-chau-a.jpg</t>
  </si>
  <si>
    <t>http://vietstock.vn/2025/07/adb-du-bao-tang-truong-gdp-cua-viet-nam-o-muc-63-cho-nam-2025-761-1331644.htm</t>
  </si>
  <si>
    <t>Nasdaq Composite lần đầu vượt ngưỡng 21,000 điểm</t>
  </si>
  <si>
    <t>https://image.vietstock.vn/2025/07/24/072425-ck-1.png</t>
  </si>
  <si>
    <t>http://vietstock.vn/2025/07/nasdaq-composite-lan-dau-vuot-nguong-21000-diem-773-1331983.htm</t>
  </si>
  <si>
    <t/>
  </si>
  <si>
    <t>TPB</t>
  </si>
  <si>
    <t>2. PHÂN TÍCH CẤU TRÚC XU HƯỚNG THỊ TRƯỜNG</t>
  </si>
  <si>
    <t>*Top cổ phiếu ảnh hưởng tới vốn hoá thị trường</t>
  </si>
  <si>
    <t>*Top ngành ảnh hưởng tới vốn hoá thị trường</t>
  </si>
  <si>
    <t>update_time</t>
  </si>
  <si>
    <t>time</t>
  </si>
  <si>
    <t>*Dữ liệu Tự Doanh được cập nhật vào cuối mỗi phiên</t>
  </si>
  <si>
    <t>➤ Tổng quan diễn biến VNINDEX</t>
  </si>
  <si>
    <t>➤ Phân tích đa khung thời gian</t>
  </si>
  <si>
    <t>➤ Kết luận và khuyến nghị</t>
  </si>
  <si>
    <t>➤ Phân tích xu hướng đa khung thời gian</t>
  </si>
  <si>
    <t>GEX</t>
  </si>
  <si>
    <t>SHB</t>
  </si>
  <si>
    <t>DCL</t>
  </si>
  <si>
    <t>Standard Chartered điều chỉnh dự báo tăng trưởng kinh tế Việt Nam năm 2025</t>
  </si>
  <si>
    <t>https://image.vietstock.vn/2025/07/24/standard-1.jpg</t>
  </si>
  <si>
    <t>http://vietstock.vn/2025/07/standard-chartered-dieu-chinh-du-bao-tang-truong-kinh-te-viet-nam-nam-2025-761-1332596.htm</t>
  </si>
  <si>
    <t>S&amp;P 500 và Nasdaq Composite tiếp tục lập kỷ lục mới</t>
  </si>
  <si>
    <t>https://image.vietstock.vn/2025/07/25/072525-ck-1.png</t>
  </si>
  <si>
    <t>http://vietstock.vn/2025/07/sp-500-va-nasdaq-composite-tiep-tuc-lap-ky-luc-moi-773-1332612.htm</t>
  </si>
  <si>
    <t>VGI</t>
  </si>
  <si>
    <t>date_range</t>
  </si>
  <si>
    <t>no.</t>
  </si>
  <si>
    <t>Ngân hàng Nhà nước bơm lượng tiền lớn cho hệ thống ngân hàng, hỗ trợ thanh khoản mạnh nhất 8 năm</t>
  </si>
  <si>
    <t>https://cafefcdn.com/thumb_w/640/203337114487263232/2025/7/25/avatar1753414113857-1753414114173602702177.jpg</t>
  </si>
  <si>
    <t>https://cafef.vn/ngan-hang-nha-nuoc-bom-luong-tien-lon-cho-he-thong-ngan-hang-ho-tro-thanh-khoan-manh-nhat-8-nam-188250725102940076.chn</t>
  </si>
  <si>
    <t>vneconomy</t>
  </si>
  <si>
    <t>Thủ tướng: Đưa thể chế từ 'điểm nghẽn của điểm nghẽn' thành lợi thế cạnh tranh quốc gia</t>
  </si>
  <si>
    <t>https://image.vietstock.vn/2025/07/23/chinh-phu-hop-xay-dung-phap-luat.jpg</t>
  </si>
  <si>
    <t>http://vietstock.vn/2025/07/thu-tuong-dua-the-che-tu-diem-nghen-cua-diem-nghen-thanh-loi-the-canh-tranh-quoc-gia-761-1331632.htm</t>
  </si>
  <si>
    <t>ai_selected</t>
  </si>
  <si>
    <t>Bộ Tài chính đề xuất sửa đổi Luật Quản lý nợ công</t>
  </si>
  <si>
    <t>https://image.vietstock.vn/2025/07/25/NO-CONG_2034771.jpg</t>
  </si>
  <si>
    <t>http://vietstock.vn/2025/07/bo-tai-chinh-de-xuat-sua-doi-luat-quan-ly-no-cong-768-1333177.htm</t>
  </si>
  <si>
    <t>Chứng khoán Tuần 21-25/07/2025: Thiết lập đỉnh lịch sử mới với chuỗi tăng 6 tuần liền</t>
  </si>
  <si>
    <t>https://image.vietstock.vn/2025/07/25/2025-07-25-tuan-hinh1.png</t>
  </si>
  <si>
    <t>http://vietstock.vn/2025/07/chung-khoan-tuan-21-25072025-thiet-lap-dinh-lich-su-moi-voi-chuoi-tang-6-tuan-lien-1636-1332937.htm</t>
  </si>
  <si>
    <t>Tổng thống Trump tuyên bố đạt thỏa thuận “lớn chưa từng có” với Nhật, giảm thuế quan về 15%</t>
  </si>
  <si>
    <t>https://media.vneconomy.vn/640x360/images/upload//2025/07/23/httpscms-image-bucket-production-21.png</t>
  </si>
  <si>
    <t>https://vneconomy.vn/tong-thong-trump-tuyen-bo-dat-thoa-thuan-lon-chua-tung-co-voi-nhat-giam-thue-quan-ve-15.htm</t>
  </si>
  <si>
    <t>CafeF</t>
  </si>
  <si>
    <t>Vietnambiz</t>
  </si>
  <si>
    <t>Chính phủ ban hành quy định mới về đầu tư từ các quỹ bảo hiểm</t>
  </si>
  <si>
    <t>https://cdn1.vietnambiz.vn/1881912202208555/images/2025/07/27/27-7-quy-20250727154935884-avatar-15x10-20250727155322428.jpg?width=600&amp;height=315</t>
  </si>
  <si>
    <t>https://vietnambiz.vn/chinh-phu-ban-hanh-quy-dinh-moi-ve-dau-tu-tu-cac-quy-bao-hiem-2025727155322967.htm</t>
  </si>
  <si>
    <t>Chuyên gia: Còn dư địa để Việt Nam đạt mục tiêu tăng trưởng 8,5%</t>
  </si>
  <si>
    <t>https://cafefcdn.com/zoom/600_315/203337114487263232/2025/7/27/avatar1753575398477-1753575398819534021572-0-74-272-510-crop-17535754207231187389565.jpg</t>
  </si>
  <si>
    <t>https://cafef.vn/chuyen-gia-con-du-dia-de-viet-nam-dat-muc-tieu-tang-truong-85-188250727071755369.chn</t>
  </si>
  <si>
    <t>Chứng khoán 25 năm vươn đỉnh lịch sử - Bài cuối: Kỳ vọng nâng hạng, đón dòng vốn mới</t>
  </si>
  <si>
    <t>https://cdn.vietnambiz.vn/1881912202208555/images/2025/07/26/crawl-20250726205326758.jpeg?width=700</t>
  </si>
  <si>
    <t>https://vietnambiz.vn/chung-khoan-25-nam-vuon-dinh-lich-su-bai-cuoi-ky-vong-nang-hang-don-dong-von-moi-2025726205418484.htm</t>
  </si>
  <si>
    <t>Chứng khoán, Tài chính</t>
  </si>
  <si>
    <t>VietStock</t>
  </si>
  <si>
    <t>Lãi suất cho vay đồng loạt giảm, vay ngân hàng nào thấp nhất?</t>
  </si>
  <si>
    <t>https://image.vietstock.vn/2025/07/26/vietstock_s_lai-suat-cho-vay-dong-loat-giam-vay-ngan-hang-nao-thap-nhat_20250726081154.png</t>
  </si>
  <si>
    <t>http://vietstock.vn/2025/07/lai-suat-cho-vay-dong-loat-giam-vay-ngan-hang-nao-thap-nhat-757-1333194.htm</t>
  </si>
  <si>
    <t>Tỷ giá ngoại tệ ngày 25/7: Hạ nhiệt sau nhiều ngày tăng nóng</t>
  </si>
  <si>
    <t>https://cdn.vietnambiz.vn/1881912202208555/images/2025/07/25/screenshot10-20250725092056108.png</t>
  </si>
  <si>
    <t>https://vietnambiz.vn/ty-gia-ngoai-te-ngay-257-ha-nhiet-sau-nhieu-ngay-tang-nong-202572592646616.htm</t>
  </si>
  <si>
    <t>Thông tư 14 mở đường dỡ bỏ hạn mức tín dụng như thế nào?</t>
  </si>
  <si>
    <t>https://media.vneconomy.vn/640x360/images/upload//2025/07/25/tien.jpg</t>
  </si>
  <si>
    <t>https://vneconomy.vn/thong-tu-14-mo-duong-do-bo-han-muc-tin-dung-nhu-the-nao.htm</t>
  </si>
  <si>
    <t>Thủ tướng: Đẩy mạnh ngoại giao kinh tế để thúc đẩy tăng trưởng năm 2025 và những năm tiếp theo</t>
  </si>
  <si>
    <t>https://image.vietstock.vn/2025/07/23/thu-tuong-hop-voi-cac-dai-su-quan-viet-nam-o-nuoc-ngoai-1.jpg</t>
  </si>
  <si>
    <t>http://vietstock.vn/2025/07/thu-tuong-day-manh-ngoai-giao-kinh-te-de-thuc-day-tang-truong-nam-2025-va-nhung-nam-tiep-theo-761-1331478.htm</t>
  </si>
  <si>
    <t>Fed đang thắt chặt định lượng, tại sao cung tiền của Mỹ vẫn tăng?</t>
  </si>
  <si>
    <t>https://image.vietstock.vn/2025/07/26/fed-cung-tien-5.jpg</t>
  </si>
  <si>
    <t>http://vietstock.vn/2025/07/fed-dang-that-chat-dinh-luong-tai-sao-cung-tien-cua-my-van-tang-772-1333258.htm</t>
  </si>
  <si>
    <t>Kỷ lục về phát hành trái phiếu - tín hiệu đẩy mạnh đầu tư công của Trung Quốc</t>
  </si>
  <si>
    <t>https://cdn.vietnambiz.vn/1881912202208555/images/2025/07/26/crawl-20250726193848328-20250726193848350.jpg?width=700</t>
  </si>
  <si>
    <t>https://vietnambiz.vn/ky-luc-ve-phat-hanh-trai-phieu-tin-hieu-day-manh-dau-tu-cong-cua-trung-quoc-202572619409969.htm</t>
  </si>
  <si>
    <t>Ông Trump và cơn bão ngay trụ sở của Fed</t>
  </si>
  <si>
    <t>https://image.vietstock.vn/2025/07/26/trump-powell-1.png</t>
  </si>
  <si>
    <t>http://vietstock.vn/2025/07/ong-trump-va-con-bao-ngay-tru-so-cua-fed-772-1333209.htm</t>
  </si>
  <si>
    <t>Dầu xuống thấp nhất trong 3 tuần do lo ngại về kinh tế Mỹ và Trung Quốc</t>
  </si>
  <si>
    <t>https://image.vietstock.vn/2025/07/26/072625-dau.jpeg</t>
  </si>
  <si>
    <t>http://vietstock.vn/2025/07/dau-xuong-thap-nhat-trong-3-tuan-do-lo-ngai-ve-kinh-te-my-va-trung-quoc-34-1333190.htm</t>
  </si>
  <si>
    <t>Kinh tế toàn cầu chờ 3 quyết định thương mại của Tổng thống Mỹ</t>
  </si>
  <si>
    <t>https://image.vietstock.vn/2025/07/26/tong-thong-trump.jpg</t>
  </si>
  <si>
    <t>http://vietstock.vn/2025/07/kinh-te-toan-cau-cho-3-quyet-dinh-thuong-mai-cua-tong-thong-my-775-1333198.htm</t>
  </si>
  <si>
    <t>Trái phiếu chính phủ Trung Quốc bị bán tháo mạnh, PBoC bơm tiền kỷ lục để ngăn rủi ro lan rộng</t>
  </si>
  <si>
    <t>https://cdn.vietnambiz.vn/1881912202208555/images/2025/07/25/crawl-20250725172249755-20250725172249770.jpg?width=700</t>
  </si>
  <si>
    <t>https://vietnambiz.vn/trai-phieu-chinh-phu-bi-ban-thao-manh-nhtw-trung-quoc-bom-tien-ky-luc-de-ngan-rui-ro-lan-rong-2025725172941512.htm</t>
  </si>
  <si>
    <t>Chủ tịch Fed vẫn có nguy cơ mất chức vì kiên quyết làm một việc không ai dám</t>
  </si>
  <si>
    <t>https://cdn.vietnambiz.vn/1881912202208555/images/2025/07/25/crawl-20250725114305589-20250725114305597.jpg?width=700</t>
  </si>
  <si>
    <t>https://vietnambiz.vn/chu-tich-fed-van-co-nguy-co-mat-chuc-vi-kien-quyet-lam-mot-viec-khong-ai-dam-2025725114950175.htm</t>
  </si>
  <si>
    <t>Đồng rúp Nga tăng 45% so với USD, hiệu suất tốt hàng đầu thế giới: Con dao hai lưỡi với nền kinh tế chịu trừng phạt?</t>
  </si>
  <si>
    <t>https://cafefcdn.com/zoom/600_315/203337114487263232/2025/7/25/avatar1753415753916-1753415754437901239181.png</t>
  </si>
  <si>
    <t>https://cafef.vn/dong-rup-nga-tang-45-so-voi-usd-hieu-suat-tot-hang-dau-the-gioi-con-dao-hai-luoi-voi-nen-kinh-te-chiu-trung-phat-188250725105723461.chn</t>
  </si>
  <si>
    <t>Trước thềm đàm phán, Trung Quốc cắt hoàn toàn nhập khẩu loại hàng hoá quan trọng từ Mỹ: Căng thẳng thương mại tiếp tục leo thang?</t>
  </si>
  <si>
    <t>https://cafefcdn.com/zoom/600_315/203337114487263232/2025/7/25/avatar1753414008812-17534140102631408854522.png</t>
  </si>
  <si>
    <t>https://cafef.vn/truoc-them-dam-phan-trung-quoc-cat-hoan-toan-nhap-khau-loai-hang-hoa-quan-trong-tu-my-cang-thang-thuong-mai-tiep-tuc-leo-thang-188250725102929403.chn</t>
  </si>
  <si>
    <t>'Đắng' của Elon Musk: Tesla 'bán non' 75% Bitcoin ngay trước khi giá nhân 6, ném ngay 3,5 tỷ USD qua cửa sổ</t>
  </si>
  <si>
    <t>https://cafefcdn.com/zoom/600_315/203337114487263232/2025/7/25/avatar1753403667469-17534036682791095148162.png</t>
  </si>
  <si>
    <t>https://cafef.vn/dang-cua-elon-musk-tesla-ban-non-75-bitcoin-ngay-truoc-khi-gia-nhan-6-nem-ngay-35-ty-usd-qua-cua-so-188250725073527357.chn</t>
  </si>
  <si>
    <t>ECB giữ nguyên lãi suất sau 8 lần hạ liên tiếp</t>
  </si>
  <si>
    <t>https://media.vneconomy.vn/640x360/images/upload//2025/07/25/108176209-1753345078390-gettyima.png</t>
  </si>
  <si>
    <t>https://vneconomy.vn/ecb-giu-nguyen-lai-suat-sau-8-lan-ha-lien-tiep.htm</t>
  </si>
  <si>
    <t>Nghị định 212/2025/NĐ-CP quy định đầu tư quỹ BHXH, BHYT, BHTN ưu tiên trái phiếu Chính phủ kỳ hạn dài. Danh mục đầu tư trong nước tập trung công cụ nợ Chính phủ, trừ ngân hàng kiểm soát đặc biệt. Tiền sinh lời trích 2% cho quỹ dự phòng rủi ro, tối đa 5% dư nợ.</t>
  </si>
  <si>
    <t>Tài chính, Trái phiếu Chính phủ, Bảo hiểm</t>
  </si>
  <si>
    <t>Việt Nam đặt mục tiêu tăng trưởng GDP năm 2025 đạt 8,3-8,5%, năm 2026 đạt trên 10%. Đầu tư công giải ngân hiệu quả, kinh tế số tăng trưởng 20% là những nền tảng quan trọng. Cần thúc đẩy tiêu dùng nội địa, khuyến khích đầu tư tư nhân, ưu tiên hàng hóa Việt Nam.</t>
  </si>
  <si>
    <t>Toàn thị trường, Đầu tư công, Kinh tế số, Bán lẻ</t>
  </si>
  <si>
    <t>Thị trường chứng khoán Việt Nam, với GDP 7,25% và tín dụng tăng 9,9%, hướng tới nâng hạng FTSE Russell tháng 9.  Cần cải thiện định giá, đa dạng hóa dòng vốn và minh bạch hóa thông tin.  Nỗ lực nâng hạng thị trường cùng cải cách thể chế mở ra triển vọng thu hút vốn dài hạn.</t>
  </si>
  <si>
    <t>Ngân hàng Nhà nước yêu cầu miễn, giảm lãi vay cho người dân sau bão số 3</t>
  </si>
  <si>
    <t>Ngân hàng Nhà nước yêu cầu miễn giảm lãi vay, cơ cấu nợ cho khách hàng bị ảnh hưởng bởi bão số 3.  Các tổ chức tín dụng phải hỗ trợ khách hàng khôi phục sản xuất kinh doanh sau bão.  Việc này nhằm giúp người dân vượt qua khó khăn, khôi phục đời sống và sản xuất.</t>
  </si>
  <si>
    <t>https://image.vietstock.vn/2025/07/26/nhnn-yeu-cau-mien-giam-lai-vay-cho-nguoi-dan-vung-bao-lu-ava_103194.jpg</t>
  </si>
  <si>
    <t>http://vietstock.vn/2025/07/ngan-hang-nha-nuoc-yeu-cau-mien-giam-lai-vay-cho-nguoi-dan-sau-bao-so-3-757-1333216.htm</t>
  </si>
  <si>
    <t>Ngân hàng, Nông nghiệp, Thủy sản</t>
  </si>
  <si>
    <t>Hầu hết ngân hàng giảm lãi suất cho vay, với ABBank giảm mạnh nhất 2,07%/năm. SCB, ABBank, BIDV, Vietcombank có lãi suất cho vay bình quân dưới 6%. Lãi suất cho vay bình quân mới toàn hệ thống đạt 6,23%/năm, giảm 0,7%/năm.</t>
  </si>
  <si>
    <t>Bộ Tài chính đề xuất sửa đổi 17 điều, bãi bỏ 5 điều Luật Quản lý nợ công 2017. Dự thảo phân cấp cho địa phương phát hành trái phiếu, giảm thủ tục vay ODA. Quy định mới về chương trình quản lý nợ 3 năm và ưu đãi thuế cho nhà đầu tư quốc tế.</t>
  </si>
  <si>
    <t>Tài chính công, Trái phiếu Chính phủ, Thị trường vốn, Đầu tư nước ngoài</t>
  </si>
  <si>
    <t>Theo dấu dòng tiền cá mập 25/07: Khối ngoại và tự doanh cùng bán ròng trong ngày VN-Index lập đỉnh mới</t>
  </si>
  <si>
    <t>Ngày 25/07 VN-Index lập đỉnh lịch sử 1,531.13 điểm, nhưng khối ngoại bán ròng 66 tỷ đồng, tập trung vào HPG, FPT, MSN. Tự doanh sàn HOSE bán ròng mạnh 289 tỷ đồng, chủ yếu ở VPB, BSR, VIB. SSI dẫn đầu mua ròng khối ngoại hơn 403 tỷ đồng, VPB đứng sau với 225 tỷ.</t>
  </si>
  <si>
    <t>https://image.vietstock.vn/2025/07/25/ca-map-25-07-2025_1813103.png</t>
  </si>
  <si>
    <t>http://vietstock.vn/2025/07/theo-dau-dong-tien-ca-map-2507-khoi-ngoai-va-tu-doanh-cung-ban-rong-trong-ngay-vn-index-lap-dinh-moi-830-1333138.htm</t>
  </si>
  <si>
    <t>Chứng khoán, Thép, Công nghệ, Bán lẻ, Ngân hàng, Dầu khí</t>
  </si>
  <si>
    <t>VN-Index lập đỉnh lịch sử mới, tăng 2.26% tuần 21-25/07/2025, thanh khoản cao nhất. Khối ngoại bán ròng hơn 2 nghìn tỷ đồng, tiềm ẩn rung lắc kỹ thuật. Dịch vụ truyền thông, công nghiệp, tài chính dẫn dắt thị trường tích cực.</t>
  </si>
  <si>
    <t>Chứng khoán, Dịch vụ truyền thông, Công nghiệp, Tài chính</t>
  </si>
  <si>
    <t>Nhịp đập Thị trường 25/07: VN-Index lập đỉnh mới, nhóm tài chính và công nghiệp thăng hoa</t>
  </si>
  <si>
    <t>VN-Index lập đỉnh mới 1.531,13 điểm với 10,11 điểm tăng. Thanh khoản tăng vọt, đạt hơn 35,9 ngàn tỷ đồng trên HOSE. Nhóm tài chính và công nghiệp dẫn dắt đà tăng, trong khi khối ngoại tiếp tục bán ròng 78 tỷ đồng.</t>
  </si>
  <si>
    <t>https://image.vietstock.vn/2025/07/25/nhip-dap-thi-truong-2507-3.png</t>
  </si>
  <si>
    <t>http://vietstock.vn/2025/07/nhip-dap-thi-truong-2507-vn-index-lap-dinh-moi-nhom-tai-chinh-va-cong-nghiep-thang-hoa-1636-1332682.htm</t>
  </si>
  <si>
    <t>Chứng khoán, Tài chính, Công nghiệp</t>
  </si>
  <si>
    <t>NHNN bơm ròng 22.497,87 tỷ đồng qua OMO, đưa lượng lưu hành lên 187.282,43 tỷ đồng. Lãi suất liên ngân hàng tăng lên trên 5%/năm ở nhiều kỳ hạn. Việc duy trì thanh khoản VND này gây áp lực lên tỷ giá USD/VND, dù DXY giảm.</t>
  </si>
  <si>
    <t>Ngân hàng, Chính sách tiền tệ, Ngoại hối</t>
  </si>
  <si>
    <t>Ngày 25/7, yen Nhật, đô la Úc, bảng Anh và won Hàn đảo chiều giảm giá. Tỷ giá yen Nhật tại Eximbank là 174,63 VND/JPY (mua) và 180,62 VND/JPY (bán). Đô la Úc cao nhất ở VietinBank (16,951 VND/AUD), bảng Anh tại BIDV (34,849 VND/GBP). Won Hàn tại BIDV là 17,56 VND/KRW (mua) và 19,77 VND/KRW (bán).</t>
  </si>
  <si>
    <t>Ngoại hối</t>
  </si>
  <si>
    <t>Thông tư 14/2025/TT-NHNN về tỷ lệ an toàn vốn là bước chuẩn bị quan trọng cho việc bỏ "room" tín dụng. Agribank hướng tới tăng trưởng tín dụng 13% năm 2025, ưu tiên lĩnh vực sản xuất, kinh tế xanh. Việc bỏ "room" tín dụng yêu cầu ngân hàng nâng cao quản trị rủi ro, tuân thủ Basel II/III.</t>
  </si>
  <si>
    <t>Ngân hàng, Sản xuất, Năng lượng tái tạo, Môi trường</t>
  </si>
  <si>
    <t>Danh sách cổ đông nhận bồi thường ROS giá 5.466 - 7.215 đồng/cp, người nhiều nhất 180 tỷ, có cả công ty chứng khoán</t>
  </si>
  <si>
    <t>Thi hành án Hà Nội thông báo 133 bị hại nhận 7.215 đồng/cổ phiếu ROS, 27.881 người liên quan nhận 5.466 đồng/cổ phiếu. Nhóm ông Quyết chiếm đoạt 3.621 tỷ đồng từ 25.853 nhà đầu tư ban đầu. Hồ sơ yêu cầu thi hành án bao gồm đơn, giấy tờ tùy thân và xác nhận ngân hàng.</t>
  </si>
  <si>
    <t>https://cafefcdn.com/thumb_w/640/203337114487263232/2025/7/25/101223boi-thuong-thiet-hai-ngoai-hop-dong-1-17534149882741009017046-0-0-640-1024-crop-175341500454927512235.jpg</t>
  </si>
  <si>
    <t>https://cafef.vn/danh-sach-co-dong-nhan-boi-thuong-ros-gia-5466-7215-dong-cp-nguoi-nhieu-nhat-180-ty-co-ca-cong-ty-chung-khoan-188250724225642645.chn</t>
  </si>
  <si>
    <t>Standard Chartered hạ dự báo tăng trưởng GDP Việt Nam năm 2025 xuống 6.1%, với FDI giải ngân tăng 8.1% lên 11.7 tỷ USD. Lạm phát dự kiến 3.5%, tuy nhiên rủi ro từ phía cầu vẫn hiện hữu. Ngân hàng dự báo lãi suất tái cấp vốn giữ nguyên và nâng tỷ giá USD/VND lên 26,300.</t>
  </si>
  <si>
    <t>Toàn thị trường, Đầu tư nước ngoài, Ngoại hối</t>
  </si>
  <si>
    <t xml:space="preserve">AMRO dự báo kinh tế Việt Nam năm 2025 tăng trưởng 7%, tăng từ 6,5% tháng 4/2025. GDP 6 tháng đầu năm 2025 đạt 7,52%, nhờ vào tiêu dùng, xuất khẩu mạnh mẽ. ASEAN tăng trưởng 4,4% năm 2025, song rủi ro thương mại Mỹ cần lưu ý.
</t>
  </si>
  <si>
    <t>Toàn thị trường, Bán lẻ, Xuất khẩu</t>
  </si>
  <si>
    <t xml:space="preserve">ADB dự báo GDP Việt Nam tăng 6.3% năm 2025 bất chấp áp lực từ thuế quan. Giải ngân FDI tăng 8.1% cùng với xuất nhập khẩu mạnh mẽ thúc đẩy kinh tế trong năm 2025. Tuy nhiên, lạm phát dự kiến giảm còn 3.9% vào năm 2025 và 3.8% năm 2026, ADB cho biết.
</t>
  </si>
  <si>
    <t>Toàn thị trường, Đầu tư nước ngoài, Xuất nhập khẩu</t>
  </si>
  <si>
    <t>Thủ tướng yêu cầu tháo gỡ vướng mắc thể chế, pháp luật trong năm 2025. 8 dự án luật được xem xét, bao gồm Luật Thương mại điện tử, Luật Hàng không dân dụng. Chính phủ sẽ trình Quốc hội khoảng 40 dự án luật, pháp lệnh năm 2026.</t>
  </si>
  <si>
    <t>Toàn thị trường, Thương mại điện tử, Hàng không</t>
  </si>
  <si>
    <t xml:space="preserve">Thủ tướng chủ trì hội nghị thúc đẩy ngoại giao kinh tế, hướng tới tăng trưởng hai con số. Hợp tác được thể hiện qua hơn 200 thỏa thuận trong 6 tháng, gấp đôi năm 2024. Việt Nam sẽ đàm phán các FTA, phấn đấu GDP năm 2025 đạt 8.3-8.5%.
</t>
  </si>
  <si>
    <t>Toàn thị trường, Thương mại quốc tế</t>
  </si>
  <si>
    <t>Thường trực Chính phủ cho ý kiến về đề án xây dựng quốc gia khởi nghiệp</t>
  </si>
  <si>
    <t xml:space="preserve">Thủ tướng Phạm Minh Chính chủ trì họp về quốc gia khởi nghiệp, dự thảo BT cùng các vấn đề khác. Đề án khởi nghiệp cần làm rõ đổi mới sáng tạo, chuyển đổi số, nhân rộng mô hình hay. Thường trực Chính phủ thảo luận về dự án BT, nhấn mạnh phân cấp, hậu kiểm, lợi ích hài hòa.
</t>
  </si>
  <si>
    <t>https://image.vietstock.vn/2025/07/22/thu-tuong-pham-minh-chinh.jpg</t>
  </si>
  <si>
    <t>http://vietstock.vn/2025/07/thuong-truc-chinh-phu-cho-y-kien-ve-de-an-xay-dung-quoc-gia-khoi-nghiep-761-1331134.htm</t>
  </si>
  <si>
    <t>Khởi nghiệp, Công nghệ, Chuyển đổi số, Đầu tư công, Xây dựng, Hạ tầng</t>
  </si>
  <si>
    <t>Công chức bị tạm đình chỉ nếu nhũng nhiễu người dân, doanh nghiệp</t>
  </si>
  <si>
    <t xml:space="preserve">Công chức có thể bị tạm đình chỉ nếu nhũng nhiễu người dân hoặc doanh nghiệp. Quyết định số 727 của Bộ Nội vụ có hiệu lực sau khi ban hành 2 ngày. Miễn nhiệm lãnh đạo nếu bị khiển trách, cảnh cáo hoặc 2/3 phiếu tín nhiệm thấp.
</t>
  </si>
  <si>
    <t>https://image.vietstock.vn/2025/07/22/vietstock_s_cong-chuc-bi-tam-dinh-chi-neu-nhung-nhieu-nguoi-dan-doanh-nghiep_20250722084725.png</t>
  </si>
  <si>
    <t>http://vietstock.vn/2025/07/cong-chuc-bi-tam-dinh-chi-neu-nhung-nhieu-nguoi-dan-doanh-nghiep-761-1330831.htm</t>
  </si>
  <si>
    <t>Môi trường kinh doanh, Toàn thị trường</t>
  </si>
  <si>
    <t>Trung Quốc đề xuất thành lập tổ chức hợp tác AI toàn cầu mới</t>
  </si>
  <si>
    <t xml:space="preserve">Trung Quốc muốn thành lập tổ chức hợp tác AI toàn cầu, định vị thay thế Mỹ. Hội nghị Thượng Hải có hơn 800 công ty, giới thiệu 3 ngàn sản phẩm công nghệ. Bắc Kinh mong muốn chia sẻ AI, hợp tác với các quốc gia "khối Nam bán cầu".
</t>
  </si>
  <si>
    <t>https://image.vietstock.vn/2025/07/27/20250727_CTV_ava.png</t>
  </si>
  <si>
    <t>http://vietstock.vn/2025/07/trung-quoc-de-xuat-thanh-lap-to-chuc-hop-tac-ai-toan-cau-moi-775-1333281.htm</t>
  </si>
  <si>
    <t>Công nghệ, Trí tuệ nhân tạo</t>
  </si>
  <si>
    <t xml:space="preserve">Nguồn cung tiền Mỹ tăng 5.5% từ cuối 2023 dù Fed thắt chặt định lượng, giảm 23.7%. Các ngân hàng thương mại "in tiền" qua tín dụng, dư nợ tăng lên 18.55 ngàn tỷ USD vào tháng 7/2025. Chính phủ Mỹ muốn nới lỏng quy định ngân hàng, tiềm ẩn rủi ro lạm phát và ảnh hưởng người lao động.
</t>
  </si>
  <si>
    <t>Ngân hàng, Chính sách tiền tệ, Tài chính</t>
  </si>
  <si>
    <t>Trung Quốc phát hành 7.880 tỷ NDT trái phiếu chính phủ, tăng 35,28% nửa đầu năm nay. Nguồn thu thuế 9.290 tỷ NDT giảm 1,2%, ngoài thuế 2.270 tỷ NDT tăng 3,7%. Chi tiêu ngân sách 14.130 tỷ NDT tăng 3,4%.</t>
  </si>
  <si>
    <t>Tài chính công, Trái phiếu Chính phủ, Đầu tư công</t>
  </si>
  <si>
    <t>Ông Trump tới trụ sở Fed yêu cầu giảm lãi suất, gây lo ngại lớn.  Chi phí sửa trụ sở Fed ước tính 3.1 tỷ USD là không chính xác.  Cựu quan chức lo ngại Trump tìm cớ cách chức Powell.</t>
  </si>
  <si>
    <t>Chính sách tiền tệ, Ngân hàng trung ương</t>
  </si>
  <si>
    <t>Mối nguy nợ công 36.2 ngàn tỷ USD thêm trầm trọng vì "đạo luật to đẹp" của ông Trump</t>
  </si>
  <si>
    <t>Nợ công Mỹ vượt 36.2 ngàn tỷ USD, "đạo luật to đẹp" của Trump sẽ tăng thêm 3.4 ngàn tỷ USD nợ. Chi phí lãi vay hơn 1.1 ngàn tỷ USD, đe dọa an ninh quốc gia theo Đô đốc Mullen. Lãi suất tăng 1% có thể thêm 300 tỷ USD, Moody's đã hạ xếp hạng tín dụng Mỹ.</t>
  </si>
  <si>
    <t>https://image.vietstock.vn/2025/07/26/no-cong-my-1.jpg</t>
  </si>
  <si>
    <t>http://vietstock.vn/2025/07/moi-nguy-no-cong-362-ngan-ty-usd-them-tram-trong-vi-dao-luat-to-dep-cua-ong-trump-775-1333199.htm</t>
  </si>
  <si>
    <t>Tài chính công, Trái phiếu Chính phủ</t>
  </si>
  <si>
    <t>Giá dầu giảm xuống mức thấp nhất ba tuần do lo ngại kinh tế Mỹ và Trung Quốc sáu tháng đầu năm doanh thu tài chính Trung Quốc giảm 0.3%. Hợp đồng Brent lùi 1.1% xuống 68.44 USD/thùng, WTI mất 1.3%. Mỹ chuẩn bị cho phép Chevron hoạt động tại Venezuela, có thể tăng xuất khẩu dầu 200.000 thùng/ngày.</t>
  </si>
  <si>
    <t>Dầu khí, Năng lượng, Kinh tế toàn cầu</t>
  </si>
  <si>
    <t>Vàng thế giới giảm hơn 1% khi đồng USD tăng giá</t>
  </si>
  <si>
    <t>Giá vàng quốc tế giảm hơn 1% khi USD mạnh lên, lợi suất trái phiếu Mỹ tăng.  Các cuộc đàm phán thương mại Mỹ-EU tiến triển làm giảm nhu cầu trú ẩn an toàn. Thị trường lao động Mỹ ổn định, Fed dự kiến giữ nguyên lãi suất 4.25%-4.5%.</t>
  </si>
  <si>
    <t>https://image.vietstock.vn/2025/07/26/072625-vang.jpeg</t>
  </si>
  <si>
    <t>http://vietstock.vn/2025/07/vang-the-gioi-giam-hon-1-khi-dong-usd-tang-gia-759-1333189.htm</t>
  </si>
  <si>
    <t>Vàng, Kim loại quý, Ngoại hối, Trái phiếu, Chính sách tiền tệ</t>
  </si>
  <si>
    <t>Mức thuế nhập khẩu phổ thông có thể tăng từ 10% lên 15%, ảnh hưởng 435 tỷ USD. Thuế 200% với dược phẩm, có thể trì hoãn, gây tăng giá thuốc. Trump có thể thực thi hoặc trì hoãn thuế quan, cân nhắc áp lực thị trường và đối tác.</t>
  </si>
  <si>
    <t>Thương mại quốc tế, Dược phẩm, Kinh tế toàn cầu</t>
  </si>
  <si>
    <t>Ngân hàng Nhân dân Trung Quốc bơm 601,8 tỷ nhân dân tệ vào hệ thống tài chính ngày 25/7. Lợi suất trái phiếu chính phủ giảm sau 7 ngày tăng liên tiếp do áp lực bán tháo gia tăng. Nhiều quỹ trái phiếu chịu lỗ, buộc PBoC phải can thiệp để ổn định thị trường.</t>
  </si>
  <si>
    <t>Trái phiếu Chính phủ, Ngân hàng trung ương, Chính sách tiền tệ</t>
  </si>
  <si>
    <t>Không cần phương Tây, một địa điểm ít người biết đang giúp kinh tế Nga đứng vững, đưa hàng trăm triệu USD hàng hoá đến ‘xứ bạch dương’</t>
  </si>
  <si>
    <t>Kim ngạch thương mại Nga-Trung vượt 240 tỷ USD, tăng 2/3 nhờ Trung Quốc là khách hàng lớn. Trung Quốc ủng hộ Nga mạnh mẽ, thay thế nguồn cung phương Tây với nhiều mặt hàng. Tuy nhiên, căng thẳng gia tăng do xuất khẩu ô tô Trung Quốc sang Nga giảm mạnh 58%.</t>
  </si>
  <si>
    <t>https://cafefcdn.com/thumb_w/640/203337114487263232/2025/7/25/avatar1753414578718-1753414579168503285384.png</t>
  </si>
  <si>
    <t>https://cafef.vn/khong-can-phuong-tay-mot-dia-diem-it-nguoi-biet-dang-giup-kinh-te-nga-dung-vung-dua-hang-tram-trieu-usd-hang-hoa-den-xu-bach-duong-188250725103815326.chn</t>
  </si>
  <si>
    <t>Thương mại quốc tế, Ô tô</t>
  </si>
  <si>
    <t>Dự án cải tạo trụ sở Fed đội vốn từ 1,9 tỷ lên 2,5 tỷ USD, vấp chỉ trích lãng phí từ chính quyền Trump. Chủ tịch Powell khẳng định minh bạch, chi phí tăng do khó khăn thi công, giá vật liệu tăng và yêu cầu thay đổi thiết kế.</t>
  </si>
  <si>
    <t>Ngân hàng trung ương</t>
  </si>
  <si>
    <t xml:space="preserve">Đồng rúp Nga tăng 45% so với USD năm 2025 do chính sách tiền tệ thắt chặt và đàm phán. Lãi suất tiền gửi tăng trên 20% thu hút người tiết kiệm và giảm hoạt động nhập khẩu. Tuy nhiên, lệnh trừng phạt và áp thuế mới có thể gây áp lực giảm giá đồng rúp.
</t>
  </si>
  <si>
    <t>Ngoại hối, Chính sách tiền tệ, Kinh tế toàn cầu</t>
  </si>
  <si>
    <t xml:space="preserve">Trung Quốc ngừng nhập năng lượng Mỹ, đặc biệt dầu thô giảm về 0 tháng 6 do thuế trả đũa. Bắc Kinh đa dạng hóa nguồn cung, ít phụ thuộc Mỹ, trong khi đó vòng đàm phán thương mại diễn ra. Trump đặt hạn chót 12/8, nếu không đạt thỏa thuận sẽ tăng thuế lên 15%.
</t>
  </si>
  <si>
    <t>Thương mại quốc tế, Dầu khí, Năng lượng</t>
  </si>
  <si>
    <t xml:space="preserve">S&amp;P 500 và Nasdaq Composite tăng lên mức cao kỷ lục mới vào ngày 24/07, lần lượt là 6,363.35 và 21,057.96 điểm. Dow Jones giảm 0.7% xuống 44,693.91 điểm do cổ phiếu IBM và Tesla sụt giảm mạnh. Tổng thống Trump thăm Fed gây áp lực trong khi đàm phán thương mại với EU tiến triển.
</t>
  </si>
  <si>
    <t>Chứng khoán, Công nghệ, Ô tô</t>
  </si>
  <si>
    <t>Tesla báo cáo tài sản số 1,24 tỷ USD nhưng bỏ lỡ hàng tỷ USD lợi nhuận khi bán Bitcoin.  Doanh thu ô tô quý 2 giảm, cổ phiếu Tesla lao dốc 25% từ đầu năm.  Lợi nhuận từ Bitcoin 284 triệu USD, có thể cao hơn nhiều nếu không bán.</t>
  </si>
  <si>
    <t>Ô tô, Tiền mã hóa</t>
  </si>
  <si>
    <t xml:space="preserve">ECB giữ nguyên lãi suất 2% do bất ổn thương mại với Mỹ, thỏa thuận 1/8 quan trọng. Lạm phát tháng 6 khu vực Eurozone đạt 2%, trong khi Mỹ có thể giảm thuế 15%. ECB sẽ cân nhắc hạ/tăng lãi suất dựa trên kết quả đàm phán, đặc biệt là thời hạn thuế quan.
</t>
  </si>
  <si>
    <t>Ngân hàng trung ương, Chính sách tiền tệ, Thương mại quốc tế</t>
  </si>
  <si>
    <t>Nasdaq Composite vượt 21,000 điểm, Dow Jones tăng 507.85 điểm, S&amp;P 500 lập kỷ lục mới. Mỹ đạt thỏa thuận thương mại với Nhật Bản, tiến gần thỏa thuận với EU. Các chỉ số chứng khoán Mỹ đồng loạt tăng điểm nhờ tin tức thương mại tích cực.</t>
  </si>
  <si>
    <t>Chứng khoán, Thương mại quốc tế</t>
  </si>
  <si>
    <t>Mỹ và Nhật Bản đạt thỏa thuận thương mại, giảm thuế nhập khẩu hàng hóa Nhật xuống 15%. Nhật Bản cam kết đầu tư 550 tỷ USD vào Mỹ, tạo hàng trăm nghìn việc làm mới. Thỏa thuận này mở cửa thị trường Nhật cho nông sản và ô tô Mỹ.</t>
  </si>
  <si>
    <t>Thương mại quốc tế, Nông nghiệp, Ô tô, Đầu tư nước ngoài</t>
  </si>
  <si>
    <t>Hacker tấn công server Microsoft, ảnh hưởng khoảng 100 tổ chức trên toàn cầu</t>
  </si>
  <si>
    <t>Khoảng 100 tổ chức toàn cầu bị ảnh hưởng do khai thác lỗ hổng zero-day server SharePoint. Hơn 9,000 server có khả năng bị xâm nhập, bao gồm nhiều cơ quan chính phủ. Microsoft đã phát hành bản vá, khuyến cáo cài đặt khẩn cấp.</t>
  </si>
  <si>
    <t>https://image.vietstock.vn/2025/07/22/tan-cong-mang.png</t>
  </si>
  <si>
    <t>http://vietstock.vn/2025/07/hacker-tan-cong-server-microsoft-anh-huong-khoang-100-to-chuc-tren-toan-cau-4264-1331010.htm</t>
  </si>
  <si>
    <t>Công nghệ thông tin, An ninh mạng</t>
  </si>
  <si>
    <t>Chuỗi sa sút tồi tệ nhất thập kỷ của mảng ngân hàng đầu tư</t>
  </si>
  <si>
    <t>Ngân hàng đầu tư Mỹ chỉ đóng góp dưới 25% doanh thu 14 quý liên tiếp, mảng giao dịch chiếm 75%. Doanh thu giao dịch quý 2 dự kiến 31 tỷ USD, tăng 10%, ngân hàng đầu tư dự kiến giảm 10%. Biến động thị trường tăng đã giúp mảng giao dịch bứt phá sau thập niên 2010.</t>
  </si>
  <si>
    <t>https://image.vietstock.vn/2025/07/21/ngan-hang-the-gioi.png</t>
  </si>
  <si>
    <t>http://vietstock.vn/2025/07/chuoi-sa-sut-toi-te-nhat-thap-ky-cua-mang-ngan-hang-dau-tu-773-1330300.htm</t>
  </si>
  <si>
    <t>Ngân hàng, Tài chính, Chứng khoán</t>
  </si>
  <si>
    <t>Nhiều cải cách chính sách vĩ mô đang được triển khai nhằm thúc đẩy tăng trưởng kinh tế. Cải cách quản lý nợ công và nới lỏng tín dụng hứa hẹn thu hút vốn. Tuy nhiên, hoạt động bơm tiền duy trì thanh khoản gây áp lực lên tỷ giá. Điều này hỗ trợ thanh khoản hệ thống ngân hàng nhưng lãi suất liên ngân hàng tăng. Các chính sách này định hình triển vọng thị trường vốn và tăng trưởng kinh tế sắp tới.</t>
  </si>
  <si>
    <t>Kinh tế vĩ mô toàn cầu hiện đối mặt nhiều thách thức, xu hướng đa chiều. Chính sách tiền tệ chủ động từ ngân hàng trung ương hỗ trợ ổn định thị trường. Tuy nhiên, căng thẳng thương mại tiếp tục leo thang, nợ công gia tăng gây lo ngại. Các động thái này ảnh hưởng trực tiếp đến quan hệ thương mại quốc tế. Do đó, triển vọng kinh tế toàn cầu vẫn bất định, cần theo dõi chặt chẽ.</t>
  </si>
  <si>
    <t>GDP</t>
  </si>
  <si>
    <t>CPI</t>
  </si>
  <si>
    <t>IIP</t>
  </si>
  <si>
    <t>PMI</t>
  </si>
  <si>
    <t>tong_muc_ban_le_hhdv</t>
  </si>
  <si>
    <t>tang_truong_ban_le_hhdv</t>
  </si>
  <si>
    <t>xuat_khau</t>
  </si>
  <si>
    <t>nhap_khau</t>
  </si>
  <si>
    <t>cctm</t>
  </si>
  <si>
    <t>du_tru_ngoai_hoi</t>
  </si>
  <si>
    <t>cung_tien_m2</t>
  </si>
  <si>
    <t>tang_truong_m2</t>
  </si>
  <si>
    <t>tang_truong_tien_gui</t>
  </si>
  <si>
    <t>tang_truong_tin_dung</t>
  </si>
  <si>
    <t>lslnh_on</t>
  </si>
  <si>
    <t>lslnh_1w</t>
  </si>
  <si>
    <t>lslnh_2w</t>
  </si>
  <si>
    <t>lshd_1_3m</t>
  </si>
  <si>
    <t>lshd_6_9m</t>
  </si>
  <si>
    <t>lshd_13m</t>
  </si>
  <si>
    <t>lsdh_chiet_khau</t>
  </si>
  <si>
    <t>lsdh_tai_cap_von</t>
  </si>
  <si>
    <t>lsdh_qua_dem</t>
  </si>
  <si>
    <t>dhtg_trung_tam</t>
  </si>
  <si>
    <t>dhtg_tran</t>
  </si>
  <si>
    <t>dhtg_nhtm_ban_ra</t>
  </si>
  <si>
    <t>dhtg_san</t>
  </si>
  <si>
    <t>dhtg_tu_do_ban_ra</t>
  </si>
  <si>
    <t>HAG</t>
  </si>
  <si>
    <t>KSV</t>
  </si>
  <si>
    <t>VIC</t>
  </si>
  <si>
    <t>NGZ</t>
  </si>
  <si>
    <t>MCH</t>
  </si>
  <si>
    <t>DBC</t>
  </si>
  <si>
    <t>Thị trường chứng khoán Việt Nam tiếp tục nới rộng đà tăng, VN-Index ghi nhận mức tăng 4.87% trong tuần qua. Nhóm cổ phiếu vốn hóa lớn VN30 cũng diễn biến khả quan, tăng 4.15%, với mức tăng nhẹ hơn so với chỉ số chung. Cùng xu hướng chung, HNXINDEX tăng mạnh 7.32%, và UPINDEX tăng 2.56%, cho thấy đà lan tỏa tích cực toàn thị trường. Thị trường phái sinh phản ánh triển vọng tương đồng, hợp đồng VN30F1M đạt 1693.0 điểm, thấp hơn nhẹ so với chỉ số cơ sở VN30. Nhìn chung, đà tăng của thị trường đang lan tỏa, thể hiện sự đồng thuận tích cực từ các chỉ số và nhóm vốn hóa.</t>
  </si>
  <si>
    <t>Trong tuần qua, thị trường chứng khoán toàn cầu ghi nhận xu hướng tăng trưởng tích cực, với đa số các chỉ số chính đều duy trì đà tăng. Các chỉ số chính của thị trường Mỹ tiếp tục tăng điểm, với Dow Jones và S&amp;P 500 lần lượt tăng 1.26% và 1.46%. Khu vực châu Âu cũng ghi nhận mức tăng, khi chỉ số FTSE 100 tăng 1.34% và Euro Stoxx 50 tăng 1.01%. Thị trường châu Á cũng đạt được mức tăng đáng kể, Nikkei 225 dẫn đầu với 2.96% và Shanghai Composite tăng 1.07%. Tổng thể, diễn biến của các chỉ số chính cho thấy sự ổn định và tăng trưởng đồng bộ trên thị trường quốc tế.</t>
  </si>
  <si>
    <t>Nhìn chung, thị trường tiền điện tử có diễn biến trái chiều, trong khi ngoại hối và hàng hóa biến động đáng chú ý tuần qua. Thị trường tiền điện tử ghi nhận Bitcoin điều chỉnh nhẹ 0.87%, nhưng Ethereum lại duy trì đà tăng ấn tượng 3.64%. Thị trường hàng hóa ghi nhận giá vàng giảm 2.33%, trong khi giá dầu thô phục hồi 1.72% từ giữa tháng Sáu. Chỉ số đồng đô la Mỹ (DXY) nới rộng đà tăng 0.73%, phản ánh sự mạnh lên của USD trên thị trường ngoại hối. Tuần qua, các thị trường tài chính cho thấy diễn biến đa dạng, phản ánh xu hướng độc lập của từng phân khúc tài sản.</t>
  </si>
  <si>
    <t>VNINDEX đã thể hiện xu hướng tăng mạnh ấn tượng trong tuần qua, tăng gần 4.9% lên mức 1557.42 điểm. Hiện tại, SMA 20 (1459.69) và SMA 60 (1369.94) đều nằm dưới giá, xác nhận xu hướng tăng vững chắc. Chỉ báo RSI 14 đạt 86.88, thể hiện áp lực mua mạnh mẽ nhưng cũng báo hiệu khả năng quá mua.
Ngưỡng hỗ trợ tuần quan trọng là 1508.6, cách 48.8 điểm so với giá hiện tại, cần được giữ vững. Tháng này, các mốc Fibonacci quan trọng tại 1446.5 (38.2%), thấp hơn 7.1%, hiện là hỗ trợ vững chắc. Tương tự, ngưỡng Fibonacci quý tại 1358.4, cách hơn 198 điểm, tạo thành các vùng hỗ trợ dài hạn mạnh.
Mốc hỗ trợ cốt lõi cần theo dõi tuần tới là SMA 20 tại 1459.7 điểm, quan trọng cho xu hướng tăng. Nhà đầu tư nên duy trì vị thế mua, cân nhắc tích lũy thêm khi chỉ số điều chỉnh về các ngưỡng hỗ trợ.</t>
  </si>
  <si>
    <t>Xu hướng tuần đã có bước nhảy vọt ấn tượng lên 79.42% trong phiên ngày 28/07, sau khi tăng mạnh từ 49.60% xuyên suốt tuần qua. Xu hướng tháng duy trì ổn định quanh vùng giá trị cao 80-83% trong tuần, thể hiện sự bền vững hơn nhiều so với biến động của xu hướng tuần. Đường xu hướng quý vững chắc tại vùng giá trị cao trên 87%, cản trở điều chỉnh, đồng thời hỗ trợ mạnh mẽ đà tăng của khung thời gian ngắn hơn.
Các đường xu hướng đang đồng thuận tăng mạnh, thể hiện nguyên tắc đồng pha; khung thời gian lớn chi phối tích cực, xác nhận đà tăng bền vững. Điều này xác nhận thị trường đang trong xu hướng tăng trưởng vững mạnh, củng cố triển vọng tích cực cho mọi khung thời gian trong ngắn hạn. Duy trì các vị thế mua hiện có; hạn chế mua đuổi, chỉ xem xét gia tăng tỷ trọng tại những nhịp điều chỉnh nhỏ.</t>
  </si>
  <si>
    <t>15:00 ngày 28/07/2025</t>
  </si>
  <si>
    <t>NGÀY 28/07/2025 - 28/07/2025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</si>
</sst>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 #,##0.00_-;_-* &quot;-&quot;??_-;_-@_-"/>
    <numFmt numFmtId="164" formatCode="dd\-mm"/>
    <numFmt numFmtId="165" formatCode="0.0%"/>
    <numFmt numFmtId="166" formatCode="h:mm:ss\ dd/mm/yyyy"/>
  </numFmts>
  <fonts count="30" x14ac:knownFonts="1">
    <font>
      <sz val="11"/>
      <color theme="1"/>
      <name val="Calibri"/>
      <family val="2"/>
      <scheme val="minor"/>
    </font>
    <font>
      <sz val="11"/>
      <color theme="1"/>
      <name val="Calibri"/>
      <family val="2"/>
      <scheme val="minor"/>
    </font>
    <font>
      <b/>
      <sz val="15"/>
      <color theme="3"/>
      <name val="Calibri"/>
      <family val="2"/>
      <scheme val="minor"/>
    </font>
    <font>
      <sz val="11"/>
      <color theme="0"/>
      <name val="Calibri"/>
      <family val="2"/>
      <scheme val="minor"/>
    </font>
    <font>
      <sz val="9"/>
      <color theme="1"/>
      <name val="Calibri"/>
      <family val="2"/>
      <scheme val="minor"/>
    </font>
    <font>
      <b/>
      <sz val="18"/>
      <color theme="0"/>
      <name val="Calibri"/>
      <family val="2"/>
      <scheme val="minor"/>
    </font>
    <font>
      <sz val="18"/>
      <color theme="0"/>
      <name val="Calibri"/>
      <family val="2"/>
      <scheme val="minor"/>
    </font>
    <font>
      <b/>
      <u/>
      <sz val="10"/>
      <color rgb="FFC00000"/>
      <name val="Calibri"/>
      <family val="2"/>
      <scheme val="minor"/>
    </font>
    <font>
      <sz val="8"/>
      <name val="Calibri"/>
      <family val="2"/>
      <scheme val="minor"/>
    </font>
    <font>
      <sz val="8"/>
      <color theme="1"/>
      <name val="Calibri"/>
      <family val="2"/>
      <scheme val="minor"/>
    </font>
    <font>
      <b/>
      <sz val="11"/>
      <color theme="3"/>
      <name val="Calibri"/>
      <family val="2"/>
      <scheme val="minor"/>
    </font>
    <font>
      <b/>
      <sz val="11"/>
      <color theme="1"/>
      <name val="Calibri"/>
      <family val="2"/>
      <scheme val="minor"/>
    </font>
    <font>
      <b/>
      <sz val="12"/>
      <color rgb="FFC00000"/>
      <name val="Calibri"/>
      <family val="2"/>
      <scheme val="minor"/>
    </font>
    <font>
      <sz val="9"/>
      <color rgb="FF11588C"/>
      <name val="Calibri"/>
      <family val="2"/>
      <scheme val="minor"/>
    </font>
    <font>
      <sz val="9"/>
      <name val="Calibri"/>
      <family val="2"/>
      <scheme val="minor"/>
    </font>
    <font>
      <b/>
      <sz val="10"/>
      <color rgb="FF11588C"/>
      <name val="Calibri"/>
      <family val="2"/>
      <scheme val="minor"/>
    </font>
    <font>
      <b/>
      <sz val="18"/>
      <color rgb="FF11588C"/>
      <name val="Calibri"/>
      <family val="2"/>
      <scheme val="minor"/>
    </font>
    <font>
      <b/>
      <sz val="9"/>
      <color theme="1"/>
      <name val="Calibri"/>
      <family val="2"/>
      <scheme val="minor"/>
    </font>
    <font>
      <b/>
      <sz val="10"/>
      <color rgb="FF033F64"/>
      <name val="Calibri"/>
      <family val="2"/>
      <scheme val="minor"/>
    </font>
    <font>
      <sz val="11"/>
      <color rgb="FFFF0000"/>
      <name val="Calibri"/>
      <family val="2"/>
      <scheme val="minor"/>
    </font>
    <font>
      <b/>
      <u/>
      <sz val="10"/>
      <color rgb="FFB41C49"/>
      <name val="Calibri"/>
      <family val="2"/>
      <scheme val="minor"/>
    </font>
    <font>
      <b/>
      <sz val="10"/>
      <color theme="0"/>
      <name val="Calibri"/>
      <family val="2"/>
      <scheme val="minor"/>
    </font>
    <font>
      <sz val="10"/>
      <color theme="1"/>
      <name val="Calibri"/>
      <family val="2"/>
      <scheme val="minor"/>
    </font>
    <font>
      <sz val="11"/>
      <color rgb="FF00B050"/>
      <name val="Calibri"/>
      <family val="2"/>
      <scheme val="minor"/>
    </font>
    <font>
      <b/>
      <sz val="8"/>
      <color theme="1"/>
      <name val="Calibri"/>
      <family val="2"/>
      <scheme val="minor"/>
    </font>
    <font>
      <b/>
      <sz val="11"/>
      <color rgb="FF033F64"/>
      <name val="Calibri"/>
      <family val="2"/>
      <scheme val="minor"/>
    </font>
    <font>
      <b/>
      <sz val="9"/>
      <color rgb="FF033F64"/>
      <name val="Calibri"/>
      <family val="2"/>
      <scheme val="minor"/>
    </font>
    <font>
      <sz val="8"/>
      <color rgb="FF033F64"/>
      <name val="Calibri"/>
      <family val="2"/>
      <scheme val="minor"/>
    </font>
    <font>
      <b/>
      <sz val="12"/>
      <color rgb="FF11588C"/>
      <name val="Calibri"/>
      <family val="2"/>
      <scheme val="minor"/>
    </font>
    <font>
      <b/>
      <sz val="11"/>
      <color rgb="FF3F3F3F"/>
      <name val="Calibri"/>
      <family val="2"/>
      <scheme val="minor"/>
    </font>
  </fonts>
  <fills count="8">
    <fill>
      <patternFill patternType="none"/>
    </fill>
    <fill>
      <patternFill patternType="gray125"/>
    </fill>
    <fill>
      <patternFill patternType="solid">
        <fgColor theme="8"/>
      </patternFill>
    </fill>
    <fill>
      <patternFill patternType="solid">
        <fgColor theme="4"/>
      </patternFill>
    </fill>
    <fill>
      <patternFill patternType="solid">
        <fgColor rgb="FFDEEBF6"/>
        <bgColor indexed="64"/>
      </patternFill>
    </fill>
    <fill>
      <patternFill patternType="solid">
        <fgColor theme="0"/>
        <bgColor indexed="64"/>
      </patternFill>
    </fill>
    <fill>
      <patternFill patternType="solid">
        <fgColor rgb="FF11588C"/>
        <bgColor indexed="64"/>
      </patternFill>
    </fill>
    <fill>
      <patternFill patternType="solid">
        <fgColor rgb="FFF2F2F2"/>
      </patternFill>
    </fill>
  </fills>
  <borders count="24">
    <border>
      <left/>
      <right/>
      <top/>
      <bottom/>
      <diagonal/>
    </border>
    <border>
      <left/>
      <right/>
      <top/>
      <bottom style="thick">
        <color theme="4"/>
      </bottom>
      <diagonal/>
    </border>
    <border>
      <left style="thin">
        <color indexed="64"/>
      </left>
      <right style="thin">
        <color indexed="64"/>
      </right>
      <top style="thin">
        <color indexed="64"/>
      </top>
      <bottom style="thin">
        <color indexed="64"/>
      </bottom>
      <diagonal/>
    </border>
    <border>
      <left/>
      <right/>
      <top/>
      <bottom style="medium">
        <color theme="4" tint="0.39997558519241921"/>
      </bottom>
      <diagonal/>
    </border>
    <border>
      <left/>
      <right/>
      <top style="thin">
        <color theme="4"/>
      </top>
      <bottom style="double">
        <color theme="4"/>
      </bottom>
      <diagonal/>
    </border>
    <border>
      <left/>
      <right/>
      <top style="medium">
        <color rgb="FF11588C"/>
      </top>
      <bottom/>
      <diagonal/>
    </border>
    <border>
      <left/>
      <right/>
      <top style="medium">
        <color auto="1"/>
      </top>
      <bottom/>
      <diagonal/>
    </border>
    <border>
      <left/>
      <right/>
      <top style="thin">
        <color rgb="FF054372"/>
      </top>
      <bottom/>
      <diagonal/>
    </border>
    <border>
      <left/>
      <right/>
      <top/>
      <bottom style="thin">
        <color rgb="FF054372"/>
      </bottom>
      <diagonal/>
    </border>
    <border>
      <left/>
      <right/>
      <top style="thin">
        <color rgb="FF11588C"/>
      </top>
      <bottom style="thin">
        <color rgb="FF11588C"/>
      </bottom>
      <diagonal/>
    </border>
    <border>
      <left style="thin">
        <color indexed="64"/>
      </left>
      <right style="thin">
        <color indexed="64"/>
      </right>
      <top style="thin">
        <color indexed="64"/>
      </top>
      <bottom/>
      <diagonal/>
    </border>
    <border>
      <left/>
      <right/>
      <top style="medium">
        <color rgb="FF033F64"/>
      </top>
      <bottom/>
      <diagonal/>
    </border>
    <border>
      <left/>
      <right/>
      <top style="thin">
        <color theme="4"/>
      </top>
      <bottom/>
      <diagonal/>
    </border>
    <border>
      <left/>
      <right/>
      <top/>
      <bottom style="thin">
        <color auto="1"/>
      </bottom>
      <diagonal/>
    </border>
    <border>
      <left/>
      <right/>
      <top style="thin">
        <color auto="1"/>
      </top>
      <bottom/>
      <diagonal/>
    </border>
    <border>
      <left/>
      <right/>
      <top style="thin">
        <color rgb="FF033F64"/>
      </top>
      <bottom/>
      <diagonal/>
    </border>
    <border>
      <left/>
      <right/>
      <top style="thin">
        <color rgb="FF033F64"/>
      </top>
      <bottom style="thin">
        <color rgb="FF11588C"/>
      </bottom>
      <diagonal/>
    </border>
    <border>
      <left/>
      <right/>
      <top style="thin">
        <color rgb="FF11588C"/>
      </top>
      <bottom/>
      <diagonal/>
    </border>
    <border>
      <left/>
      <right/>
      <top style="thin">
        <color rgb="FF11588C"/>
      </top>
      <bottom style="medium">
        <color rgb="FF033F64"/>
      </bottom>
      <diagonal/>
    </border>
    <border>
      <left/>
      <right/>
      <top/>
      <bottom style="medium">
        <color rgb="FF033F64"/>
      </bottom>
      <diagonal/>
    </border>
    <border>
      <left/>
      <right/>
      <top/>
      <bottom style="medium">
        <color auto="1"/>
      </bottom>
      <diagonal/>
    </border>
    <border>
      <left style="thin">
        <color rgb="FF3F3F3F"/>
      </left>
      <right style="thin">
        <color rgb="FF3F3F3F"/>
      </right>
      <top style="thin">
        <color rgb="FF3F3F3F"/>
      </top>
      <bottom style="thin">
        <color rgb="FF3F3F3F"/>
      </bottom>
      <diagonal/>
    </border>
    <border>
      <left style="thin">
        <color rgb="FF3F3F3F"/>
      </left>
      <right style="thin">
        <color rgb="FF3F3F3F"/>
      </right>
      <top style="thin">
        <color rgb="FF3F3F3F"/>
      </top>
      <bottom/>
      <diagonal/>
    </border>
    <border>
      <left/>
      <right/>
      <top/>
      <bottom style="thin">
        <color rgb="FF3F3F3F"/>
      </bottom>
      <diagonal/>
    </border>
  </borders>
  <cellStyleXfs count="9">
    <xf numFmtId="0" fontId="0" fillId="0" borderId="0"/>
    <xf numFmtId="9" fontId="1" fillId="0" borderId="0" applyFont="0" applyFill="0" applyBorder="0" applyAlignment="0" applyProtection="0"/>
    <xf numFmtId="0" fontId="2" fillId="0" borderId="1" applyNumberFormat="0" applyFill="0" applyAlignment="0" applyProtection="0"/>
    <xf numFmtId="0" fontId="3" fillId="2" borderId="0" applyNumberFormat="0" applyBorder="0" applyAlignment="0" applyProtection="0"/>
    <xf numFmtId="0" fontId="3" fillId="3" borderId="0" applyNumberFormat="0" applyBorder="0" applyAlignment="0" applyProtection="0"/>
    <xf numFmtId="43" fontId="1" fillId="0" borderId="0" applyFont="0" applyFill="0" applyBorder="0" applyAlignment="0" applyProtection="0"/>
    <xf numFmtId="0" fontId="10" fillId="0" borderId="3" applyNumberFormat="0" applyFill="0" applyAlignment="0" applyProtection="0"/>
    <xf numFmtId="0" fontId="11" fillId="0" borderId="4" applyNumberFormat="0" applyFill="0" applyAlignment="0" applyProtection="0"/>
    <xf numFmtId="0" fontId="29" fillId="7" borderId="21" applyNumberFormat="0" applyAlignment="0" applyProtection="0"/>
  </cellStyleXfs>
  <cellXfs count="141">
    <xf numFmtId="0" fontId="0" fillId="0" borderId="0" xfId="0"/>
    <xf numFmtId="22" fontId="0" fillId="0" borderId="0" xfId="0" applyNumberFormat="1"/>
    <xf numFmtId="14" fontId="0" fillId="0" borderId="0" xfId="0" applyNumberFormat="1"/>
    <xf numFmtId="14" fontId="0" fillId="0" borderId="2" xfId="0" applyNumberFormat="1" applyBorder="1"/>
    <xf numFmtId="0" fontId="0" fillId="0" borderId="2" xfId="0" applyBorder="1"/>
    <xf numFmtId="0" fontId="0" fillId="0" borderId="2" xfId="0" applyBorder="1" applyAlignment="1">
      <alignment horizontal="left"/>
    </xf>
    <xf numFmtId="22" fontId="0" fillId="0" borderId="0" xfId="0" applyNumberFormat="1" applyAlignment="1">
      <alignment horizontal="left"/>
    </xf>
    <xf numFmtId="0" fontId="0" fillId="0" borderId="0" xfId="0" applyAlignment="1">
      <alignment horizontal="left" vertical="top" wrapText="1"/>
    </xf>
    <xf numFmtId="0" fontId="0" fillId="0" borderId="2" xfId="0" applyBorder="1" applyAlignment="1">
      <alignment horizontal="left" vertical="center"/>
    </xf>
    <xf numFmtId="0" fontId="4" fillId="0" borderId="0" xfId="0" applyFont="1" applyAlignment="1">
      <alignment horizontal="left" vertical="center" wrapText="1" indent="1"/>
    </xf>
    <xf numFmtId="0" fontId="0" fillId="0" borderId="0" xfId="0" applyAlignment="1">
      <alignment horizontal="left"/>
    </xf>
    <xf numFmtId="0" fontId="4" fillId="0" borderId="0" xfId="0" applyFont="1" applyAlignment="1">
      <alignment horizontal="left" vertical="center" wrapText="1"/>
    </xf>
    <xf numFmtId="164" fontId="0" fillId="0" borderId="0" xfId="0" applyNumberFormat="1"/>
    <xf numFmtId="10" fontId="0" fillId="0" borderId="0" xfId="1" applyNumberFormat="1" applyFont="1"/>
    <xf numFmtId="0" fontId="7" fillId="0" borderId="0" xfId="0" applyFont="1"/>
    <xf numFmtId="0" fontId="4" fillId="0" borderId="0" xfId="0" applyFont="1"/>
    <xf numFmtId="0" fontId="9" fillId="0" borderId="0" xfId="0" applyFont="1" applyAlignment="1">
      <alignment vertical="center"/>
    </xf>
    <xf numFmtId="0" fontId="9" fillId="0" borderId="0" xfId="0" applyFont="1"/>
    <xf numFmtId="2" fontId="4" fillId="0" borderId="0" xfId="0" applyNumberFormat="1" applyFont="1" applyAlignment="1">
      <alignment horizontal="right" indent="1"/>
    </xf>
    <xf numFmtId="10" fontId="4" fillId="0" borderId="0" xfId="1" applyNumberFormat="1" applyFont="1" applyAlignment="1">
      <alignment horizontal="right" indent="1"/>
    </xf>
    <xf numFmtId="0" fontId="0" fillId="0" borderId="0" xfId="0" applyAlignment="1">
      <alignment horizontal="center" vertical="center"/>
    </xf>
    <xf numFmtId="0" fontId="0" fillId="0" borderId="0" xfId="0" applyAlignment="1">
      <alignment vertical="top"/>
    </xf>
    <xf numFmtId="0" fontId="2" fillId="0" borderId="1" xfId="2" applyAlignment="1">
      <alignment horizontal="center"/>
    </xf>
    <xf numFmtId="0" fontId="0" fillId="0" borderId="5" xfId="0" applyBorder="1"/>
    <xf numFmtId="0" fontId="13" fillId="0" borderId="5" xfId="0" applyFont="1" applyBorder="1" applyAlignment="1">
      <alignment vertical="center"/>
    </xf>
    <xf numFmtId="0" fontId="0" fillId="0" borderId="0" xfId="0" applyAlignment="1">
      <alignment horizontal="left" vertical="center"/>
    </xf>
    <xf numFmtId="0" fontId="4" fillId="0" borderId="7" xfId="0" applyFont="1" applyBorder="1" applyAlignment="1">
      <alignment horizontal="left" vertical="center" wrapText="1"/>
    </xf>
    <xf numFmtId="0" fontId="4" fillId="0" borderId="7" xfId="0" applyFont="1" applyBorder="1" applyAlignment="1">
      <alignment horizontal="left" vertical="center" wrapText="1" indent="1"/>
    </xf>
    <xf numFmtId="0" fontId="4" fillId="0" borderId="8" xfId="0" applyFont="1" applyBorder="1" applyAlignment="1">
      <alignment horizontal="left" vertical="center" wrapText="1"/>
    </xf>
    <xf numFmtId="0" fontId="4" fillId="0" borderId="8" xfId="0" applyFont="1" applyBorder="1" applyAlignment="1">
      <alignment horizontal="left" vertical="center" wrapText="1" indent="1"/>
    </xf>
    <xf numFmtId="0" fontId="4" fillId="0" borderId="9" xfId="0" applyFont="1" applyBorder="1" applyAlignment="1">
      <alignment horizontal="left" vertical="center" wrapText="1"/>
    </xf>
    <xf numFmtId="0" fontId="4" fillId="0" borderId="9" xfId="0" applyFont="1" applyBorder="1" applyAlignment="1">
      <alignment horizontal="left" vertical="center" wrapText="1" indent="1"/>
    </xf>
    <xf numFmtId="0" fontId="15" fillId="4" borderId="0" xfId="3" applyFont="1" applyFill="1" applyAlignment="1">
      <alignment horizontal="center" vertical="center"/>
    </xf>
    <xf numFmtId="0" fontId="13" fillId="0" borderId="6" xfId="0" applyFont="1" applyBorder="1" applyAlignment="1">
      <alignment horizontal="left"/>
    </xf>
    <xf numFmtId="0" fontId="0" fillId="0" borderId="6" xfId="0" applyBorder="1"/>
    <xf numFmtId="0" fontId="13" fillId="0" borderId="6" xfId="0" applyFont="1" applyBorder="1" applyAlignment="1">
      <alignment horizontal="right"/>
    </xf>
    <xf numFmtId="0" fontId="16" fillId="0" borderId="0" xfId="0" applyFont="1"/>
    <xf numFmtId="14" fontId="0" fillId="0" borderId="10" xfId="0" applyNumberFormat="1" applyBorder="1"/>
    <xf numFmtId="0" fontId="0" fillId="0" borderId="10" xfId="0" applyBorder="1"/>
    <xf numFmtId="14" fontId="0" fillId="0" borderId="0" xfId="0" applyNumberFormat="1" applyAlignment="1">
      <alignment horizontal="left" vertical="center"/>
    </xf>
    <xf numFmtId="14" fontId="0" fillId="0" borderId="0" xfId="0" applyNumberFormat="1" applyAlignment="1">
      <alignment horizontal="left"/>
    </xf>
    <xf numFmtId="0" fontId="16" fillId="0" borderId="0" xfId="0" applyFont="1" applyAlignment="1">
      <alignment horizontal="left"/>
    </xf>
    <xf numFmtId="0" fontId="9" fillId="0" borderId="0" xfId="0" applyFont="1" applyAlignment="1">
      <alignment horizontal="right" indent="1"/>
    </xf>
    <xf numFmtId="0" fontId="7" fillId="0" borderId="0" xfId="0" applyFont="1" applyAlignment="1">
      <alignment horizontal="left"/>
    </xf>
    <xf numFmtId="14" fontId="2" fillId="0" borderId="1" xfId="2" applyNumberFormat="1" applyAlignment="1">
      <alignment horizontal="center"/>
    </xf>
    <xf numFmtId="14" fontId="5" fillId="3" borderId="0" xfId="4" applyNumberFormat="1" applyFont="1" applyAlignment="1">
      <alignment horizontal="center" vertical="center"/>
    </xf>
    <xf numFmtId="0" fontId="15" fillId="4" borderId="0" xfId="0" applyFont="1" applyFill="1" applyAlignment="1">
      <alignment vertical="center"/>
    </xf>
    <xf numFmtId="0" fontId="13" fillId="0" borderId="6" xfId="0" applyFont="1" applyBorder="1" applyAlignment="1">
      <alignment horizontal="center"/>
    </xf>
    <xf numFmtId="0" fontId="13" fillId="0" borderId="6" xfId="0" applyFont="1" applyBorder="1"/>
    <xf numFmtId="0" fontId="20" fillId="0" borderId="0" xfId="0" applyFont="1"/>
    <xf numFmtId="0" fontId="13" fillId="0" borderId="11" xfId="0" applyFont="1" applyBorder="1" applyAlignment="1">
      <alignment horizontal="right"/>
    </xf>
    <xf numFmtId="2" fontId="4" fillId="0" borderId="0" xfId="5" applyNumberFormat="1" applyFont="1" applyBorder="1" applyAlignment="1">
      <alignment horizontal="center" vertical="center"/>
    </xf>
    <xf numFmtId="10" fontId="4" fillId="0" borderId="0" xfId="1" applyNumberFormat="1" applyFont="1" applyBorder="1" applyAlignment="1">
      <alignment horizontal="center" vertical="center"/>
    </xf>
    <xf numFmtId="0" fontId="13" fillId="0" borderId="11" xfId="0" applyFont="1" applyBorder="1"/>
    <xf numFmtId="0" fontId="4" fillId="0" borderId="0" xfId="6" applyFont="1" applyBorder="1" applyAlignment="1">
      <alignment vertical="center"/>
    </xf>
    <xf numFmtId="0" fontId="0" fillId="0" borderId="0" xfId="0" applyAlignment="1">
      <alignment vertical="center"/>
    </xf>
    <xf numFmtId="0" fontId="4" fillId="0" borderId="0" xfId="6" applyFont="1" applyBorder="1" applyAlignment="1">
      <alignment horizontal="center" vertical="center"/>
    </xf>
    <xf numFmtId="0" fontId="3" fillId="5" borderId="0" xfId="0" applyFont="1" applyFill="1"/>
    <xf numFmtId="0" fontId="21" fillId="5" borderId="0" xfId="0" applyFont="1" applyFill="1" applyAlignment="1">
      <alignment horizontal="left" vertical="center"/>
    </xf>
    <xf numFmtId="0" fontId="19" fillId="0" borderId="0" xfId="0" applyFont="1"/>
    <xf numFmtId="0" fontId="23" fillId="0" borderId="0" xfId="0" applyFont="1"/>
    <xf numFmtId="0" fontId="0" fillId="0" borderId="0" xfId="0" applyAlignment="1">
      <alignment horizontal="left" vertical="top"/>
    </xf>
    <xf numFmtId="0" fontId="11" fillId="0" borderId="0" xfId="0" applyFont="1"/>
    <xf numFmtId="0" fontId="24" fillId="0" borderId="14" xfId="0" applyFont="1" applyBorder="1" applyAlignment="1">
      <alignment horizontal="center"/>
    </xf>
    <xf numFmtId="10" fontId="17" fillId="0" borderId="0" xfId="1" applyNumberFormat="1" applyFont="1" applyBorder="1" applyAlignment="1">
      <alignment horizontal="center" vertical="center"/>
    </xf>
    <xf numFmtId="0" fontId="0" fillId="0" borderId="13" xfId="0" applyBorder="1"/>
    <xf numFmtId="4" fontId="18" fillId="0" borderId="0" xfId="0" applyNumberFormat="1" applyFont="1" applyAlignment="1">
      <alignment horizontal="left" vertical="center"/>
    </xf>
    <xf numFmtId="0" fontId="25" fillId="0" borderId="14" xfId="0" applyFont="1" applyBorder="1" applyAlignment="1">
      <alignment horizontal="left" vertical="center"/>
    </xf>
    <xf numFmtId="4" fontId="18" fillId="0" borderId="0" xfId="5" applyNumberFormat="1" applyFont="1" applyAlignment="1">
      <alignment horizontal="left" vertical="center"/>
    </xf>
    <xf numFmtId="0" fontId="25" fillId="0" borderId="15" xfId="0" applyFont="1" applyBorder="1" applyAlignment="1">
      <alignment horizontal="left" vertical="center"/>
    </xf>
    <xf numFmtId="0" fontId="17" fillId="0" borderId="0" xfId="0" applyFont="1" applyAlignment="1">
      <alignment horizontal="center" vertical="center" wrapText="1"/>
    </xf>
    <xf numFmtId="0" fontId="4" fillId="0" borderId="15" xfId="0" applyFont="1" applyBorder="1" applyAlignment="1">
      <alignment horizontal="left" vertical="center" wrapText="1"/>
    </xf>
    <xf numFmtId="0" fontId="17" fillId="0" borderId="15" xfId="0" applyFont="1" applyBorder="1" applyAlignment="1">
      <alignment horizontal="center" vertical="center" wrapText="1"/>
    </xf>
    <xf numFmtId="0" fontId="4" fillId="0" borderId="15" xfId="0" applyFont="1" applyBorder="1" applyAlignment="1">
      <alignment horizontal="left" vertical="center" wrapText="1" indent="1"/>
    </xf>
    <xf numFmtId="0" fontId="4" fillId="0" borderId="16" xfId="0" applyFont="1" applyBorder="1" applyAlignment="1">
      <alignment horizontal="left" vertical="center" wrapText="1"/>
    </xf>
    <xf numFmtId="0" fontId="4" fillId="0" borderId="16" xfId="0" applyFont="1" applyBorder="1" applyAlignment="1">
      <alignment horizontal="left" vertical="center" wrapText="1" indent="1"/>
    </xf>
    <xf numFmtId="4" fontId="17" fillId="0" borderId="0" xfId="1" applyNumberFormat="1" applyFont="1" applyBorder="1" applyAlignment="1">
      <alignment horizontal="right" vertical="center" indent="1"/>
    </xf>
    <xf numFmtId="0" fontId="26" fillId="0" borderId="0" xfId="0" applyFont="1"/>
    <xf numFmtId="0" fontId="17" fillId="0" borderId="12" xfId="7" applyFont="1" applyBorder="1" applyAlignment="1">
      <alignment horizontal="center" vertical="center" wrapText="1"/>
    </xf>
    <xf numFmtId="0" fontId="4" fillId="0" borderId="9" xfId="6" applyFont="1" applyBorder="1" applyAlignment="1">
      <alignment horizontal="center" vertical="center"/>
    </xf>
    <xf numFmtId="2" fontId="4" fillId="0" borderId="9" xfId="5" applyNumberFormat="1" applyFont="1" applyBorder="1" applyAlignment="1">
      <alignment horizontal="center" vertical="center"/>
    </xf>
    <xf numFmtId="10" fontId="4" fillId="0" borderId="9" xfId="1" applyNumberFormat="1" applyFont="1" applyBorder="1" applyAlignment="1">
      <alignment horizontal="center" vertical="center"/>
    </xf>
    <xf numFmtId="0" fontId="4" fillId="0" borderId="17" xfId="6" applyFont="1" applyBorder="1" applyAlignment="1">
      <alignment horizontal="center" vertical="center"/>
    </xf>
    <xf numFmtId="2" fontId="4" fillId="0" borderId="17" xfId="5" applyNumberFormat="1" applyFont="1" applyBorder="1" applyAlignment="1">
      <alignment horizontal="center" vertical="center"/>
    </xf>
    <xf numFmtId="10" fontId="4" fillId="0" borderId="17" xfId="1" applyNumberFormat="1" applyFont="1" applyBorder="1" applyAlignment="1">
      <alignment horizontal="center" vertical="center"/>
    </xf>
    <xf numFmtId="0" fontId="0" fillId="0" borderId="0" xfId="0" applyAlignment="1">
      <alignment vertical="center" wrapText="1"/>
    </xf>
    <xf numFmtId="0" fontId="24" fillId="0" borderId="15" xfId="0" applyFont="1" applyBorder="1" applyAlignment="1">
      <alignment horizontal="center"/>
    </xf>
    <xf numFmtId="0" fontId="24" fillId="0" borderId="15" xfId="0" applyFont="1" applyBorder="1" applyAlignment="1">
      <alignment horizontal="center" vertical="center"/>
    </xf>
    <xf numFmtId="165" fontId="17" fillId="0" borderId="0" xfId="1" applyNumberFormat="1" applyFont="1" applyBorder="1" applyAlignment="1">
      <alignment horizontal="right" vertical="center" indent="1"/>
    </xf>
    <xf numFmtId="10" fontId="21" fillId="5" borderId="0" xfId="0" applyNumberFormat="1" applyFont="1" applyFill="1" applyAlignment="1">
      <alignment horizontal="left" vertical="center"/>
    </xf>
    <xf numFmtId="0" fontId="14" fillId="4" borderId="0" xfId="0" applyFont="1" applyFill="1" applyAlignment="1">
      <alignment vertical="center" wrapText="1"/>
    </xf>
    <xf numFmtId="0" fontId="4" fillId="4" borderId="0" xfId="0" applyFont="1" applyFill="1" applyAlignment="1">
      <alignment vertical="center" wrapText="1"/>
    </xf>
    <xf numFmtId="0" fontId="27" fillId="0" borderId="0" xfId="0" applyFont="1" applyAlignment="1">
      <alignment horizontal="right" vertical="top"/>
    </xf>
    <xf numFmtId="0" fontId="27" fillId="0" borderId="0" xfId="0" applyFont="1" applyAlignment="1">
      <alignment horizontal="right" vertical="top" indent="1"/>
    </xf>
    <xf numFmtId="0" fontId="4" fillId="0" borderId="0" xfId="0" applyFont="1" applyAlignment="1">
      <alignment vertical="center" wrapText="1"/>
    </xf>
    <xf numFmtId="0" fontId="4" fillId="0" borderId="0" xfId="0" applyFont="1" applyAlignment="1">
      <alignment vertical="top" wrapText="1"/>
    </xf>
    <xf numFmtId="0" fontId="18" fillId="0" borderId="0" xfId="0" applyFont="1" applyAlignment="1">
      <alignment horizontal="left"/>
    </xf>
    <xf numFmtId="0" fontId="0" fillId="0" borderId="0" xfId="0" applyAlignment="1">
      <alignment vertical="top" wrapText="1"/>
    </xf>
    <xf numFmtId="166" fontId="0" fillId="0" borderId="2" xfId="0" applyNumberFormat="1" applyBorder="1" applyAlignment="1">
      <alignment horizontal="right" vertical="center"/>
    </xf>
    <xf numFmtId="166" fontId="0" fillId="0" borderId="0" xfId="0" applyNumberFormat="1" applyAlignment="1">
      <alignment horizontal="right"/>
    </xf>
    <xf numFmtId="0" fontId="29" fillId="7" borderId="21" xfId="8" applyAlignment="1">
      <alignment horizontal="left"/>
    </xf>
    <xf numFmtId="166" fontId="29" fillId="7" borderId="21" xfId="8" applyNumberFormat="1" applyAlignment="1">
      <alignment horizontal="right"/>
    </xf>
    <xf numFmtId="0" fontId="29" fillId="7" borderId="21" xfId="8"/>
    <xf numFmtId="0" fontId="29" fillId="7" borderId="21" xfId="8" applyAlignment="1">
      <alignment horizontal="left" vertical="top"/>
    </xf>
    <xf numFmtId="22" fontId="29" fillId="7" borderId="21" xfId="8" applyNumberFormat="1" applyAlignment="1">
      <alignment horizontal="right"/>
    </xf>
    <xf numFmtId="22" fontId="0" fillId="0" borderId="2" xfId="0" applyNumberFormat="1" applyBorder="1" applyAlignment="1">
      <alignment horizontal="right" vertical="center"/>
    </xf>
    <xf numFmtId="0" fontId="0" fillId="0" borderId="0" xfId="0" applyAlignment="1">
      <alignment horizontal="right"/>
    </xf>
    <xf numFmtId="0" fontId="29" fillId="7" borderId="22" xfId="8" applyBorder="1" applyAlignment="1">
      <alignment horizontal="left"/>
    </xf>
    <xf numFmtId="0" fontId="29" fillId="7" borderId="22" xfId="8" applyBorder="1"/>
    <xf numFmtId="0" fontId="16" fillId="0" borderId="0" xfId="0" applyFont="1" applyAlignment="1">
      <alignment horizontal="left" vertical="center"/>
    </xf>
    <xf numFmtId="0" fontId="13" fillId="0" borderId="5" xfId="0" applyFont="1" applyBorder="1" applyAlignment="1">
      <alignment horizontal="left"/>
    </xf>
    <xf numFmtId="0" fontId="15" fillId="4" borderId="0" xfId="0" applyFont="1" applyFill="1" applyAlignment="1">
      <alignment horizontal="left" vertical="center"/>
    </xf>
    <xf numFmtId="0" fontId="13" fillId="0" borderId="5" xfId="0" applyFont="1" applyBorder="1" applyAlignment="1">
      <alignment horizontal="right"/>
    </xf>
    <xf numFmtId="0" fontId="14" fillId="4" borderId="0" xfId="0" applyFont="1" applyFill="1" applyAlignment="1">
      <alignment horizontal="left" vertical="center" wrapText="1" indent="1"/>
    </xf>
    <xf numFmtId="0" fontId="27" fillId="0" borderId="0" xfId="0" applyFont="1" applyAlignment="1">
      <alignment horizontal="right" vertical="top"/>
    </xf>
    <xf numFmtId="0" fontId="14" fillId="4" borderId="0" xfId="0" applyFont="1" applyFill="1" applyAlignment="1">
      <alignment horizontal="left" vertical="center" wrapText="1"/>
    </xf>
    <xf numFmtId="0" fontId="4" fillId="4" borderId="0" xfId="0" applyFont="1" applyFill="1" applyAlignment="1">
      <alignment horizontal="left" vertical="center" wrapText="1" indent="1"/>
    </xf>
    <xf numFmtId="0" fontId="4" fillId="4" borderId="0" xfId="0" applyFont="1" applyFill="1" applyAlignment="1">
      <alignment horizontal="left" vertical="center" wrapText="1"/>
    </xf>
    <xf numFmtId="0" fontId="4" fillId="0" borderId="0" xfId="0" applyFont="1" applyAlignment="1">
      <alignment horizontal="left" vertical="center" wrapText="1"/>
    </xf>
    <xf numFmtId="0" fontId="7" fillId="0" borderId="0" xfId="0" applyFont="1" applyAlignment="1">
      <alignment horizontal="left"/>
    </xf>
    <xf numFmtId="0" fontId="16" fillId="0" borderId="0" xfId="0" applyFont="1" applyAlignment="1">
      <alignment horizontal="center" vertical="center"/>
    </xf>
    <xf numFmtId="0" fontId="27" fillId="0" borderId="20" xfId="0" applyFont="1" applyBorder="1" applyAlignment="1">
      <alignment horizontal="right" vertical="top"/>
    </xf>
    <xf numFmtId="0" fontId="4" fillId="0" borderId="0" xfId="0" applyFont="1" applyAlignment="1">
      <alignment horizontal="left" vertical="top" wrapText="1"/>
    </xf>
    <xf numFmtId="0" fontId="0" fillId="0" borderId="0" xfId="0" applyAlignment="1">
      <alignment horizontal="center" vertical="top"/>
    </xf>
    <xf numFmtId="0" fontId="13" fillId="0" borderId="11" xfId="0" applyFont="1" applyBorder="1" applyAlignment="1">
      <alignment horizontal="left"/>
    </xf>
    <xf numFmtId="0" fontId="20" fillId="0" borderId="0" xfId="0" applyFont="1" applyAlignment="1">
      <alignment horizontal="left"/>
    </xf>
    <xf numFmtId="0" fontId="27" fillId="0" borderId="0" xfId="0" applyFont="1" applyAlignment="1">
      <alignment horizontal="right" indent="1"/>
    </xf>
    <xf numFmtId="0" fontId="13" fillId="0" borderId="11" xfId="0" applyFont="1" applyBorder="1" applyAlignment="1">
      <alignment horizontal="right"/>
    </xf>
    <xf numFmtId="0" fontId="27" fillId="0" borderId="18" xfId="0" applyFont="1" applyBorder="1" applyAlignment="1">
      <alignment horizontal="right" vertical="top"/>
    </xf>
    <xf numFmtId="0" fontId="21" fillId="6" borderId="0" xfId="3" applyFont="1" applyFill="1" applyAlignment="1">
      <alignment horizontal="center" vertical="center"/>
    </xf>
    <xf numFmtId="0" fontId="27" fillId="0" borderId="19" xfId="0" applyFont="1" applyBorder="1" applyAlignment="1">
      <alignment horizontal="right" vertical="top"/>
    </xf>
    <xf numFmtId="0" fontId="28" fillId="4" borderId="0" xfId="0" applyFont="1" applyFill="1" applyAlignment="1">
      <alignment horizontal="center" vertical="center"/>
    </xf>
    <xf numFmtId="0" fontId="22" fillId="0" borderId="0" xfId="0" applyFont="1" applyAlignment="1">
      <alignment horizontal="left" vertical="center" wrapText="1"/>
    </xf>
    <xf numFmtId="0" fontId="12" fillId="0" borderId="0" xfId="0" applyFont="1" applyAlignment="1">
      <alignment horizontal="center" vertical="center" wrapText="1"/>
    </xf>
    <xf numFmtId="0" fontId="2" fillId="0" borderId="23" xfId="2" applyBorder="1" applyAlignment="1">
      <alignment horizontal="center"/>
    </xf>
    <xf numFmtId="0" fontId="2" fillId="0" borderId="14" xfId="2" applyBorder="1" applyAlignment="1">
      <alignment horizontal="center"/>
    </xf>
    <xf numFmtId="0" fontId="2" fillId="0" borderId="1" xfId="2" applyAlignment="1">
      <alignment horizontal="center"/>
    </xf>
    <xf numFmtId="0" fontId="5" fillId="3" borderId="0" xfId="4" applyFont="1" applyAlignment="1">
      <alignment horizontal="center" vertical="center"/>
    </xf>
    <xf numFmtId="14" fontId="2" fillId="0" borderId="1" xfId="2" applyNumberFormat="1" applyAlignment="1">
      <alignment horizontal="center"/>
    </xf>
    <xf numFmtId="14" fontId="5" fillId="3" borderId="0" xfId="4" applyNumberFormat="1" applyFont="1" applyAlignment="1">
      <alignment horizontal="center" vertical="center"/>
    </xf>
    <xf numFmtId="0" fontId="6" fillId="3" borderId="0" xfId="4" applyFont="1" applyAlignment="1">
      <alignment horizontal="center" vertical="center"/>
    </xf>
  </cellXfs>
  <cellStyles count="9">
    <cellStyle name="Accent1" xfId="4" builtinId="29"/>
    <cellStyle name="Accent5" xfId="3" builtinId="45"/>
    <cellStyle name="Comma" xfId="5" builtinId="3"/>
    <cellStyle name="Heading 1" xfId="2" builtinId="16"/>
    <cellStyle name="Heading 3" xfId="6" builtinId="18"/>
    <cellStyle name="Normal" xfId="0" builtinId="0"/>
    <cellStyle name="Output" xfId="8" builtinId="21"/>
    <cellStyle name="Percent" xfId="1" builtinId="5"/>
    <cellStyle name="Total" xfId="7" builtinId="25"/>
  </cellStyles>
  <dxfs count="114">
    <dxf>
      <font>
        <color rgb="FF00B050"/>
      </font>
    </dxf>
    <dxf>
      <font>
        <color rgb="FFFF0000"/>
      </font>
    </dxf>
    <dxf>
      <font>
        <color rgb="FF00B050"/>
      </font>
    </dxf>
    <dxf>
      <font>
        <color rgb="FFFF0000"/>
      </font>
    </dxf>
    <dxf>
      <font>
        <color rgb="FF00B050"/>
      </font>
    </dxf>
    <dxf>
      <font>
        <color rgb="FFFF0000"/>
      </font>
    </dxf>
    <dxf>
      <font>
        <color rgb="FF00B0F0"/>
      </font>
    </dxf>
    <dxf>
      <font>
        <color rgb="FFFF0000"/>
      </font>
    </dxf>
    <dxf>
      <font>
        <color rgb="FFFFC000"/>
      </font>
    </dxf>
    <dxf>
      <font>
        <color rgb="FF00B050"/>
      </font>
    </dxf>
    <dxf>
      <font>
        <color rgb="FFC71585"/>
      </font>
    </dxf>
    <dxf>
      <font>
        <color rgb="FF00B0F0"/>
      </font>
    </dxf>
    <dxf>
      <font>
        <color rgb="FFFF0000"/>
      </font>
    </dxf>
    <dxf>
      <font>
        <color rgb="FFFFC000"/>
      </font>
    </dxf>
    <dxf>
      <font>
        <color rgb="FF00B050"/>
      </font>
    </dxf>
    <dxf>
      <font>
        <color rgb="FFC71585"/>
      </font>
    </dxf>
    <dxf>
      <font>
        <color rgb="FF00B0F0"/>
      </font>
    </dxf>
    <dxf>
      <font>
        <color rgb="FFFF0000"/>
      </font>
    </dxf>
    <dxf>
      <font>
        <color rgb="FFFFC000"/>
      </font>
    </dxf>
    <dxf>
      <font>
        <color rgb="FF00B050"/>
      </font>
    </dxf>
    <dxf>
      <font>
        <color rgb="FFC71585"/>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FFC000"/>
      </font>
    </dxf>
    <dxf>
      <font>
        <color rgb="FF00B050"/>
      </font>
    </dxf>
    <dxf>
      <font>
        <color rgb="FFFF0000"/>
      </font>
    </dxf>
    <dxf>
      <font>
        <color rgb="FFFFC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numFmt numFmtId="0" formatCode="General"/>
      <alignment horizontal="general" vertical="top" textRotation="0" wrapText="1" indent="0" justifyLastLine="0" shrinkToFit="0" readingOrder="0"/>
    </dxf>
    <dxf>
      <numFmt numFmtId="19" formatCode="dd/mm/yyyy"/>
    </dxf>
    <dxf>
      <numFmt numFmtId="19" formatCode="dd/mm/yyyy"/>
    </dxf>
    <dxf>
      <numFmt numFmtId="27" formatCode="dd/mm/yyyy\ hh:mm"/>
    </dxf>
    <dxf>
      <numFmt numFmtId="27" formatCode="dd/mm/yyyy\ hh:mm"/>
    </dxf>
    <dxf>
      <numFmt numFmtId="27" formatCode="dd/mm/yyyy\ hh:mm"/>
    </dxf>
    <dxf>
      <numFmt numFmtId="14" formatCode="0.00%"/>
    </dxf>
    <dxf>
      <numFmt numFmtId="14" formatCode="0.00%"/>
    </dxf>
    <dxf>
      <numFmt numFmtId="14" formatCode="0.00%"/>
    </dxf>
    <dxf>
      <numFmt numFmtId="14" formatCode="0.00%"/>
    </dxf>
    <dxf>
      <numFmt numFmtId="164" formatCode="dd\-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11588C"/>
      <color rgb="FF033F64"/>
      <color rgb="FFC71585"/>
      <color rgb="FFDEEBF6"/>
      <color rgb="FF5B9BD5"/>
      <color rgb="FFB41C49"/>
      <color rgb="FFE7E6E6"/>
      <color rgb="FFD4E5F4"/>
      <color rgb="FFC6DCF0"/>
      <color rgb="FF98C0E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20/07/relationships/rdRichValueWebImage" Target="richData/rdRichValueWebImage.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microsoft.com/office/2017/06/relationships/rdRichValueStructure" Target="richData/rdrichvaluestructure.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32"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28" Type="http://schemas.microsoft.com/office/2017/06/relationships/rdRichValue" Target="richData/rdrichvalue.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onnections" Target="connections.xml"/><Relationship Id="rId27" Type="http://schemas.microsoft.com/office/2022/10/relationships/richValueRel" Target="richData/richValueRel.xml"/><Relationship Id="rId30" Type="http://schemas.microsoft.com/office/2017/06/relationships/rdRichValueTypes" Target="richData/rdRichValueTyp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themeOverride" Target="../theme/themeOverride7.xml"/><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themeOverride" Target="../theme/themeOverride8.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themeOverride" Target="../theme/themeOverride9.xml"/><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3" Type="http://schemas.openxmlformats.org/officeDocument/2006/relationships/themeOverride" Target="../theme/themeOverride10.xml"/><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3" Type="http://schemas.openxmlformats.org/officeDocument/2006/relationships/themeOverride" Target="../theme/themeOverride11.xml"/><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3" Type="http://schemas.openxmlformats.org/officeDocument/2006/relationships/themeOverride" Target="../theme/themeOverride12.xml"/><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3" Type="http://schemas.openxmlformats.org/officeDocument/2006/relationships/themeOverride" Target="../theme/themeOverride13.xml"/><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3" Type="http://schemas.openxmlformats.org/officeDocument/2006/relationships/themeOverride" Target="../theme/themeOverride14.xml"/><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3" Type="http://schemas.openxmlformats.org/officeDocument/2006/relationships/themeOverride" Target="../theme/themeOverride15.xml"/><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3" Type="http://schemas.openxmlformats.org/officeDocument/2006/relationships/themeOverride" Target="../theme/themeOverride16.xml"/><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3" Type="http://schemas.openxmlformats.org/officeDocument/2006/relationships/themeOverride" Target="../theme/themeOverride17.xml"/><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3" Type="http://schemas.openxmlformats.org/officeDocument/2006/relationships/themeOverride" Target="../theme/themeOverride18.xml"/><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3" Type="http://schemas.openxmlformats.org/officeDocument/2006/relationships/themeOverride" Target="../theme/themeOverride19.xml"/><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3" Type="http://schemas.openxmlformats.org/officeDocument/2006/relationships/themeOverride" Target="../theme/themeOverride20.xml"/><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3" Type="http://schemas.openxmlformats.org/officeDocument/2006/relationships/themeOverride" Target="../theme/themeOverride21.xml"/><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29.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0.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1.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Ex1.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Ex2.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Ex3.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Ex4.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1'!$C$2</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1'!$A$3:$A$7</c:f>
              <c:numCache>
                <c:formatCode>m/d/yyyy</c:formatCode>
                <c:ptCount val="5"/>
                <c:pt idx="0">
                  <c:v>45866</c:v>
                </c:pt>
                <c:pt idx="1">
                  <c:v>45863</c:v>
                </c:pt>
                <c:pt idx="2">
                  <c:v>45862</c:v>
                </c:pt>
                <c:pt idx="3">
                  <c:v>45861</c:v>
                </c:pt>
                <c:pt idx="4">
                  <c:v>45860</c:v>
                </c:pt>
              </c:numCache>
            </c:numRef>
          </c:cat>
          <c:val>
            <c:numRef>
              <c:f>'data part 1'!$C$3:$C$7</c:f>
              <c:numCache>
                <c:formatCode>General</c:formatCode>
                <c:ptCount val="5"/>
                <c:pt idx="0">
                  <c:v>1.7170350642114363E-2</c:v>
                </c:pt>
                <c:pt idx="1">
                  <c:v>6.6468456836472622E-3</c:v>
                </c:pt>
                <c:pt idx="2">
                  <c:v>5.75937512813951E-3</c:v>
                </c:pt>
                <c:pt idx="3">
                  <c:v>1.835008982584041E-3</c:v>
                </c:pt>
                <c:pt idx="4">
                  <c:v>1.6491020119961952E-2</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1'!$B$2</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1'!$A$3:$A$7</c:f>
              <c:numCache>
                <c:formatCode>m/d/yyyy</c:formatCode>
                <c:ptCount val="5"/>
                <c:pt idx="0">
                  <c:v>45866</c:v>
                </c:pt>
                <c:pt idx="1">
                  <c:v>45863</c:v>
                </c:pt>
                <c:pt idx="2">
                  <c:v>45862</c:v>
                </c:pt>
                <c:pt idx="3">
                  <c:v>45861</c:v>
                </c:pt>
                <c:pt idx="4">
                  <c:v>45860</c:v>
                </c:pt>
              </c:numCache>
            </c:numRef>
          </c:cat>
          <c:val>
            <c:numRef>
              <c:f>'data part 1'!$B$3:$B$7</c:f>
              <c:numCache>
                <c:formatCode>General</c:formatCode>
                <c:ptCount val="5"/>
                <c:pt idx="0">
                  <c:v>4.7902600556447128E-2</c:v>
                </c:pt>
                <c:pt idx="1">
                  <c:v>3.0732249914332765E-2</c:v>
                </c:pt>
                <c:pt idx="2">
                  <c:v>2.4085404230685503E-2</c:v>
                </c:pt>
                <c:pt idx="3">
                  <c:v>1.8326029102545993E-2</c:v>
                </c:pt>
                <c:pt idx="4">
                  <c:v>1.6491020119961952E-2</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1'!$J$2</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1'!$H$3:$H$7</c:f>
              <c:numCache>
                <c:formatCode>m/d/yyyy</c:formatCode>
                <c:ptCount val="5"/>
                <c:pt idx="0">
                  <c:v>45866</c:v>
                </c:pt>
                <c:pt idx="1">
                  <c:v>45863</c:v>
                </c:pt>
                <c:pt idx="2">
                  <c:v>45862</c:v>
                </c:pt>
                <c:pt idx="3">
                  <c:v>45861</c:v>
                </c:pt>
                <c:pt idx="4">
                  <c:v>45860</c:v>
                </c:pt>
              </c:numCache>
            </c:numRef>
          </c:cat>
          <c:val>
            <c:numRef>
              <c:f>'data part 1'!$J$3:$J$7</c:f>
              <c:numCache>
                <c:formatCode>General</c:formatCode>
                <c:ptCount val="5"/>
                <c:pt idx="0">
                  <c:v>3.6258685869148044E-2</c:v>
                </c:pt>
                <c:pt idx="1">
                  <c:v>1.5518408337908296E-2</c:v>
                </c:pt>
                <c:pt idx="2">
                  <c:v>5.3743886738450986E-3</c:v>
                </c:pt>
                <c:pt idx="3">
                  <c:v>5.9713362561748529E-3</c:v>
                </c:pt>
                <c:pt idx="4">
                  <c:v>8.3811907467878921E-3</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1'!$I$2</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1'!$H$3:$H$7</c:f>
              <c:numCache>
                <c:formatCode>m/d/yyyy</c:formatCode>
                <c:ptCount val="5"/>
                <c:pt idx="0">
                  <c:v>45866</c:v>
                </c:pt>
                <c:pt idx="1">
                  <c:v>45863</c:v>
                </c:pt>
                <c:pt idx="2">
                  <c:v>45862</c:v>
                </c:pt>
                <c:pt idx="3">
                  <c:v>45861</c:v>
                </c:pt>
                <c:pt idx="4">
                  <c:v>45860</c:v>
                </c:pt>
              </c:numCache>
            </c:numRef>
          </c:cat>
          <c:val>
            <c:numRef>
              <c:f>'data part 1'!$I$3:$I$7</c:f>
              <c:numCache>
                <c:formatCode>General</c:formatCode>
                <c:ptCount val="5"/>
                <c:pt idx="0">
                  <c:v>7.1504009883864184E-2</c:v>
                </c:pt>
                <c:pt idx="1">
                  <c:v>3.524532401471614E-2</c:v>
                </c:pt>
                <c:pt idx="2">
                  <c:v>1.9726915676807844E-2</c:v>
                </c:pt>
                <c:pt idx="3">
                  <c:v>1.4352527002962745E-2</c:v>
                </c:pt>
                <c:pt idx="4">
                  <c:v>8.3811907467878921E-3</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1'!$Q$2</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1'!$O$3:$O$7</c:f>
              <c:numCache>
                <c:formatCode>m/d/yyyy</c:formatCode>
                <c:ptCount val="5"/>
                <c:pt idx="0">
                  <c:v>45866</c:v>
                </c:pt>
                <c:pt idx="1">
                  <c:v>45863</c:v>
                </c:pt>
                <c:pt idx="2">
                  <c:v>45862</c:v>
                </c:pt>
                <c:pt idx="3">
                  <c:v>45861</c:v>
                </c:pt>
                <c:pt idx="4">
                  <c:v>45860</c:v>
                </c:pt>
              </c:numCache>
            </c:numRef>
          </c:cat>
          <c:val>
            <c:numRef>
              <c:f>'data part 1'!$Q$3:$Q$7</c:f>
              <c:numCache>
                <c:formatCode>General</c:formatCode>
                <c:ptCount val="5"/>
                <c:pt idx="0">
                  <c:v>1.1954572624028659E-2</c:v>
                </c:pt>
                <c:pt idx="1">
                  <c:v>1.0570824524312794E-2</c:v>
                </c:pt>
                <c:pt idx="2">
                  <c:v>1.5124016938898865E-3</c:v>
                </c:pt>
                <c:pt idx="3">
                  <c:v>-1.2084592145015227E-3</c:v>
                </c:pt>
                <c:pt idx="4">
                  <c:v>1.8775007694675327E-2</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1'!$P$2</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1'!$O$3:$O$7</c:f>
              <c:numCache>
                <c:formatCode>m/d/yyyy</c:formatCode>
                <c:ptCount val="5"/>
                <c:pt idx="0">
                  <c:v>45866</c:v>
                </c:pt>
                <c:pt idx="1">
                  <c:v>45863</c:v>
                </c:pt>
                <c:pt idx="2">
                  <c:v>45862</c:v>
                </c:pt>
                <c:pt idx="3">
                  <c:v>45861</c:v>
                </c:pt>
                <c:pt idx="4">
                  <c:v>45860</c:v>
                </c:pt>
              </c:numCache>
            </c:numRef>
          </c:cat>
          <c:val>
            <c:numRef>
              <c:f>'data part 1'!$P$3:$P$7</c:f>
              <c:numCache>
                <c:formatCode>General</c:formatCode>
                <c:ptCount val="5"/>
                <c:pt idx="0">
                  <c:v>4.1604347322405144E-2</c:v>
                </c:pt>
                <c:pt idx="1">
                  <c:v>2.9649774698376485E-2</c:v>
                </c:pt>
                <c:pt idx="2">
                  <c:v>1.9078950174063691E-2</c:v>
                </c:pt>
                <c:pt idx="3">
                  <c:v>1.7566548480173805E-2</c:v>
                </c:pt>
                <c:pt idx="4">
                  <c:v>1.8775007694675327E-2</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1'!$C$9</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1'!$A$10:$A$14</c:f>
              <c:numCache>
                <c:formatCode>m/d/yyyy</c:formatCode>
                <c:ptCount val="5"/>
                <c:pt idx="0">
                  <c:v>45866</c:v>
                </c:pt>
                <c:pt idx="1">
                  <c:v>45863</c:v>
                </c:pt>
                <c:pt idx="2">
                  <c:v>45862</c:v>
                </c:pt>
                <c:pt idx="3">
                  <c:v>45861</c:v>
                </c:pt>
                <c:pt idx="4">
                  <c:v>45860</c:v>
                </c:pt>
              </c:numCache>
            </c:numRef>
          </c:cat>
          <c:val>
            <c:numRef>
              <c:f>'data part 1'!$C$10:$C$14</c:f>
              <c:numCache>
                <c:formatCode>General</c:formatCode>
                <c:ptCount val="5"/>
                <c:pt idx="0">
                  <c:v>1.5754853456462659E-2</c:v>
                </c:pt>
                <c:pt idx="1">
                  <c:v>4.8758905637207306E-3</c:v>
                </c:pt>
                <c:pt idx="2">
                  <c:v>4.9727289336201075E-3</c:v>
                </c:pt>
                <c:pt idx="3">
                  <c:v>-1.7934822510863313E-3</c:v>
                </c:pt>
                <c:pt idx="4">
                  <c:v>1.714919651005764E-2</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1'!$B$9</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1'!$A$10:$A$14</c:f>
              <c:numCache>
                <c:formatCode>m/d/yyyy</c:formatCode>
                <c:ptCount val="5"/>
                <c:pt idx="0">
                  <c:v>45866</c:v>
                </c:pt>
                <c:pt idx="1">
                  <c:v>45863</c:v>
                </c:pt>
                <c:pt idx="2">
                  <c:v>45862</c:v>
                </c:pt>
                <c:pt idx="3">
                  <c:v>45861</c:v>
                </c:pt>
                <c:pt idx="4">
                  <c:v>45860</c:v>
                </c:pt>
              </c:numCache>
            </c:numRef>
          </c:cat>
          <c:val>
            <c:numRef>
              <c:f>'data part 1'!$B$10:$B$14</c:f>
              <c:numCache>
                <c:formatCode>General</c:formatCode>
                <c:ptCount val="5"/>
                <c:pt idx="0">
                  <c:v>4.0959187212774806E-2</c:v>
                </c:pt>
                <c:pt idx="1">
                  <c:v>2.5204333756312147E-2</c:v>
                </c:pt>
                <c:pt idx="2">
                  <c:v>2.0328443192591417E-2</c:v>
                </c:pt>
                <c:pt idx="3">
                  <c:v>1.5355714258971309E-2</c:v>
                </c:pt>
                <c:pt idx="4">
                  <c:v>1.714919651005764E-2</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1'!$J$9</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1'!$H$10:$H$14</c:f>
              <c:numCache>
                <c:formatCode>m/d/yyyy</c:formatCode>
                <c:ptCount val="5"/>
                <c:pt idx="0">
                  <c:v>45866</c:v>
                </c:pt>
                <c:pt idx="1">
                  <c:v>45863</c:v>
                </c:pt>
                <c:pt idx="2">
                  <c:v>45862</c:v>
                </c:pt>
                <c:pt idx="3">
                  <c:v>45861</c:v>
                </c:pt>
                <c:pt idx="4">
                  <c:v>45860</c:v>
                </c:pt>
              </c:numCache>
            </c:numRef>
          </c:cat>
          <c:val>
            <c:numRef>
              <c:f>'data part 1'!$J$10:$J$14</c:f>
              <c:numCache>
                <c:formatCode>General</c:formatCode>
                <c:ptCount val="5"/>
                <c:pt idx="0">
                  <c:v>1.1061792904165202E-2</c:v>
                </c:pt>
                <c:pt idx="1">
                  <c:v>5.8006177226563871E-3</c:v>
                </c:pt>
                <c:pt idx="2">
                  <c:v>3.4351202277520532E-3</c:v>
                </c:pt>
                <c:pt idx="3">
                  <c:v>7.4986198218014444E-3</c:v>
                </c:pt>
                <c:pt idx="4">
                  <c:v>-2.3976216366036196E-3</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1'!$I$9</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1'!$H$10:$H$14</c:f>
              <c:numCache>
                <c:formatCode>m/d/yyyy</c:formatCode>
                <c:ptCount val="5"/>
                <c:pt idx="0">
                  <c:v>45866</c:v>
                </c:pt>
                <c:pt idx="1">
                  <c:v>45863</c:v>
                </c:pt>
                <c:pt idx="2">
                  <c:v>45862</c:v>
                </c:pt>
                <c:pt idx="3">
                  <c:v>45861</c:v>
                </c:pt>
                <c:pt idx="4">
                  <c:v>45860</c:v>
                </c:pt>
              </c:numCache>
            </c:numRef>
          </c:cat>
          <c:val>
            <c:numRef>
              <c:f>'data part 1'!$I$10:$I$14</c:f>
              <c:numCache>
                <c:formatCode>General</c:formatCode>
                <c:ptCount val="5"/>
                <c:pt idx="0">
                  <c:v>2.5398529039771467E-2</c:v>
                </c:pt>
                <c:pt idx="1">
                  <c:v>1.4336736135606265E-2</c:v>
                </c:pt>
                <c:pt idx="2">
                  <c:v>8.5361184129498779E-3</c:v>
                </c:pt>
                <c:pt idx="3">
                  <c:v>5.1009981851978248E-3</c:v>
                </c:pt>
                <c:pt idx="4">
                  <c:v>-2.3976216366036196E-3</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1'!$Q$9</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1'!$O$10:$O$14</c:f>
              <c:numCache>
                <c:formatCode>m/d/yyyy</c:formatCode>
                <c:ptCount val="5"/>
                <c:pt idx="0">
                  <c:v>45866</c:v>
                </c:pt>
                <c:pt idx="1">
                  <c:v>45863</c:v>
                </c:pt>
                <c:pt idx="2">
                  <c:v>45862</c:v>
                </c:pt>
                <c:pt idx="3">
                  <c:v>45861</c:v>
                </c:pt>
                <c:pt idx="4">
                  <c:v>45860</c:v>
                </c:pt>
              </c:numCache>
            </c:numRef>
          </c:cat>
          <c:val>
            <c:numRef>
              <c:f>'data part 1'!$Q$10:$Q$14</c:f>
              <c:numCache>
                <c:formatCode>General</c:formatCode>
                <c:ptCount val="5"/>
                <c:pt idx="0">
                  <c:v>1.0370488751046958E-2</c:v>
                </c:pt>
                <c:pt idx="1">
                  <c:v>1.1030273437500071E-2</c:v>
                </c:pt>
                <c:pt idx="2">
                  <c:v>1.6998839916992914E-3</c:v>
                </c:pt>
                <c:pt idx="3">
                  <c:v>7.2901043248774222E-4</c:v>
                </c:pt>
                <c:pt idx="4">
                  <c:v>1.6363075023155371E-2</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1'!$P$9</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1'!$O$10:$O$14</c:f>
              <c:numCache>
                <c:formatCode>m/d/yyyy</c:formatCode>
                <c:ptCount val="5"/>
                <c:pt idx="0">
                  <c:v>45866</c:v>
                </c:pt>
                <c:pt idx="1">
                  <c:v>45863</c:v>
                </c:pt>
                <c:pt idx="2">
                  <c:v>45862</c:v>
                </c:pt>
                <c:pt idx="3">
                  <c:v>45861</c:v>
                </c:pt>
                <c:pt idx="4">
                  <c:v>45860</c:v>
                </c:pt>
              </c:numCache>
            </c:numRef>
          </c:cat>
          <c:val>
            <c:numRef>
              <c:f>'data part 1'!$P$10:$P$14</c:f>
              <c:numCache>
                <c:formatCode>General</c:formatCode>
                <c:ptCount val="5"/>
                <c:pt idx="0">
                  <c:v>4.0192731635889434E-2</c:v>
                </c:pt>
                <c:pt idx="1">
                  <c:v>2.9822242884842476E-2</c:v>
                </c:pt>
                <c:pt idx="2">
                  <c:v>1.8791969447342405E-2</c:v>
                </c:pt>
                <c:pt idx="3">
                  <c:v>1.7092085455643113E-2</c:v>
                </c:pt>
                <c:pt idx="4">
                  <c:v>1.6363075023155371E-2</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1'!$C$16</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1'!$A$17:$A$21</c:f>
              <c:numCache>
                <c:formatCode>m/d/yyyy</c:formatCode>
                <c:ptCount val="5"/>
                <c:pt idx="0">
                  <c:v>45863</c:v>
                </c:pt>
                <c:pt idx="1">
                  <c:v>45862</c:v>
                </c:pt>
                <c:pt idx="2">
                  <c:v>45861</c:v>
                </c:pt>
                <c:pt idx="3">
                  <c:v>45860</c:v>
                </c:pt>
                <c:pt idx="4">
                  <c:v>45859</c:v>
                </c:pt>
              </c:numCache>
            </c:numRef>
          </c:cat>
          <c:val>
            <c:numRef>
              <c:f>'data part 1'!$C$17:$C$21</c:f>
              <c:numCache>
                <c:formatCode>General</c:formatCode>
                <c:ptCount val="5"/>
                <c:pt idx="0">
                  <c:v>4.6541400835771185E-3</c:v>
                </c:pt>
                <c:pt idx="1">
                  <c:v>-7.0290352014998891E-3</c:v>
                </c:pt>
                <c:pt idx="2">
                  <c:v>1.1411680802273505E-2</c:v>
                </c:pt>
                <c:pt idx="3">
                  <c:v>4.0469013650306085E-3</c:v>
                </c:pt>
                <c:pt idx="4">
                  <c:v>-4.3121670678880619E-4</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1'!$B$16</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1'!$A$17:$A$21</c:f>
              <c:numCache>
                <c:formatCode>m/d/yyyy</c:formatCode>
                <c:ptCount val="5"/>
                <c:pt idx="0">
                  <c:v>45863</c:v>
                </c:pt>
                <c:pt idx="1">
                  <c:v>45862</c:v>
                </c:pt>
                <c:pt idx="2">
                  <c:v>45861</c:v>
                </c:pt>
                <c:pt idx="3">
                  <c:v>45860</c:v>
                </c:pt>
                <c:pt idx="4">
                  <c:v>45859</c:v>
                </c:pt>
              </c:numCache>
            </c:numRef>
          </c:cat>
          <c:val>
            <c:numRef>
              <c:f>'data part 1'!$B$17:$B$21</c:f>
              <c:numCache>
                <c:formatCode>General</c:formatCode>
                <c:ptCount val="5"/>
                <c:pt idx="0">
                  <c:v>1.2652470342592537E-2</c:v>
                </c:pt>
                <c:pt idx="1">
                  <c:v>7.9983302590154182E-3</c:v>
                </c:pt>
                <c:pt idx="2">
                  <c:v>1.5027365460515307E-2</c:v>
                </c:pt>
                <c:pt idx="3">
                  <c:v>3.6156846582418023E-3</c:v>
                </c:pt>
                <c:pt idx="4">
                  <c:v>-4.3121670678880619E-4</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1'!$J$16</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1'!$H$17:$H$21</c:f>
              <c:numCache>
                <c:formatCode>m/d/yyyy</c:formatCode>
                <c:ptCount val="5"/>
                <c:pt idx="0">
                  <c:v>45866</c:v>
                </c:pt>
                <c:pt idx="1">
                  <c:v>45863</c:v>
                </c:pt>
                <c:pt idx="2">
                  <c:v>45862</c:v>
                </c:pt>
                <c:pt idx="3">
                  <c:v>45861</c:v>
                </c:pt>
                <c:pt idx="4">
                  <c:v>45860</c:v>
                </c:pt>
              </c:numCache>
            </c:numRef>
          </c:cat>
          <c:val>
            <c:numRef>
              <c:f>'data part 1'!$J$17:$J$21</c:f>
              <c:numCache>
                <c:formatCode>General</c:formatCode>
                <c:ptCount val="5"/>
                <c:pt idx="0">
                  <c:v>1.4780714016420227E-3</c:v>
                </c:pt>
                <c:pt idx="1">
                  <c:v>-1.9763422408369813E-3</c:v>
                </c:pt>
                <c:pt idx="2">
                  <c:v>8.4842427485993799E-3</c:v>
                </c:pt>
                <c:pt idx="3">
                  <c:v>4.17569362129111E-3</c:v>
                </c:pt>
                <c:pt idx="4">
                  <c:v>1.2004158060923142E-3</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1'!$I$16</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1'!$H$17:$H$21</c:f>
              <c:numCache>
                <c:formatCode>m/d/yyyy</c:formatCode>
                <c:ptCount val="5"/>
                <c:pt idx="0">
                  <c:v>45866</c:v>
                </c:pt>
                <c:pt idx="1">
                  <c:v>45863</c:v>
                </c:pt>
                <c:pt idx="2">
                  <c:v>45862</c:v>
                </c:pt>
                <c:pt idx="3">
                  <c:v>45861</c:v>
                </c:pt>
                <c:pt idx="4">
                  <c:v>45860</c:v>
                </c:pt>
              </c:numCache>
            </c:numRef>
          </c:cat>
          <c:val>
            <c:numRef>
              <c:f>'data part 1'!$I$17:$I$21</c:f>
              <c:numCache>
                <c:formatCode>General</c:formatCode>
                <c:ptCount val="5"/>
                <c:pt idx="0">
                  <c:v>1.3362081336787845E-2</c:v>
                </c:pt>
                <c:pt idx="1">
                  <c:v>1.1884009935145823E-2</c:v>
                </c:pt>
                <c:pt idx="2">
                  <c:v>1.3860352175982804E-2</c:v>
                </c:pt>
                <c:pt idx="3">
                  <c:v>5.3761094273834242E-3</c:v>
                </c:pt>
                <c:pt idx="4">
                  <c:v>1.2004158060923142E-3</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1'!$Q$16</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1'!$O$17:$O$21</c:f>
              <c:numCache>
                <c:formatCode>m/d/yyyy</c:formatCode>
                <c:ptCount val="5"/>
                <c:pt idx="0">
                  <c:v>45866</c:v>
                </c:pt>
                <c:pt idx="1">
                  <c:v>45863</c:v>
                </c:pt>
                <c:pt idx="2">
                  <c:v>45862</c:v>
                </c:pt>
                <c:pt idx="3">
                  <c:v>45861</c:v>
                </c:pt>
                <c:pt idx="4">
                  <c:v>45860</c:v>
                </c:pt>
              </c:numCache>
            </c:numRef>
          </c:cat>
          <c:val>
            <c:numRef>
              <c:f>'data part 1'!$Q$17:$Q$21</c:f>
              <c:numCache>
                <c:formatCode>General</c:formatCode>
                <c:ptCount val="5"/>
                <c:pt idx="0">
                  <c:v>1.1914716230292388E-3</c:v>
                </c:pt>
                <c:pt idx="1">
                  <c:v>-3.3478779315430085E-3</c:v>
                </c:pt>
                <c:pt idx="2">
                  <c:v>6.5401343806652523E-3</c:v>
                </c:pt>
                <c:pt idx="3">
                  <c:v>1.2200688650487734E-4</c:v>
                </c:pt>
                <c:pt idx="4">
                  <c:v>6.1997523473338312E-3</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1'!$P$16</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1'!$O$17:$O$21</c:f>
              <c:numCache>
                <c:formatCode>m/d/yyyy</c:formatCode>
                <c:ptCount val="5"/>
                <c:pt idx="0">
                  <c:v>45866</c:v>
                </c:pt>
                <c:pt idx="1">
                  <c:v>45863</c:v>
                </c:pt>
                <c:pt idx="2">
                  <c:v>45862</c:v>
                </c:pt>
                <c:pt idx="3">
                  <c:v>45861</c:v>
                </c:pt>
                <c:pt idx="4">
                  <c:v>45860</c:v>
                </c:pt>
              </c:numCache>
            </c:numRef>
          </c:cat>
          <c:val>
            <c:numRef>
              <c:f>'data part 1'!$P$17:$P$21</c:f>
              <c:numCache>
                <c:formatCode>General</c:formatCode>
                <c:ptCount val="5"/>
                <c:pt idx="0">
                  <c:v>1.0705487305990191E-2</c:v>
                </c:pt>
                <c:pt idx="1">
                  <c:v>9.5140156829609523E-3</c:v>
                </c:pt>
                <c:pt idx="2">
                  <c:v>1.2861893614503961E-2</c:v>
                </c:pt>
                <c:pt idx="3">
                  <c:v>6.3217592338387085E-3</c:v>
                </c:pt>
                <c:pt idx="4">
                  <c:v>6.1997523473338312E-3</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1'!$C$24</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1'!$A$25:$A$29</c:f>
              <c:numCache>
                <c:formatCode>m/d/yyyy</c:formatCode>
                <c:ptCount val="5"/>
                <c:pt idx="0">
                  <c:v>45863</c:v>
                </c:pt>
                <c:pt idx="1">
                  <c:v>45862</c:v>
                </c:pt>
                <c:pt idx="2">
                  <c:v>45861</c:v>
                </c:pt>
                <c:pt idx="3">
                  <c:v>45860</c:v>
                </c:pt>
                <c:pt idx="4">
                  <c:v>45859</c:v>
                </c:pt>
              </c:numCache>
            </c:numRef>
          </c:cat>
          <c:val>
            <c:numRef>
              <c:f>'data part 1'!$C$25:$C$29</c:f>
              <c:numCache>
                <c:formatCode>General</c:formatCode>
                <c:ptCount val="5"/>
                <c:pt idx="0">
                  <c:v>3.9743277792958498E-3</c:v>
                </c:pt>
                <c:pt idx="1">
                  <c:v>6.982236416543941E-4</c:v>
                </c:pt>
                <c:pt idx="2">
                  <c:v>7.8118869515191314E-3</c:v>
                </c:pt>
                <c:pt idx="3">
                  <c:v>6.3753163362578746E-4</c:v>
                </c:pt>
                <c:pt idx="4">
                  <c:v>1.3991348828683581E-3</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1'!$B$24</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1'!$A$25:$A$29</c:f>
              <c:numCache>
                <c:formatCode>m/d/yyyy</c:formatCode>
                <c:ptCount val="5"/>
                <c:pt idx="0">
                  <c:v>45863</c:v>
                </c:pt>
                <c:pt idx="1">
                  <c:v>45862</c:v>
                </c:pt>
                <c:pt idx="2">
                  <c:v>45861</c:v>
                </c:pt>
                <c:pt idx="3">
                  <c:v>45860</c:v>
                </c:pt>
                <c:pt idx="4">
                  <c:v>45859</c:v>
                </c:pt>
              </c:numCache>
            </c:numRef>
          </c:cat>
          <c:val>
            <c:numRef>
              <c:f>'data part 1'!$B$25:$B$29</c:f>
              <c:numCache>
                <c:formatCode>General</c:formatCode>
                <c:ptCount val="5"/>
                <c:pt idx="0">
                  <c:v>1.4521104888963521E-2</c:v>
                </c:pt>
                <c:pt idx="1">
                  <c:v>1.0546777109667671E-2</c:v>
                </c:pt>
                <c:pt idx="2">
                  <c:v>9.8485534680132769E-3</c:v>
                </c:pt>
                <c:pt idx="3">
                  <c:v>2.0366665164941455E-3</c:v>
                </c:pt>
                <c:pt idx="4">
                  <c:v>1.3991348828683581E-3</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1'!$J$24</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1'!$H$25:$H$29</c:f>
              <c:numCache>
                <c:formatCode>m/d/yyyy</c:formatCode>
                <c:ptCount val="5"/>
                <c:pt idx="0">
                  <c:v>45866</c:v>
                </c:pt>
                <c:pt idx="1">
                  <c:v>45863</c:v>
                </c:pt>
                <c:pt idx="2">
                  <c:v>45862</c:v>
                </c:pt>
                <c:pt idx="3">
                  <c:v>45861</c:v>
                </c:pt>
                <c:pt idx="4">
                  <c:v>45860</c:v>
                </c:pt>
              </c:numCache>
            </c:numRef>
          </c:cat>
          <c:val>
            <c:numRef>
              <c:f>'data part 1'!$J$25:$J$29</c:f>
              <c:numCache>
                <c:formatCode>General</c:formatCode>
                <c:ptCount val="5"/>
                <c:pt idx="0">
                  <c:v>8.3778964830933944E-3</c:v>
                </c:pt>
                <c:pt idx="1">
                  <c:v>-5.6767981618333074E-4</c:v>
                </c:pt>
                <c:pt idx="2">
                  <c:v>2.0489676404547019E-3</c:v>
                </c:pt>
                <c:pt idx="3">
                  <c:v>1.016354276544984E-2</c:v>
                </c:pt>
                <c:pt idx="4">
                  <c:v>-9.8259772995432648E-3</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1'!$I$24</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1'!$H$25:$H$29</c:f>
              <c:numCache>
                <c:formatCode>m/d/yyyy</c:formatCode>
                <c:ptCount val="5"/>
                <c:pt idx="0">
                  <c:v>45866</c:v>
                </c:pt>
                <c:pt idx="1">
                  <c:v>45863</c:v>
                </c:pt>
                <c:pt idx="2">
                  <c:v>45862</c:v>
                </c:pt>
                <c:pt idx="3">
                  <c:v>45861</c:v>
                </c:pt>
                <c:pt idx="4">
                  <c:v>45860</c:v>
                </c:pt>
              </c:numCache>
            </c:numRef>
          </c:cat>
          <c:val>
            <c:numRef>
              <c:f>'data part 1'!$I$25:$I$29</c:f>
              <c:numCache>
                <c:formatCode>General</c:formatCode>
                <c:ptCount val="5"/>
                <c:pt idx="0">
                  <c:v>1.0196749773271341E-2</c:v>
                </c:pt>
                <c:pt idx="1">
                  <c:v>1.8188532901779464E-3</c:v>
                </c:pt>
                <c:pt idx="2">
                  <c:v>2.3865331063612771E-3</c:v>
                </c:pt>
                <c:pt idx="3">
                  <c:v>3.3756546590657521E-4</c:v>
                </c:pt>
                <c:pt idx="4">
                  <c:v>-9.8259772995432648E-3</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1'!$Q$24</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1'!$O$25:$O$29</c:f>
              <c:numCache>
                <c:formatCode>m/d/yyyy</c:formatCode>
                <c:ptCount val="5"/>
                <c:pt idx="0">
                  <c:v>45866</c:v>
                </c:pt>
                <c:pt idx="1">
                  <c:v>45863</c:v>
                </c:pt>
                <c:pt idx="2">
                  <c:v>45862</c:v>
                </c:pt>
                <c:pt idx="3">
                  <c:v>45861</c:v>
                </c:pt>
                <c:pt idx="4">
                  <c:v>45860</c:v>
                </c:pt>
              </c:numCache>
            </c:numRef>
          </c:cat>
          <c:val>
            <c:numRef>
              <c:f>'data part 1'!$Q$25:$Q$29</c:f>
              <c:numCache>
                <c:formatCode>General</c:formatCode>
                <c:ptCount val="5"/>
                <c:pt idx="0">
                  <c:v>-1.1046854292389496E-2</c:v>
                </c:pt>
                <c:pt idx="1">
                  <c:v>-8.8487153402045937E-3</c:v>
                </c:pt>
                <c:pt idx="2">
                  <c:v>1.5909607131329384E-2</c:v>
                </c:pt>
                <c:pt idx="3">
                  <c:v>3.5107509246364854E-2</c:v>
                </c:pt>
                <c:pt idx="4">
                  <c:v>-1.1097058847765462E-3</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1'!$P$24</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1'!$O$25:$O$29</c:f>
              <c:numCache>
                <c:formatCode>m/d/yyyy</c:formatCode>
                <c:ptCount val="5"/>
                <c:pt idx="0">
                  <c:v>45866</c:v>
                </c:pt>
                <c:pt idx="1">
                  <c:v>45863</c:v>
                </c:pt>
                <c:pt idx="2">
                  <c:v>45862</c:v>
                </c:pt>
                <c:pt idx="3">
                  <c:v>45861</c:v>
                </c:pt>
                <c:pt idx="4">
                  <c:v>45860</c:v>
                </c:pt>
              </c:numCache>
            </c:numRef>
          </c:cat>
          <c:val>
            <c:numRef>
              <c:f>'data part 1'!$P$25:$P$29</c:f>
              <c:numCache>
                <c:formatCode>General</c:formatCode>
                <c:ptCount val="5"/>
                <c:pt idx="0">
                  <c:v>3.0011840860323602E-2</c:v>
                </c:pt>
                <c:pt idx="1">
                  <c:v>4.1058695152713098E-2</c:v>
                </c:pt>
                <c:pt idx="2">
                  <c:v>4.9907410492917692E-2</c:v>
                </c:pt>
                <c:pt idx="3">
                  <c:v>3.3997803361588308E-2</c:v>
                </c:pt>
                <c:pt idx="4">
                  <c:v>-1.1097058847765462E-3</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1'!$C$31</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1'!$A$32:$A$36</c:f>
              <c:numCache>
                <c:formatCode>m/d/yyyy</c:formatCode>
                <c:ptCount val="5"/>
                <c:pt idx="0">
                  <c:v>45866</c:v>
                </c:pt>
                <c:pt idx="1">
                  <c:v>45865</c:v>
                </c:pt>
                <c:pt idx="2">
                  <c:v>45863</c:v>
                </c:pt>
                <c:pt idx="3">
                  <c:v>45862</c:v>
                </c:pt>
                <c:pt idx="4">
                  <c:v>45861</c:v>
                </c:pt>
              </c:numCache>
            </c:numRef>
          </c:cat>
          <c:val>
            <c:numRef>
              <c:f>'data part 1'!$C$32:$C$36</c:f>
              <c:numCache>
                <c:formatCode>General</c:formatCode>
                <c:ptCount val="5"/>
                <c:pt idx="0">
                  <c:v>1.3245261779366579E-3</c:v>
                </c:pt>
                <c:pt idx="1">
                  <c:v>-2.3358974733246329E-3</c:v>
                </c:pt>
                <c:pt idx="2">
                  <c:v>-7.6473540618465785E-3</c:v>
                </c:pt>
                <c:pt idx="3">
                  <c:v>-5.6379678138848144E-3</c:v>
                </c:pt>
                <c:pt idx="4">
                  <c:v>-9.1779117885240069E-3</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1'!$B$31</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1'!$A$32:$A$36</c:f>
              <c:numCache>
                <c:formatCode>m/d/yyyy</c:formatCode>
                <c:ptCount val="5"/>
                <c:pt idx="0">
                  <c:v>45866</c:v>
                </c:pt>
                <c:pt idx="1">
                  <c:v>45865</c:v>
                </c:pt>
                <c:pt idx="2">
                  <c:v>45863</c:v>
                </c:pt>
                <c:pt idx="3">
                  <c:v>45862</c:v>
                </c:pt>
                <c:pt idx="4">
                  <c:v>45861</c:v>
                </c:pt>
              </c:numCache>
            </c:numRef>
          </c:cat>
          <c:val>
            <c:numRef>
              <c:f>'data part 1'!$B$32:$B$36</c:f>
              <c:numCache>
                <c:formatCode>General</c:formatCode>
                <c:ptCount val="5"/>
                <c:pt idx="0">
                  <c:v>-2.3474604959643375E-2</c:v>
                </c:pt>
                <c:pt idx="1">
                  <c:v>-2.4799131137580033E-2</c:v>
                </c:pt>
                <c:pt idx="2">
                  <c:v>-2.24632336642554E-2</c:v>
                </c:pt>
                <c:pt idx="3">
                  <c:v>-1.4815879602408821E-2</c:v>
                </c:pt>
                <c:pt idx="4">
                  <c:v>-9.1779117885240069E-3</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1'!$J$31</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1'!$H$32:$H$36</c:f>
              <c:numCache>
                <c:formatCode>m/d/yyyy</c:formatCode>
                <c:ptCount val="5"/>
                <c:pt idx="0">
                  <c:v>45866</c:v>
                </c:pt>
                <c:pt idx="1">
                  <c:v>45865</c:v>
                </c:pt>
                <c:pt idx="2">
                  <c:v>45863</c:v>
                </c:pt>
                <c:pt idx="3">
                  <c:v>45862</c:v>
                </c:pt>
                <c:pt idx="4">
                  <c:v>45861</c:v>
                </c:pt>
              </c:numCache>
            </c:numRef>
          </c:cat>
          <c:val>
            <c:numRef>
              <c:f>'data part 1'!$J$32:$J$36</c:f>
              <c:numCache>
                <c:formatCode>General</c:formatCode>
                <c:ptCount val="5"/>
                <c:pt idx="0">
                  <c:v>-4.5865841530606799E-3</c:v>
                </c:pt>
                <c:pt idx="1">
                  <c:v>1.5464363585382834E-2</c:v>
                </c:pt>
                <c:pt idx="2">
                  <c:v>-6.185093838706357E-3</c:v>
                </c:pt>
                <c:pt idx="3">
                  <c:v>-3.3929530610578018E-3</c:v>
                </c:pt>
                <c:pt idx="4">
                  <c:v>-9.877269268080191E-3</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1'!$I$31</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1'!$H$32:$H$36</c:f>
              <c:numCache>
                <c:formatCode>m/d/yyyy</c:formatCode>
                <c:ptCount val="5"/>
                <c:pt idx="0">
                  <c:v>45866</c:v>
                </c:pt>
                <c:pt idx="1">
                  <c:v>45865</c:v>
                </c:pt>
                <c:pt idx="2">
                  <c:v>45863</c:v>
                </c:pt>
                <c:pt idx="3">
                  <c:v>45862</c:v>
                </c:pt>
                <c:pt idx="4">
                  <c:v>45861</c:v>
                </c:pt>
              </c:numCache>
            </c:numRef>
          </c:cat>
          <c:val>
            <c:numRef>
              <c:f>'data part 1'!$I$32:$I$36</c:f>
              <c:numCache>
                <c:formatCode>General</c:formatCode>
                <c:ptCount val="5"/>
                <c:pt idx="0">
                  <c:v>-8.5775367355221954E-3</c:v>
                </c:pt>
                <c:pt idx="1">
                  <c:v>-3.9909525824615155E-3</c:v>
                </c:pt>
                <c:pt idx="2">
                  <c:v>-1.945531616784435E-2</c:v>
                </c:pt>
                <c:pt idx="3">
                  <c:v>-1.3270222329137993E-2</c:v>
                </c:pt>
                <c:pt idx="4">
                  <c:v>-9.877269268080191E-3</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1'!$Q$31</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1'!$O$32:$O$36</c:f>
              <c:numCache>
                <c:formatCode>m/d/yyyy</c:formatCode>
                <c:ptCount val="5"/>
                <c:pt idx="0">
                  <c:v>45866</c:v>
                </c:pt>
                <c:pt idx="1">
                  <c:v>45865</c:v>
                </c:pt>
                <c:pt idx="2">
                  <c:v>45863</c:v>
                </c:pt>
                <c:pt idx="3">
                  <c:v>45862</c:v>
                </c:pt>
                <c:pt idx="4">
                  <c:v>45861</c:v>
                </c:pt>
              </c:numCache>
            </c:numRef>
          </c:cat>
          <c:val>
            <c:numRef>
              <c:f>'data part 1'!$Q$32:$Q$36</c:f>
              <c:numCache>
                <c:formatCode>General</c:formatCode>
                <c:ptCount val="5"/>
                <c:pt idx="0">
                  <c:v>2.6218196231209134E-4</c:v>
                </c:pt>
                <c:pt idx="1">
                  <c:v>4.6675549205821287E-3</c:v>
                </c:pt>
                <c:pt idx="2">
                  <c:v>1.5015594753928774E-3</c:v>
                </c:pt>
                <c:pt idx="3">
                  <c:v>2.8508305798091715E-3</c:v>
                </c:pt>
                <c:pt idx="4">
                  <c:v>-1.9832627800802083E-3</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1'!$P$31</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1'!$O$32:$O$36</c:f>
              <c:numCache>
                <c:formatCode>m/d/yyyy</c:formatCode>
                <c:ptCount val="5"/>
                <c:pt idx="0">
                  <c:v>45866</c:v>
                </c:pt>
                <c:pt idx="1">
                  <c:v>45865</c:v>
                </c:pt>
                <c:pt idx="2">
                  <c:v>45863</c:v>
                </c:pt>
                <c:pt idx="3">
                  <c:v>45862</c:v>
                </c:pt>
                <c:pt idx="4">
                  <c:v>45861</c:v>
                </c:pt>
              </c:numCache>
            </c:numRef>
          </c:cat>
          <c:val>
            <c:numRef>
              <c:f>'data part 1'!$P$32:$P$36</c:f>
              <c:numCache>
                <c:formatCode>General</c:formatCode>
                <c:ptCount val="5"/>
                <c:pt idx="0">
                  <c:v>7.2988641580160607E-3</c:v>
                </c:pt>
                <c:pt idx="1">
                  <c:v>7.0366821957039694E-3</c:v>
                </c:pt>
                <c:pt idx="2">
                  <c:v>2.3691272751218406E-3</c:v>
                </c:pt>
                <c:pt idx="3">
                  <c:v>8.6756779972896325E-4</c:v>
                </c:pt>
                <c:pt idx="4">
                  <c:v>-1.9832627800802083E-3</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1'!$C$38</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1'!$A$39:$A$43</c:f>
              <c:numCache>
                <c:formatCode>m/d/yyyy</c:formatCode>
                <c:ptCount val="5"/>
                <c:pt idx="0">
                  <c:v>45828</c:v>
                </c:pt>
                <c:pt idx="1">
                  <c:v>45827</c:v>
                </c:pt>
                <c:pt idx="2">
                  <c:v>45826</c:v>
                </c:pt>
                <c:pt idx="3">
                  <c:v>45825</c:v>
                </c:pt>
                <c:pt idx="4">
                  <c:v>45824</c:v>
                </c:pt>
              </c:numCache>
            </c:numRef>
          </c:cat>
          <c:val>
            <c:numRef>
              <c:f>'data part 1'!$C$39:$C$43</c:f>
              <c:numCache>
                <c:formatCode>General</c:formatCode>
                <c:ptCount val="5"/>
                <c:pt idx="0">
                  <c:v>-8.8542115125922471E-3</c:v>
                </c:pt>
                <c:pt idx="1">
                  <c:v>7.589876250405414E-3</c:v>
                </c:pt>
                <c:pt idx="2">
                  <c:v>-1.9933757591881207E-3</c:v>
                </c:pt>
                <c:pt idx="3">
                  <c:v>4.4123772979621112E-2</c:v>
                </c:pt>
                <c:pt idx="4">
                  <c:v>-2.2514628869242603E-2</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1'!$B$38</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1'!$A$39:$A$43</c:f>
              <c:numCache>
                <c:formatCode>m/d/yyyy</c:formatCode>
                <c:ptCount val="5"/>
                <c:pt idx="0">
                  <c:v>45828</c:v>
                </c:pt>
                <c:pt idx="1">
                  <c:v>45827</c:v>
                </c:pt>
                <c:pt idx="2">
                  <c:v>45826</c:v>
                </c:pt>
                <c:pt idx="3">
                  <c:v>45825</c:v>
                </c:pt>
                <c:pt idx="4">
                  <c:v>45824</c:v>
                </c:pt>
              </c:numCache>
            </c:numRef>
          </c:cat>
          <c:val>
            <c:numRef>
              <c:f>'data part 1'!$B$39:$B$43</c:f>
              <c:numCache>
                <c:formatCode>General</c:formatCode>
                <c:ptCount val="5"/>
                <c:pt idx="0">
                  <c:v>1.8351433089003555E-2</c:v>
                </c:pt>
                <c:pt idx="1">
                  <c:v>2.7205644601595802E-2</c:v>
                </c:pt>
                <c:pt idx="2">
                  <c:v>1.9615768351190388E-2</c:v>
                </c:pt>
                <c:pt idx="3">
                  <c:v>2.1609144110378509E-2</c:v>
                </c:pt>
                <c:pt idx="4">
                  <c:v>-2.2514628869242603E-2</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1'!$J$38</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1'!$H$39:$H$43</c:f>
              <c:numCache>
                <c:formatCode>m/d/yyyy</c:formatCode>
                <c:ptCount val="5"/>
                <c:pt idx="0">
                  <c:v>45866</c:v>
                </c:pt>
                <c:pt idx="1">
                  <c:v>45865</c:v>
                </c:pt>
                <c:pt idx="2">
                  <c:v>45863</c:v>
                </c:pt>
                <c:pt idx="3">
                  <c:v>45862</c:v>
                </c:pt>
                <c:pt idx="4">
                  <c:v>45861</c:v>
                </c:pt>
              </c:numCache>
            </c:numRef>
          </c:cat>
          <c:val>
            <c:numRef>
              <c:f>'data part 1'!$J$39:$J$43</c:f>
              <c:numCache>
                <c:formatCode>General</c:formatCode>
                <c:ptCount val="5"/>
                <c:pt idx="0">
                  <c:v>2.0585624190820884E-3</c:v>
                </c:pt>
                <c:pt idx="1">
                  <c:v>3.9874342408421803E-2</c:v>
                </c:pt>
                <c:pt idx="2">
                  <c:v>5.1944987325842629E-3</c:v>
                </c:pt>
                <c:pt idx="3">
                  <c:v>2.1564658899909883E-2</c:v>
                </c:pt>
                <c:pt idx="4">
                  <c:v>-3.141807197134372E-2</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1'!$I$38</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1'!$H$39:$H$43</c:f>
              <c:numCache>
                <c:formatCode>m/d/yyyy</c:formatCode>
                <c:ptCount val="5"/>
                <c:pt idx="0">
                  <c:v>45866</c:v>
                </c:pt>
                <c:pt idx="1">
                  <c:v>45865</c:v>
                </c:pt>
                <c:pt idx="2">
                  <c:v>45863</c:v>
                </c:pt>
                <c:pt idx="3">
                  <c:v>45862</c:v>
                </c:pt>
                <c:pt idx="4">
                  <c:v>45861</c:v>
                </c:pt>
              </c:numCache>
            </c:numRef>
          </c:cat>
          <c:val>
            <c:numRef>
              <c:f>'data part 1'!$I$39:$I$43</c:f>
              <c:numCache>
                <c:formatCode>General</c:formatCode>
                <c:ptCount val="5"/>
                <c:pt idx="0">
                  <c:v>3.7273990488654318E-2</c:v>
                </c:pt>
                <c:pt idx="1">
                  <c:v>3.521542806957223E-2</c:v>
                </c:pt>
                <c:pt idx="2">
                  <c:v>-4.6589143388495735E-3</c:v>
                </c:pt>
                <c:pt idx="3">
                  <c:v>-9.8534130714338364E-3</c:v>
                </c:pt>
                <c:pt idx="4">
                  <c:v>-3.141807197134372E-2</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1'!$Q$38</c:f>
              <c:strCache>
                <c:ptCount val="1"/>
              </c:strCache>
            </c:strRef>
          </c:tx>
          <c:spPr>
            <a:solidFill>
              <a:schemeClr val="accent2"/>
            </a:solidFill>
            <a:ln>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1'!$O$39:$O$38</c:f>
            </c:numRef>
          </c:cat>
          <c:val>
            <c:numRef>
              <c:f>'data part 1'!$Q$39:$Q$38</c:f>
            </c:numRef>
          </c:val>
          <c:extLs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1'!$P$38</c:f>
              <c:strCache>
                <c:ptCount val="1"/>
              </c:strCache>
            </c:strRef>
          </c:tx>
          <c:spPr>
            <a:ln w="28575" cap="rnd">
              <a:solidFill>
                <a:schemeClr val="accent1"/>
              </a:solidFill>
              <a:round/>
            </a:ln>
            <a:effectLst/>
          </c:spPr>
          <c:marker>
            <c:symbol val="none"/>
          </c:marker>
          <c:dLbls>
            <c:delete val="1"/>
          </c:dLbls>
          <c:cat>
            <c:numRef>
              <c:f>'data part 1'!$O$39:$O$38</c:f>
            </c:numRef>
          </c:cat>
          <c:val>
            <c:numRef>
              <c:f>'data part 1'!$P$39:$P$38</c:f>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v>GDP (YoY)</c:v>
          </c:tx>
          <c:spPr>
            <a:solidFill>
              <a:schemeClr val="accent2">
                <a:alpha val="70000"/>
              </a:schemeClr>
            </a:solidFill>
            <a:ln>
              <a:no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weekly_vimo_tiente!$A$2:$A$26</c:f>
              <c:numCache>
                <c:formatCode>m/d/yyyy</c:formatCode>
                <c:ptCount val="25"/>
                <c:pt idx="0">
                  <c:v>45078</c:v>
                </c:pt>
                <c:pt idx="1">
                  <c:v>45108</c:v>
                </c:pt>
                <c:pt idx="2">
                  <c:v>45139</c:v>
                </c:pt>
                <c:pt idx="3">
                  <c:v>45170</c:v>
                </c:pt>
                <c:pt idx="4">
                  <c:v>45200</c:v>
                </c:pt>
                <c:pt idx="5">
                  <c:v>45231</c:v>
                </c:pt>
                <c:pt idx="6">
                  <c:v>45261</c:v>
                </c:pt>
                <c:pt idx="7">
                  <c:v>45292</c:v>
                </c:pt>
                <c:pt idx="8">
                  <c:v>45323</c:v>
                </c:pt>
                <c:pt idx="9">
                  <c:v>45352</c:v>
                </c:pt>
                <c:pt idx="10">
                  <c:v>45383</c:v>
                </c:pt>
                <c:pt idx="11">
                  <c:v>45413</c:v>
                </c:pt>
                <c:pt idx="12">
                  <c:v>45444</c:v>
                </c:pt>
                <c:pt idx="13">
                  <c:v>45474</c:v>
                </c:pt>
                <c:pt idx="14">
                  <c:v>45505</c:v>
                </c:pt>
                <c:pt idx="15">
                  <c:v>45536</c:v>
                </c:pt>
                <c:pt idx="16">
                  <c:v>45566</c:v>
                </c:pt>
                <c:pt idx="17">
                  <c:v>45597</c:v>
                </c:pt>
                <c:pt idx="18">
                  <c:v>45627</c:v>
                </c:pt>
                <c:pt idx="19">
                  <c:v>45658</c:v>
                </c:pt>
                <c:pt idx="20">
                  <c:v>45689</c:v>
                </c:pt>
                <c:pt idx="21">
                  <c:v>45717</c:v>
                </c:pt>
                <c:pt idx="22">
                  <c:v>45748</c:v>
                </c:pt>
                <c:pt idx="23">
                  <c:v>45778</c:v>
                </c:pt>
                <c:pt idx="24">
                  <c:v>45809</c:v>
                </c:pt>
              </c:numCache>
            </c:numRef>
          </c:cat>
          <c:val>
            <c:numRef>
              <c:f>weekly_vimo_tiente!$B$2:$B$26</c:f>
              <c:numCache>
                <c:formatCode>General</c:formatCode>
                <c:ptCount val="25"/>
                <c:pt idx="2">
                  <c:v>0.05</c:v>
                </c:pt>
                <c:pt idx="5">
                  <c:v>7.0000000000000007E-2</c:v>
                </c:pt>
                <c:pt idx="8">
                  <c:v>0.06</c:v>
                </c:pt>
                <c:pt idx="11">
                  <c:v>7.0000000000000007E-2</c:v>
                </c:pt>
                <c:pt idx="14">
                  <c:v>7.0000000000000007E-2</c:v>
                </c:pt>
                <c:pt idx="17">
                  <c:v>0.08</c:v>
                </c:pt>
                <c:pt idx="20">
                  <c:v>7.0000000000000007E-2</c:v>
                </c:pt>
                <c:pt idx="23">
                  <c:v>0.08</c:v>
                </c:pt>
              </c:numCache>
            </c:numRef>
          </c:val>
          <c:extLst>
            <c:ext xmlns:c16="http://schemas.microsoft.com/office/drawing/2014/chart" uri="{C3380CC4-5D6E-409C-BE32-E72D297353CC}">
              <c16:uniqueId val="{00000000-0143-475A-B0E7-84635C4B3F0B}"/>
            </c:ext>
          </c:extLst>
        </c:ser>
        <c:dLbls>
          <c:showLegendKey val="0"/>
          <c:showVal val="1"/>
          <c:showCatName val="0"/>
          <c:showSerName val="0"/>
          <c:showPercent val="0"/>
          <c:showBubbleSize val="0"/>
        </c:dLbls>
        <c:gapWidth val="50"/>
        <c:axId val="1031200224"/>
        <c:axId val="1031195424"/>
      </c:barChart>
      <c:lineChart>
        <c:grouping val="standard"/>
        <c:varyColors val="0"/>
        <c:ser>
          <c:idx val="1"/>
          <c:order val="1"/>
          <c:tx>
            <c:v>CPI (YoY)</c:v>
          </c:tx>
          <c:spPr>
            <a:ln w="19050" cap="rnd">
              <a:solidFill>
                <a:srgbClr val="033F64">
                  <a:alpha val="50000"/>
                </a:srgbClr>
              </a:solidFill>
              <a:round/>
            </a:ln>
            <a:effectLst/>
          </c:spPr>
          <c:marker>
            <c:symbol val="none"/>
          </c:marker>
          <c:dLbls>
            <c:delete val="1"/>
          </c:dLbls>
          <c:cat>
            <c:numRef>
              <c:f>weekly_vimo_tiente!$A$2:$A$26</c:f>
              <c:numCache>
                <c:formatCode>m/d/yyyy</c:formatCode>
                <c:ptCount val="25"/>
                <c:pt idx="0">
                  <c:v>45078</c:v>
                </c:pt>
                <c:pt idx="1">
                  <c:v>45108</c:v>
                </c:pt>
                <c:pt idx="2">
                  <c:v>45139</c:v>
                </c:pt>
                <c:pt idx="3">
                  <c:v>45170</c:v>
                </c:pt>
                <c:pt idx="4">
                  <c:v>45200</c:v>
                </c:pt>
                <c:pt idx="5">
                  <c:v>45231</c:v>
                </c:pt>
                <c:pt idx="6">
                  <c:v>45261</c:v>
                </c:pt>
                <c:pt idx="7">
                  <c:v>45292</c:v>
                </c:pt>
                <c:pt idx="8">
                  <c:v>45323</c:v>
                </c:pt>
                <c:pt idx="9">
                  <c:v>45352</c:v>
                </c:pt>
                <c:pt idx="10">
                  <c:v>45383</c:v>
                </c:pt>
                <c:pt idx="11">
                  <c:v>45413</c:v>
                </c:pt>
                <c:pt idx="12">
                  <c:v>45444</c:v>
                </c:pt>
                <c:pt idx="13">
                  <c:v>45474</c:v>
                </c:pt>
                <c:pt idx="14">
                  <c:v>45505</c:v>
                </c:pt>
                <c:pt idx="15">
                  <c:v>45536</c:v>
                </c:pt>
                <c:pt idx="16">
                  <c:v>45566</c:v>
                </c:pt>
                <c:pt idx="17">
                  <c:v>45597</c:v>
                </c:pt>
                <c:pt idx="18">
                  <c:v>45627</c:v>
                </c:pt>
                <c:pt idx="19">
                  <c:v>45658</c:v>
                </c:pt>
                <c:pt idx="20">
                  <c:v>45689</c:v>
                </c:pt>
                <c:pt idx="21">
                  <c:v>45717</c:v>
                </c:pt>
                <c:pt idx="22">
                  <c:v>45748</c:v>
                </c:pt>
                <c:pt idx="23">
                  <c:v>45778</c:v>
                </c:pt>
                <c:pt idx="24">
                  <c:v>45809</c:v>
                </c:pt>
              </c:numCache>
            </c:numRef>
          </c:cat>
          <c:val>
            <c:numRef>
              <c:f>weekly_vimo_tiente!$C$2:$C$26</c:f>
              <c:numCache>
                <c:formatCode>General</c:formatCode>
                <c:ptCount val="25"/>
                <c:pt idx="0">
                  <c:v>3.2899999999999999E-2</c:v>
                </c:pt>
                <c:pt idx="1">
                  <c:v>3.1200000000000002E-2</c:v>
                </c:pt>
                <c:pt idx="2">
                  <c:v>3.1E-2</c:v>
                </c:pt>
                <c:pt idx="3">
                  <c:v>3.1600000000000003E-2</c:v>
                </c:pt>
                <c:pt idx="4">
                  <c:v>3.2000000000000001E-2</c:v>
                </c:pt>
                <c:pt idx="5">
                  <c:v>3.2199999999999999E-2</c:v>
                </c:pt>
                <c:pt idx="6">
                  <c:v>3.2500000000000001E-2</c:v>
                </c:pt>
                <c:pt idx="7">
                  <c:v>3.3700000000000001E-2</c:v>
                </c:pt>
                <c:pt idx="8">
                  <c:v>3.6699999999999997E-2</c:v>
                </c:pt>
                <c:pt idx="9">
                  <c:v>3.7699999999999997E-2</c:v>
                </c:pt>
                <c:pt idx="10">
                  <c:v>3.9300000000000002E-2</c:v>
                </c:pt>
                <c:pt idx="11">
                  <c:v>4.0300000000000002E-2</c:v>
                </c:pt>
                <c:pt idx="12">
                  <c:v>4.0800000000000003E-2</c:v>
                </c:pt>
                <c:pt idx="13">
                  <c:v>4.1200000000000001E-2</c:v>
                </c:pt>
                <c:pt idx="14">
                  <c:v>4.0399999999999998E-2</c:v>
                </c:pt>
                <c:pt idx="15">
                  <c:v>3.8800000000000001E-2</c:v>
                </c:pt>
                <c:pt idx="16">
                  <c:v>3.78E-2</c:v>
                </c:pt>
                <c:pt idx="17">
                  <c:v>3.6900000000000002E-2</c:v>
                </c:pt>
                <c:pt idx="18">
                  <c:v>3.6299999999999999E-2</c:v>
                </c:pt>
                <c:pt idx="19">
                  <c:v>3.6299999999999999E-2</c:v>
                </c:pt>
                <c:pt idx="20">
                  <c:v>3.27E-2</c:v>
                </c:pt>
                <c:pt idx="21">
                  <c:v>3.2199999999999999E-2</c:v>
                </c:pt>
                <c:pt idx="22">
                  <c:v>3.2000000000000001E-2</c:v>
                </c:pt>
                <c:pt idx="23">
                  <c:v>3.2099999999999997E-2</c:v>
                </c:pt>
                <c:pt idx="24">
                  <c:v>3.27E-2</c:v>
                </c:pt>
              </c:numCache>
            </c:numRef>
          </c:val>
          <c:smooth val="1"/>
          <c:extLst>
            <c:ext xmlns:c16="http://schemas.microsoft.com/office/drawing/2014/chart" uri="{C3380CC4-5D6E-409C-BE32-E72D297353CC}">
              <c16:uniqueId val="{00000001-0143-475A-B0E7-84635C4B3F0B}"/>
            </c:ext>
          </c:extLst>
        </c:ser>
        <c:dLbls>
          <c:showLegendKey val="0"/>
          <c:showVal val="1"/>
          <c:showCatName val="0"/>
          <c:showSerName val="0"/>
          <c:showPercent val="0"/>
          <c:showBubbleSize val="0"/>
        </c:dLbls>
        <c:marker val="1"/>
        <c:smooth val="0"/>
        <c:axId val="1086505728"/>
        <c:axId val="1086505248"/>
      </c:lineChart>
      <c:catAx>
        <c:axId val="1031200224"/>
        <c:scaling>
          <c:orientation val="minMax"/>
        </c:scaling>
        <c:delete val="0"/>
        <c:axPos val="b"/>
        <c:numFmt formatCode="mm\-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1031195424"/>
        <c:crosses val="autoZero"/>
        <c:auto val="0"/>
        <c:lblAlgn val="ctr"/>
        <c:lblOffset val="100"/>
        <c:noMultiLvlLbl val="0"/>
      </c:catAx>
      <c:valAx>
        <c:axId val="103119542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0"/>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1031200224"/>
        <c:crosses val="autoZero"/>
        <c:crossBetween val="between"/>
      </c:valAx>
      <c:valAx>
        <c:axId val="1086505248"/>
        <c:scaling>
          <c:orientation val="minMax"/>
        </c:scaling>
        <c:delete val="0"/>
        <c:axPos val="r"/>
        <c:numFmt formatCode="0.00%" sourceLinked="0"/>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1086505728"/>
        <c:crosses val="max"/>
        <c:crossBetween val="between"/>
      </c:valAx>
      <c:catAx>
        <c:axId val="1086505728"/>
        <c:scaling>
          <c:orientation val="minMax"/>
        </c:scaling>
        <c:delete val="1"/>
        <c:axPos val="b"/>
        <c:numFmt formatCode="m/d/yyyy" sourceLinked="1"/>
        <c:majorTickMark val="out"/>
        <c:minorTickMark val="none"/>
        <c:tickLblPos val="nextTo"/>
        <c:crossAx val="1086505248"/>
        <c:auto val="0"/>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Calibri" panose="020F0502020204030204" pitchFamily="34"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v>Xuất khẩu</c:v>
          </c:tx>
          <c:spPr>
            <a:solidFill>
              <a:schemeClr val="bg1">
                <a:lumMod val="50000"/>
                <a:alpha val="50000"/>
              </a:schemeClr>
            </a:solidFill>
            <a:ln>
              <a:noFill/>
            </a:ln>
            <a:effectLst/>
          </c:spPr>
          <c:invertIfNegative val="0"/>
          <c:cat>
            <c:numRef>
              <c:f>weekly_vimo_tiente!$A$2:$A$26</c:f>
              <c:numCache>
                <c:formatCode>m/d/yyyy</c:formatCode>
                <c:ptCount val="25"/>
                <c:pt idx="0">
                  <c:v>45078</c:v>
                </c:pt>
                <c:pt idx="1">
                  <c:v>45108</c:v>
                </c:pt>
                <c:pt idx="2">
                  <c:v>45139</c:v>
                </c:pt>
                <c:pt idx="3">
                  <c:v>45170</c:v>
                </c:pt>
                <c:pt idx="4">
                  <c:v>45200</c:v>
                </c:pt>
                <c:pt idx="5">
                  <c:v>45231</c:v>
                </c:pt>
                <c:pt idx="6">
                  <c:v>45261</c:v>
                </c:pt>
                <c:pt idx="7">
                  <c:v>45292</c:v>
                </c:pt>
                <c:pt idx="8">
                  <c:v>45323</c:v>
                </c:pt>
                <c:pt idx="9">
                  <c:v>45352</c:v>
                </c:pt>
                <c:pt idx="10">
                  <c:v>45383</c:v>
                </c:pt>
                <c:pt idx="11">
                  <c:v>45413</c:v>
                </c:pt>
                <c:pt idx="12">
                  <c:v>45444</c:v>
                </c:pt>
                <c:pt idx="13">
                  <c:v>45474</c:v>
                </c:pt>
                <c:pt idx="14">
                  <c:v>45505</c:v>
                </c:pt>
                <c:pt idx="15">
                  <c:v>45536</c:v>
                </c:pt>
                <c:pt idx="16">
                  <c:v>45566</c:v>
                </c:pt>
                <c:pt idx="17">
                  <c:v>45597</c:v>
                </c:pt>
                <c:pt idx="18">
                  <c:v>45627</c:v>
                </c:pt>
                <c:pt idx="19">
                  <c:v>45658</c:v>
                </c:pt>
                <c:pt idx="20">
                  <c:v>45689</c:v>
                </c:pt>
                <c:pt idx="21">
                  <c:v>45717</c:v>
                </c:pt>
                <c:pt idx="22">
                  <c:v>45748</c:v>
                </c:pt>
                <c:pt idx="23">
                  <c:v>45778</c:v>
                </c:pt>
                <c:pt idx="24">
                  <c:v>45809</c:v>
                </c:pt>
              </c:numCache>
            </c:numRef>
          </c:cat>
          <c:val>
            <c:numRef>
              <c:f>weekly_vimo_tiente!$H$2:$H$26</c:f>
              <c:numCache>
                <c:formatCode>General</c:formatCode>
                <c:ptCount val="25"/>
                <c:pt idx="0">
                  <c:v>29951.41</c:v>
                </c:pt>
                <c:pt idx="1">
                  <c:v>30146.400000000001</c:v>
                </c:pt>
                <c:pt idx="2">
                  <c:v>32878.19</c:v>
                </c:pt>
                <c:pt idx="3">
                  <c:v>30697.82</c:v>
                </c:pt>
                <c:pt idx="4">
                  <c:v>32324.65</c:v>
                </c:pt>
                <c:pt idx="5">
                  <c:v>31188.82</c:v>
                </c:pt>
                <c:pt idx="6">
                  <c:v>31559.24</c:v>
                </c:pt>
                <c:pt idx="7">
                  <c:v>34571.800000000003</c:v>
                </c:pt>
                <c:pt idx="8">
                  <c:v>24716.240000000002</c:v>
                </c:pt>
                <c:pt idx="9">
                  <c:v>33691.96</c:v>
                </c:pt>
                <c:pt idx="10">
                  <c:v>31213.919999999998</c:v>
                </c:pt>
                <c:pt idx="11">
                  <c:v>33901.65</c:v>
                </c:pt>
                <c:pt idx="12">
                  <c:v>33922.78</c:v>
                </c:pt>
                <c:pt idx="13">
                  <c:v>36378.04</c:v>
                </c:pt>
                <c:pt idx="14">
                  <c:v>38138.620000000003</c:v>
                </c:pt>
                <c:pt idx="15">
                  <c:v>34648.080000000002</c:v>
                </c:pt>
                <c:pt idx="16">
                  <c:v>35682.83</c:v>
                </c:pt>
                <c:pt idx="17">
                  <c:v>33740.730000000003</c:v>
                </c:pt>
                <c:pt idx="18">
                  <c:v>35534.19</c:v>
                </c:pt>
                <c:pt idx="19">
                  <c:v>33219.550000000003</c:v>
                </c:pt>
                <c:pt idx="20">
                  <c:v>31150.02</c:v>
                </c:pt>
                <c:pt idx="21">
                  <c:v>38803.71</c:v>
                </c:pt>
                <c:pt idx="22">
                  <c:v>37559.599999999999</c:v>
                </c:pt>
                <c:pt idx="23">
                  <c:v>39603.67</c:v>
                </c:pt>
                <c:pt idx="24">
                  <c:v>39524.46</c:v>
                </c:pt>
              </c:numCache>
            </c:numRef>
          </c:val>
          <c:extLst>
            <c:ext xmlns:c16="http://schemas.microsoft.com/office/drawing/2014/chart" uri="{C3380CC4-5D6E-409C-BE32-E72D297353CC}">
              <c16:uniqueId val="{00000000-0D22-4E1B-B07D-D787D50E2AB9}"/>
            </c:ext>
          </c:extLst>
        </c:ser>
        <c:ser>
          <c:idx val="1"/>
          <c:order val="1"/>
          <c:tx>
            <c:v>Nhập khẩu</c:v>
          </c:tx>
          <c:spPr>
            <a:solidFill>
              <a:srgbClr val="11588C">
                <a:alpha val="50000"/>
              </a:srgbClr>
            </a:solidFill>
            <a:ln>
              <a:noFill/>
            </a:ln>
            <a:effectLst/>
          </c:spPr>
          <c:invertIfNegative val="0"/>
          <c:cat>
            <c:numRef>
              <c:f>weekly_vimo_tiente!$A$2:$A$26</c:f>
              <c:numCache>
                <c:formatCode>m/d/yyyy</c:formatCode>
                <c:ptCount val="25"/>
                <c:pt idx="0">
                  <c:v>45078</c:v>
                </c:pt>
                <c:pt idx="1">
                  <c:v>45108</c:v>
                </c:pt>
                <c:pt idx="2">
                  <c:v>45139</c:v>
                </c:pt>
                <c:pt idx="3">
                  <c:v>45170</c:v>
                </c:pt>
                <c:pt idx="4">
                  <c:v>45200</c:v>
                </c:pt>
                <c:pt idx="5">
                  <c:v>45231</c:v>
                </c:pt>
                <c:pt idx="6">
                  <c:v>45261</c:v>
                </c:pt>
                <c:pt idx="7">
                  <c:v>45292</c:v>
                </c:pt>
                <c:pt idx="8">
                  <c:v>45323</c:v>
                </c:pt>
                <c:pt idx="9">
                  <c:v>45352</c:v>
                </c:pt>
                <c:pt idx="10">
                  <c:v>45383</c:v>
                </c:pt>
                <c:pt idx="11">
                  <c:v>45413</c:v>
                </c:pt>
                <c:pt idx="12">
                  <c:v>45444</c:v>
                </c:pt>
                <c:pt idx="13">
                  <c:v>45474</c:v>
                </c:pt>
                <c:pt idx="14">
                  <c:v>45505</c:v>
                </c:pt>
                <c:pt idx="15">
                  <c:v>45536</c:v>
                </c:pt>
                <c:pt idx="16">
                  <c:v>45566</c:v>
                </c:pt>
                <c:pt idx="17">
                  <c:v>45597</c:v>
                </c:pt>
                <c:pt idx="18">
                  <c:v>45627</c:v>
                </c:pt>
                <c:pt idx="19">
                  <c:v>45658</c:v>
                </c:pt>
                <c:pt idx="20">
                  <c:v>45689</c:v>
                </c:pt>
                <c:pt idx="21">
                  <c:v>45717</c:v>
                </c:pt>
                <c:pt idx="22">
                  <c:v>45748</c:v>
                </c:pt>
                <c:pt idx="23">
                  <c:v>45778</c:v>
                </c:pt>
                <c:pt idx="24">
                  <c:v>45809</c:v>
                </c:pt>
              </c:numCache>
            </c:numRef>
          </c:cat>
          <c:val>
            <c:numRef>
              <c:f>weekly_vimo_tiente!$I$2:$I$26</c:f>
              <c:numCache>
                <c:formatCode>General</c:formatCode>
                <c:ptCount val="25"/>
                <c:pt idx="0">
                  <c:v>26606.03</c:v>
                </c:pt>
                <c:pt idx="1">
                  <c:v>27144.45</c:v>
                </c:pt>
                <c:pt idx="2">
                  <c:v>29383.01</c:v>
                </c:pt>
                <c:pt idx="3">
                  <c:v>28630.44</c:v>
                </c:pt>
                <c:pt idx="4">
                  <c:v>29588.76</c:v>
                </c:pt>
                <c:pt idx="5">
                  <c:v>29748.3</c:v>
                </c:pt>
                <c:pt idx="6">
                  <c:v>29276.15</c:v>
                </c:pt>
                <c:pt idx="7">
                  <c:v>30862.94</c:v>
                </c:pt>
                <c:pt idx="8">
                  <c:v>23320.71</c:v>
                </c:pt>
                <c:pt idx="9">
                  <c:v>31014.78</c:v>
                </c:pt>
                <c:pt idx="10">
                  <c:v>29936.55</c:v>
                </c:pt>
                <c:pt idx="11">
                  <c:v>34280.97</c:v>
                </c:pt>
                <c:pt idx="12">
                  <c:v>30564.43</c:v>
                </c:pt>
                <c:pt idx="13">
                  <c:v>34087.5</c:v>
                </c:pt>
                <c:pt idx="14">
                  <c:v>33586.83</c:v>
                </c:pt>
                <c:pt idx="15">
                  <c:v>32425.85</c:v>
                </c:pt>
                <c:pt idx="16">
                  <c:v>33758.019999999997</c:v>
                </c:pt>
                <c:pt idx="17">
                  <c:v>32653.919999999998</c:v>
                </c:pt>
                <c:pt idx="18">
                  <c:v>34994.769999999997</c:v>
                </c:pt>
                <c:pt idx="19">
                  <c:v>30144.959999999999</c:v>
                </c:pt>
                <c:pt idx="20">
                  <c:v>32667.62</c:v>
                </c:pt>
                <c:pt idx="21">
                  <c:v>36836.720000000001</c:v>
                </c:pt>
                <c:pt idx="22">
                  <c:v>36840.589999999997</c:v>
                </c:pt>
                <c:pt idx="23">
                  <c:v>39044.35</c:v>
                </c:pt>
                <c:pt idx="24">
                  <c:v>36662.639999999999</c:v>
                </c:pt>
              </c:numCache>
            </c:numRef>
          </c:val>
          <c:extLst>
            <c:ext xmlns:c16="http://schemas.microsoft.com/office/drawing/2014/chart" uri="{C3380CC4-5D6E-409C-BE32-E72D297353CC}">
              <c16:uniqueId val="{00000001-0D22-4E1B-B07D-D787D50E2AB9}"/>
            </c:ext>
          </c:extLst>
        </c:ser>
        <c:dLbls>
          <c:showLegendKey val="0"/>
          <c:showVal val="0"/>
          <c:showCatName val="0"/>
          <c:showSerName val="0"/>
          <c:showPercent val="0"/>
          <c:showBubbleSize val="0"/>
        </c:dLbls>
        <c:gapWidth val="219"/>
        <c:overlap val="100"/>
        <c:axId val="1080985376"/>
        <c:axId val="1080981536"/>
      </c:barChart>
      <c:lineChart>
        <c:grouping val="standard"/>
        <c:varyColors val="0"/>
        <c:ser>
          <c:idx val="2"/>
          <c:order val="2"/>
          <c:tx>
            <c:v>CCTM (Triệu USD)</c:v>
          </c:tx>
          <c:spPr>
            <a:ln w="19050" cap="rnd">
              <a:solidFill>
                <a:schemeClr val="accent2"/>
              </a:solidFill>
              <a:round/>
            </a:ln>
            <a:effectLst/>
          </c:spPr>
          <c:marker>
            <c:symbol val="none"/>
          </c:marker>
          <c:cat>
            <c:numRef>
              <c:f>weekly_vimo_tiente!$A$2:$A$26</c:f>
              <c:numCache>
                <c:formatCode>m/d/yyyy</c:formatCode>
                <c:ptCount val="25"/>
                <c:pt idx="0">
                  <c:v>45078</c:v>
                </c:pt>
                <c:pt idx="1">
                  <c:v>45108</c:v>
                </c:pt>
                <c:pt idx="2">
                  <c:v>45139</c:v>
                </c:pt>
                <c:pt idx="3">
                  <c:v>45170</c:v>
                </c:pt>
                <c:pt idx="4">
                  <c:v>45200</c:v>
                </c:pt>
                <c:pt idx="5">
                  <c:v>45231</c:v>
                </c:pt>
                <c:pt idx="6">
                  <c:v>45261</c:v>
                </c:pt>
                <c:pt idx="7">
                  <c:v>45292</c:v>
                </c:pt>
                <c:pt idx="8">
                  <c:v>45323</c:v>
                </c:pt>
                <c:pt idx="9">
                  <c:v>45352</c:v>
                </c:pt>
                <c:pt idx="10">
                  <c:v>45383</c:v>
                </c:pt>
                <c:pt idx="11">
                  <c:v>45413</c:v>
                </c:pt>
                <c:pt idx="12">
                  <c:v>45444</c:v>
                </c:pt>
                <c:pt idx="13">
                  <c:v>45474</c:v>
                </c:pt>
                <c:pt idx="14">
                  <c:v>45505</c:v>
                </c:pt>
                <c:pt idx="15">
                  <c:v>45536</c:v>
                </c:pt>
                <c:pt idx="16">
                  <c:v>45566</c:v>
                </c:pt>
                <c:pt idx="17">
                  <c:v>45597</c:v>
                </c:pt>
                <c:pt idx="18">
                  <c:v>45627</c:v>
                </c:pt>
                <c:pt idx="19">
                  <c:v>45658</c:v>
                </c:pt>
                <c:pt idx="20">
                  <c:v>45689</c:v>
                </c:pt>
                <c:pt idx="21">
                  <c:v>45717</c:v>
                </c:pt>
                <c:pt idx="22">
                  <c:v>45748</c:v>
                </c:pt>
                <c:pt idx="23">
                  <c:v>45778</c:v>
                </c:pt>
                <c:pt idx="24">
                  <c:v>45809</c:v>
                </c:pt>
              </c:numCache>
            </c:numRef>
          </c:cat>
          <c:val>
            <c:numRef>
              <c:f>weekly_vimo_tiente!$J$2:$J$26</c:f>
              <c:numCache>
                <c:formatCode>General</c:formatCode>
                <c:ptCount val="25"/>
                <c:pt idx="0">
                  <c:v>3345.38</c:v>
                </c:pt>
                <c:pt idx="1">
                  <c:v>3001.95</c:v>
                </c:pt>
                <c:pt idx="2">
                  <c:v>3495.18</c:v>
                </c:pt>
                <c:pt idx="3">
                  <c:v>2067.37</c:v>
                </c:pt>
                <c:pt idx="4">
                  <c:v>2735.89</c:v>
                </c:pt>
                <c:pt idx="5">
                  <c:v>1440.52</c:v>
                </c:pt>
                <c:pt idx="6">
                  <c:v>2283.09</c:v>
                </c:pt>
                <c:pt idx="7">
                  <c:v>3708.86</c:v>
                </c:pt>
                <c:pt idx="8">
                  <c:v>1395.53</c:v>
                </c:pt>
                <c:pt idx="9">
                  <c:v>2677.18</c:v>
                </c:pt>
                <c:pt idx="10">
                  <c:v>1277.3699999999999</c:v>
                </c:pt>
                <c:pt idx="11">
                  <c:v>-379.32</c:v>
                </c:pt>
                <c:pt idx="12">
                  <c:v>3358.35</c:v>
                </c:pt>
                <c:pt idx="13">
                  <c:v>2290.54</c:v>
                </c:pt>
                <c:pt idx="14">
                  <c:v>4551.79</c:v>
                </c:pt>
                <c:pt idx="15">
                  <c:v>2222.2199999999998</c:v>
                </c:pt>
                <c:pt idx="16">
                  <c:v>1924.81</c:v>
                </c:pt>
                <c:pt idx="17">
                  <c:v>1086.81</c:v>
                </c:pt>
                <c:pt idx="18">
                  <c:v>539.41999999999996</c:v>
                </c:pt>
                <c:pt idx="19">
                  <c:v>3074.59</c:v>
                </c:pt>
                <c:pt idx="20">
                  <c:v>-1517.6</c:v>
                </c:pt>
                <c:pt idx="21">
                  <c:v>1966.99</c:v>
                </c:pt>
                <c:pt idx="22">
                  <c:v>719.01</c:v>
                </c:pt>
                <c:pt idx="23">
                  <c:v>559.32000000000005</c:v>
                </c:pt>
                <c:pt idx="24">
                  <c:v>2861.82</c:v>
                </c:pt>
              </c:numCache>
            </c:numRef>
          </c:val>
          <c:smooth val="1"/>
          <c:extLst>
            <c:ext xmlns:c16="http://schemas.microsoft.com/office/drawing/2014/chart" uri="{C3380CC4-5D6E-409C-BE32-E72D297353CC}">
              <c16:uniqueId val="{00000002-0D22-4E1B-B07D-D787D50E2AB9}"/>
            </c:ext>
          </c:extLst>
        </c:ser>
        <c:dLbls>
          <c:showLegendKey val="0"/>
          <c:showVal val="0"/>
          <c:showCatName val="0"/>
          <c:showSerName val="0"/>
          <c:showPercent val="0"/>
          <c:showBubbleSize val="0"/>
        </c:dLbls>
        <c:marker val="1"/>
        <c:smooth val="0"/>
        <c:axId val="1916626640"/>
        <c:axId val="1916627120"/>
      </c:lineChart>
      <c:dateAx>
        <c:axId val="1080985376"/>
        <c:scaling>
          <c:orientation val="minMax"/>
        </c:scaling>
        <c:delete val="0"/>
        <c:axPos val="b"/>
        <c:numFmt formatCode="mm\-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1080981536"/>
        <c:crosses val="autoZero"/>
        <c:auto val="1"/>
        <c:lblOffset val="100"/>
        <c:baseTimeUnit val="months"/>
      </c:dateAx>
      <c:valAx>
        <c:axId val="108098153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1080985376"/>
        <c:crosses val="autoZero"/>
        <c:crossBetween val="between"/>
      </c:valAx>
      <c:valAx>
        <c:axId val="1916627120"/>
        <c:scaling>
          <c:orientation val="minMax"/>
        </c:scaling>
        <c:delete val="0"/>
        <c:axPos val="r"/>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1916626640"/>
        <c:crosses val="max"/>
        <c:crossBetween val="between"/>
      </c:valAx>
      <c:dateAx>
        <c:axId val="1916626640"/>
        <c:scaling>
          <c:orientation val="minMax"/>
        </c:scaling>
        <c:delete val="1"/>
        <c:axPos val="b"/>
        <c:numFmt formatCode="m/d/yyyy" sourceLinked="1"/>
        <c:majorTickMark val="out"/>
        <c:minorTickMark val="none"/>
        <c:tickLblPos val="nextTo"/>
        <c:crossAx val="1916627120"/>
        <c:crosses val="autoZero"/>
        <c:auto val="1"/>
        <c:lblOffset val="100"/>
        <c:baseTimeUnit val="months"/>
      </c:dateAx>
      <c:spPr>
        <a:noFill/>
        <a:ln>
          <a:noFill/>
        </a:ln>
        <a:effectLst/>
      </c:spPr>
    </c:plotArea>
    <c:legend>
      <c:legendPos val="t"/>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v>Tổng mức bán lẻ HH&amp;DV (Tỷ VNĐ)</c:v>
          </c:tx>
          <c:spPr>
            <a:solidFill>
              <a:srgbClr val="11588C">
                <a:alpha val="50000"/>
              </a:srgbClr>
            </a:solidFill>
            <a:ln>
              <a:noFill/>
            </a:ln>
            <a:effectLst/>
          </c:spPr>
          <c:invertIfNegative val="0"/>
          <c:cat>
            <c:numRef>
              <c:f>weekly_vimo_tiente!$A$2:$A$26</c:f>
              <c:numCache>
                <c:formatCode>m/d/yyyy</c:formatCode>
                <c:ptCount val="25"/>
                <c:pt idx="0">
                  <c:v>45078</c:v>
                </c:pt>
                <c:pt idx="1">
                  <c:v>45108</c:v>
                </c:pt>
                <c:pt idx="2">
                  <c:v>45139</c:v>
                </c:pt>
                <c:pt idx="3">
                  <c:v>45170</c:v>
                </c:pt>
                <c:pt idx="4">
                  <c:v>45200</c:v>
                </c:pt>
                <c:pt idx="5">
                  <c:v>45231</c:v>
                </c:pt>
                <c:pt idx="6">
                  <c:v>45261</c:v>
                </c:pt>
                <c:pt idx="7">
                  <c:v>45292</c:v>
                </c:pt>
                <c:pt idx="8">
                  <c:v>45323</c:v>
                </c:pt>
                <c:pt idx="9">
                  <c:v>45352</c:v>
                </c:pt>
                <c:pt idx="10">
                  <c:v>45383</c:v>
                </c:pt>
                <c:pt idx="11">
                  <c:v>45413</c:v>
                </c:pt>
                <c:pt idx="12">
                  <c:v>45444</c:v>
                </c:pt>
                <c:pt idx="13">
                  <c:v>45474</c:v>
                </c:pt>
                <c:pt idx="14">
                  <c:v>45505</c:v>
                </c:pt>
                <c:pt idx="15">
                  <c:v>45536</c:v>
                </c:pt>
                <c:pt idx="16">
                  <c:v>45566</c:v>
                </c:pt>
                <c:pt idx="17">
                  <c:v>45597</c:v>
                </c:pt>
                <c:pt idx="18">
                  <c:v>45627</c:v>
                </c:pt>
                <c:pt idx="19">
                  <c:v>45658</c:v>
                </c:pt>
                <c:pt idx="20">
                  <c:v>45689</c:v>
                </c:pt>
                <c:pt idx="21">
                  <c:v>45717</c:v>
                </c:pt>
                <c:pt idx="22">
                  <c:v>45748</c:v>
                </c:pt>
                <c:pt idx="23">
                  <c:v>45778</c:v>
                </c:pt>
                <c:pt idx="24">
                  <c:v>45809</c:v>
                </c:pt>
              </c:numCache>
            </c:numRef>
          </c:cat>
          <c:val>
            <c:numRef>
              <c:f>weekly_vimo_tiente!$F$2:$F$26</c:f>
              <c:numCache>
                <c:formatCode>General</c:formatCode>
                <c:ptCount val="25"/>
                <c:pt idx="0">
                  <c:v>477565.17</c:v>
                </c:pt>
                <c:pt idx="1">
                  <c:v>494413.68</c:v>
                </c:pt>
                <c:pt idx="2">
                  <c:v>490521.06</c:v>
                </c:pt>
                <c:pt idx="3">
                  <c:v>497222.96</c:v>
                </c:pt>
                <c:pt idx="4">
                  <c:v>520434.43</c:v>
                </c:pt>
                <c:pt idx="5">
                  <c:v>514929.7</c:v>
                </c:pt>
                <c:pt idx="6">
                  <c:v>510691.03</c:v>
                </c:pt>
                <c:pt idx="7">
                  <c:v>526078.30000000005</c:v>
                </c:pt>
                <c:pt idx="8">
                  <c:v>513598.12</c:v>
                </c:pt>
                <c:pt idx="9">
                  <c:v>510881.62</c:v>
                </c:pt>
                <c:pt idx="10">
                  <c:v>523677.3</c:v>
                </c:pt>
                <c:pt idx="11">
                  <c:v>521635.26</c:v>
                </c:pt>
                <c:pt idx="12">
                  <c:v>521247.19</c:v>
                </c:pt>
                <c:pt idx="13">
                  <c:v>540949.56999999995</c:v>
                </c:pt>
                <c:pt idx="14">
                  <c:v>529228.81000000006</c:v>
                </c:pt>
                <c:pt idx="15">
                  <c:v>535180.29</c:v>
                </c:pt>
                <c:pt idx="16">
                  <c:v>557480.12</c:v>
                </c:pt>
                <c:pt idx="17">
                  <c:v>559992.59</c:v>
                </c:pt>
                <c:pt idx="18">
                  <c:v>558421.09</c:v>
                </c:pt>
                <c:pt idx="19">
                  <c:v>575830.29</c:v>
                </c:pt>
                <c:pt idx="20">
                  <c:v>562008.72</c:v>
                </c:pt>
                <c:pt idx="21">
                  <c:v>566264.75</c:v>
                </c:pt>
                <c:pt idx="22">
                  <c:v>572388.91</c:v>
                </c:pt>
                <c:pt idx="23">
                  <c:v>571213.85</c:v>
                </c:pt>
                <c:pt idx="24">
                  <c:v>570238.32999999996</c:v>
                </c:pt>
              </c:numCache>
            </c:numRef>
          </c:val>
          <c:extLst>
            <c:ext xmlns:c16="http://schemas.microsoft.com/office/drawing/2014/chart" uri="{C3380CC4-5D6E-409C-BE32-E72D297353CC}">
              <c16:uniqueId val="{00000000-D0E7-4860-AADE-DE587DA7B3E8}"/>
            </c:ext>
          </c:extLst>
        </c:ser>
        <c:dLbls>
          <c:showLegendKey val="0"/>
          <c:showVal val="0"/>
          <c:showCatName val="0"/>
          <c:showSerName val="0"/>
          <c:showPercent val="0"/>
          <c:showBubbleSize val="0"/>
        </c:dLbls>
        <c:gapWidth val="50"/>
        <c:axId val="1086049552"/>
        <c:axId val="1086049072"/>
      </c:barChart>
      <c:lineChart>
        <c:grouping val="standard"/>
        <c:varyColors val="0"/>
        <c:ser>
          <c:idx val="1"/>
          <c:order val="1"/>
          <c:tx>
            <c:v>Tăng trưởng (YoY)</c:v>
          </c:tx>
          <c:spPr>
            <a:ln w="19050" cap="rnd">
              <a:solidFill>
                <a:schemeClr val="accent2"/>
              </a:solidFill>
              <a:round/>
            </a:ln>
            <a:effectLst/>
          </c:spPr>
          <c:marker>
            <c:symbol val="none"/>
          </c:marker>
          <c:cat>
            <c:numRef>
              <c:f>weekly_vimo_tiente!$A$2:$A$26</c:f>
              <c:numCache>
                <c:formatCode>m/d/yyyy</c:formatCode>
                <c:ptCount val="25"/>
                <c:pt idx="0">
                  <c:v>45078</c:v>
                </c:pt>
                <c:pt idx="1">
                  <c:v>45108</c:v>
                </c:pt>
                <c:pt idx="2">
                  <c:v>45139</c:v>
                </c:pt>
                <c:pt idx="3">
                  <c:v>45170</c:v>
                </c:pt>
                <c:pt idx="4">
                  <c:v>45200</c:v>
                </c:pt>
                <c:pt idx="5">
                  <c:v>45231</c:v>
                </c:pt>
                <c:pt idx="6">
                  <c:v>45261</c:v>
                </c:pt>
                <c:pt idx="7">
                  <c:v>45292</c:v>
                </c:pt>
                <c:pt idx="8">
                  <c:v>45323</c:v>
                </c:pt>
                <c:pt idx="9">
                  <c:v>45352</c:v>
                </c:pt>
                <c:pt idx="10">
                  <c:v>45383</c:v>
                </c:pt>
                <c:pt idx="11">
                  <c:v>45413</c:v>
                </c:pt>
                <c:pt idx="12">
                  <c:v>45444</c:v>
                </c:pt>
                <c:pt idx="13">
                  <c:v>45474</c:v>
                </c:pt>
                <c:pt idx="14">
                  <c:v>45505</c:v>
                </c:pt>
                <c:pt idx="15">
                  <c:v>45536</c:v>
                </c:pt>
                <c:pt idx="16">
                  <c:v>45566</c:v>
                </c:pt>
                <c:pt idx="17">
                  <c:v>45597</c:v>
                </c:pt>
                <c:pt idx="18">
                  <c:v>45627</c:v>
                </c:pt>
                <c:pt idx="19">
                  <c:v>45658</c:v>
                </c:pt>
                <c:pt idx="20">
                  <c:v>45689</c:v>
                </c:pt>
                <c:pt idx="21">
                  <c:v>45717</c:v>
                </c:pt>
                <c:pt idx="22">
                  <c:v>45748</c:v>
                </c:pt>
                <c:pt idx="23">
                  <c:v>45778</c:v>
                </c:pt>
                <c:pt idx="24">
                  <c:v>45809</c:v>
                </c:pt>
              </c:numCache>
            </c:numRef>
          </c:cat>
          <c:val>
            <c:numRef>
              <c:f>weekly_vimo_tiente!$G$2:$G$26</c:f>
              <c:numCache>
                <c:formatCode>General</c:formatCode>
                <c:ptCount val="25"/>
                <c:pt idx="0">
                  <c:v>7.0000000000000007E-2</c:v>
                </c:pt>
                <c:pt idx="1">
                  <c:v>7.0000000000000007E-2</c:v>
                </c:pt>
                <c:pt idx="2">
                  <c:v>0.08</c:v>
                </c:pt>
                <c:pt idx="3">
                  <c:v>7.0000000000000007E-2</c:v>
                </c:pt>
                <c:pt idx="4">
                  <c:v>7.0000000000000007E-2</c:v>
                </c:pt>
                <c:pt idx="5">
                  <c:v>0.1</c:v>
                </c:pt>
                <c:pt idx="6">
                  <c:v>0.09</c:v>
                </c:pt>
                <c:pt idx="7">
                  <c:v>0.08</c:v>
                </c:pt>
                <c:pt idx="8">
                  <c:v>0.09</c:v>
                </c:pt>
                <c:pt idx="9">
                  <c:v>0.09</c:v>
                </c:pt>
                <c:pt idx="10">
                  <c:v>0.1</c:v>
                </c:pt>
                <c:pt idx="11">
                  <c:v>0.11</c:v>
                </c:pt>
                <c:pt idx="12">
                  <c:v>0.09</c:v>
                </c:pt>
                <c:pt idx="13">
                  <c:v>0.09</c:v>
                </c:pt>
                <c:pt idx="14">
                  <c:v>0.08</c:v>
                </c:pt>
                <c:pt idx="15">
                  <c:v>0.08</c:v>
                </c:pt>
                <c:pt idx="16">
                  <c:v>7.0000000000000007E-2</c:v>
                </c:pt>
                <c:pt idx="17">
                  <c:v>0.09</c:v>
                </c:pt>
                <c:pt idx="18">
                  <c:v>0.09</c:v>
                </c:pt>
                <c:pt idx="19">
                  <c:v>0.09</c:v>
                </c:pt>
                <c:pt idx="20">
                  <c:v>0.09</c:v>
                </c:pt>
                <c:pt idx="21">
                  <c:v>0.11</c:v>
                </c:pt>
                <c:pt idx="22">
                  <c:v>0.09</c:v>
                </c:pt>
                <c:pt idx="23">
                  <c:v>0.1</c:v>
                </c:pt>
                <c:pt idx="24">
                  <c:v>0.08</c:v>
                </c:pt>
              </c:numCache>
            </c:numRef>
          </c:val>
          <c:smooth val="1"/>
          <c:extLst>
            <c:ext xmlns:c16="http://schemas.microsoft.com/office/drawing/2014/chart" uri="{C3380CC4-5D6E-409C-BE32-E72D297353CC}">
              <c16:uniqueId val="{00000001-D0E7-4860-AADE-DE587DA7B3E8}"/>
            </c:ext>
          </c:extLst>
        </c:ser>
        <c:dLbls>
          <c:showLegendKey val="0"/>
          <c:showVal val="0"/>
          <c:showCatName val="0"/>
          <c:showSerName val="0"/>
          <c:showPercent val="0"/>
          <c:showBubbleSize val="0"/>
        </c:dLbls>
        <c:marker val="1"/>
        <c:smooth val="0"/>
        <c:axId val="1086038512"/>
        <c:axId val="1086039472"/>
      </c:lineChart>
      <c:dateAx>
        <c:axId val="1086049552"/>
        <c:scaling>
          <c:orientation val="minMax"/>
        </c:scaling>
        <c:delete val="0"/>
        <c:axPos val="b"/>
        <c:numFmt formatCode="mm\-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1086049072"/>
        <c:crosses val="autoZero"/>
        <c:auto val="1"/>
        <c:lblOffset val="100"/>
        <c:baseTimeUnit val="months"/>
      </c:dateAx>
      <c:valAx>
        <c:axId val="108604907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1086049552"/>
        <c:crosses val="autoZero"/>
        <c:crossBetween val="between"/>
      </c:valAx>
      <c:valAx>
        <c:axId val="1086039472"/>
        <c:scaling>
          <c:orientation val="minMax"/>
        </c:scaling>
        <c:delete val="0"/>
        <c:axPos val="r"/>
        <c:numFmt formatCode="0.00%" sourceLinked="0"/>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1086038512"/>
        <c:crosses val="max"/>
        <c:crossBetween val="between"/>
      </c:valAx>
      <c:dateAx>
        <c:axId val="1086038512"/>
        <c:scaling>
          <c:orientation val="minMax"/>
        </c:scaling>
        <c:delete val="1"/>
        <c:axPos val="b"/>
        <c:numFmt formatCode="m/d/yyyy" sourceLinked="1"/>
        <c:majorTickMark val="out"/>
        <c:minorTickMark val="none"/>
        <c:tickLblPos val="nextTo"/>
        <c:crossAx val="1086039472"/>
        <c:crosses val="autoZero"/>
        <c:auto val="1"/>
        <c:lblOffset val="100"/>
        <c:baseTimeUnit val="months"/>
      </c:dateAx>
      <c:spPr>
        <a:noFill/>
        <a:ln>
          <a:noFill/>
        </a:ln>
        <a:effectLst/>
      </c:spPr>
    </c:plotArea>
    <c:legend>
      <c:legendPos val="t"/>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800" baseline="0">
          <a:solidFill>
            <a:sysClr val="windowText" lastClr="000000"/>
          </a:solidFill>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v>Chỉ số sản xuất công nghiệp - IIP</c:v>
          </c:tx>
          <c:spPr>
            <a:ln w="19050" cap="rnd">
              <a:solidFill>
                <a:srgbClr val="11588C"/>
              </a:solidFill>
              <a:round/>
            </a:ln>
            <a:effectLst/>
          </c:spPr>
          <c:marker>
            <c:symbol val="none"/>
          </c:marker>
          <c:cat>
            <c:numRef>
              <c:f>weekly_vimo_tiente!$A$2:$A$26</c:f>
              <c:numCache>
                <c:formatCode>m/d/yyyy</c:formatCode>
                <c:ptCount val="25"/>
                <c:pt idx="0">
                  <c:v>45078</c:v>
                </c:pt>
                <c:pt idx="1">
                  <c:v>45108</c:v>
                </c:pt>
                <c:pt idx="2">
                  <c:v>45139</c:v>
                </c:pt>
                <c:pt idx="3">
                  <c:v>45170</c:v>
                </c:pt>
                <c:pt idx="4">
                  <c:v>45200</c:v>
                </c:pt>
                <c:pt idx="5">
                  <c:v>45231</c:v>
                </c:pt>
                <c:pt idx="6">
                  <c:v>45261</c:v>
                </c:pt>
                <c:pt idx="7">
                  <c:v>45292</c:v>
                </c:pt>
                <c:pt idx="8">
                  <c:v>45323</c:v>
                </c:pt>
                <c:pt idx="9">
                  <c:v>45352</c:v>
                </c:pt>
                <c:pt idx="10">
                  <c:v>45383</c:v>
                </c:pt>
                <c:pt idx="11">
                  <c:v>45413</c:v>
                </c:pt>
                <c:pt idx="12">
                  <c:v>45444</c:v>
                </c:pt>
                <c:pt idx="13">
                  <c:v>45474</c:v>
                </c:pt>
                <c:pt idx="14">
                  <c:v>45505</c:v>
                </c:pt>
                <c:pt idx="15">
                  <c:v>45536</c:v>
                </c:pt>
                <c:pt idx="16">
                  <c:v>45566</c:v>
                </c:pt>
                <c:pt idx="17">
                  <c:v>45597</c:v>
                </c:pt>
                <c:pt idx="18">
                  <c:v>45627</c:v>
                </c:pt>
                <c:pt idx="19">
                  <c:v>45658</c:v>
                </c:pt>
                <c:pt idx="20">
                  <c:v>45689</c:v>
                </c:pt>
                <c:pt idx="21">
                  <c:v>45717</c:v>
                </c:pt>
                <c:pt idx="22">
                  <c:v>45748</c:v>
                </c:pt>
                <c:pt idx="23">
                  <c:v>45778</c:v>
                </c:pt>
                <c:pt idx="24">
                  <c:v>45809</c:v>
                </c:pt>
              </c:numCache>
            </c:numRef>
          </c:cat>
          <c:val>
            <c:numRef>
              <c:f>weekly_vimo_tiente!$D$2:$D$26</c:f>
              <c:numCache>
                <c:formatCode>General</c:formatCode>
                <c:ptCount val="25"/>
                <c:pt idx="0">
                  <c:v>0.02</c:v>
                </c:pt>
                <c:pt idx="1">
                  <c:v>0.02</c:v>
                </c:pt>
                <c:pt idx="2">
                  <c:v>0.03</c:v>
                </c:pt>
                <c:pt idx="3">
                  <c:v>0.03</c:v>
                </c:pt>
                <c:pt idx="4">
                  <c:v>0.04</c:v>
                </c:pt>
                <c:pt idx="5">
                  <c:v>0.05</c:v>
                </c:pt>
                <c:pt idx="6">
                  <c:v>0.06</c:v>
                </c:pt>
                <c:pt idx="7">
                  <c:v>0.19</c:v>
                </c:pt>
                <c:pt idx="8">
                  <c:v>-0.06</c:v>
                </c:pt>
                <c:pt idx="9">
                  <c:v>0.05</c:v>
                </c:pt>
                <c:pt idx="10">
                  <c:v>7.0000000000000007E-2</c:v>
                </c:pt>
                <c:pt idx="11">
                  <c:v>0.1</c:v>
                </c:pt>
                <c:pt idx="12">
                  <c:v>0.12</c:v>
                </c:pt>
                <c:pt idx="13">
                  <c:v>0.11</c:v>
                </c:pt>
                <c:pt idx="14">
                  <c:v>0.08</c:v>
                </c:pt>
                <c:pt idx="15">
                  <c:v>0.08</c:v>
                </c:pt>
                <c:pt idx="16">
                  <c:v>7.0000000000000007E-2</c:v>
                </c:pt>
                <c:pt idx="17">
                  <c:v>0.08</c:v>
                </c:pt>
                <c:pt idx="18">
                  <c:v>0.09</c:v>
                </c:pt>
                <c:pt idx="19">
                  <c:v>0.01</c:v>
                </c:pt>
                <c:pt idx="20">
                  <c:v>0.17</c:v>
                </c:pt>
                <c:pt idx="21">
                  <c:v>0.09</c:v>
                </c:pt>
                <c:pt idx="22">
                  <c:v>0.09</c:v>
                </c:pt>
                <c:pt idx="23">
                  <c:v>0.09</c:v>
                </c:pt>
                <c:pt idx="24">
                  <c:v>0.11</c:v>
                </c:pt>
              </c:numCache>
            </c:numRef>
          </c:val>
          <c:smooth val="1"/>
          <c:extLst>
            <c:ext xmlns:c16="http://schemas.microsoft.com/office/drawing/2014/chart" uri="{C3380CC4-5D6E-409C-BE32-E72D297353CC}">
              <c16:uniqueId val="{00000000-CD74-4619-B5A1-6290F938CEE2}"/>
            </c:ext>
          </c:extLst>
        </c:ser>
        <c:dLbls>
          <c:showLegendKey val="0"/>
          <c:showVal val="0"/>
          <c:showCatName val="0"/>
          <c:showSerName val="0"/>
          <c:showPercent val="0"/>
          <c:showBubbleSize val="0"/>
        </c:dLbls>
        <c:smooth val="0"/>
        <c:axId val="1397047424"/>
        <c:axId val="1397047904"/>
      </c:lineChart>
      <c:dateAx>
        <c:axId val="1397047424"/>
        <c:scaling>
          <c:orientation val="minMax"/>
        </c:scaling>
        <c:delete val="0"/>
        <c:axPos val="b"/>
        <c:numFmt formatCode="mm\-yyyy" sourceLinked="0"/>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1397047904"/>
        <c:crosses val="autoZero"/>
        <c:auto val="1"/>
        <c:lblOffset val="100"/>
        <c:baseTimeUnit val="months"/>
      </c:dateAx>
      <c:valAx>
        <c:axId val="1397047904"/>
        <c:scaling>
          <c:orientation val="minMax"/>
        </c:scaling>
        <c:delete val="0"/>
        <c:axPos val="r"/>
        <c:majorGridlines>
          <c:spPr>
            <a:ln w="9525" cap="flat" cmpd="sng" algn="ctr">
              <a:solidFill>
                <a:schemeClr val="tx1">
                  <a:lumMod val="15000"/>
                  <a:lumOff val="85000"/>
                </a:schemeClr>
              </a:solidFill>
              <a:round/>
            </a:ln>
            <a:effectLst/>
          </c:spPr>
        </c:majorGridlines>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1397047424"/>
        <c:crosses val="max"/>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Calibri" panose="020F0502020204030204" pitchFamily="34"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lineChart>
        <c:grouping val="standard"/>
        <c:varyColors val="0"/>
        <c:ser>
          <c:idx val="0"/>
          <c:order val="0"/>
          <c:tx>
            <c:v>Chỉ số quản lý thu mua - PMI</c:v>
          </c:tx>
          <c:spPr>
            <a:ln w="19050" cap="rnd">
              <a:solidFill>
                <a:srgbClr val="11588C"/>
              </a:solidFill>
              <a:round/>
            </a:ln>
            <a:effectLst/>
          </c:spPr>
          <c:marker>
            <c:symbol val="none"/>
          </c:marker>
          <c:cat>
            <c:numRef>
              <c:f>weekly_vimo_tiente!$A$2:$A$26</c:f>
              <c:numCache>
                <c:formatCode>m/d/yyyy</c:formatCode>
                <c:ptCount val="25"/>
                <c:pt idx="0">
                  <c:v>45078</c:v>
                </c:pt>
                <c:pt idx="1">
                  <c:v>45108</c:v>
                </c:pt>
                <c:pt idx="2">
                  <c:v>45139</c:v>
                </c:pt>
                <c:pt idx="3">
                  <c:v>45170</c:v>
                </c:pt>
                <c:pt idx="4">
                  <c:v>45200</c:v>
                </c:pt>
                <c:pt idx="5">
                  <c:v>45231</c:v>
                </c:pt>
                <c:pt idx="6">
                  <c:v>45261</c:v>
                </c:pt>
                <c:pt idx="7">
                  <c:v>45292</c:v>
                </c:pt>
                <c:pt idx="8">
                  <c:v>45323</c:v>
                </c:pt>
                <c:pt idx="9">
                  <c:v>45352</c:v>
                </c:pt>
                <c:pt idx="10">
                  <c:v>45383</c:v>
                </c:pt>
                <c:pt idx="11">
                  <c:v>45413</c:v>
                </c:pt>
                <c:pt idx="12">
                  <c:v>45444</c:v>
                </c:pt>
                <c:pt idx="13">
                  <c:v>45474</c:v>
                </c:pt>
                <c:pt idx="14">
                  <c:v>45505</c:v>
                </c:pt>
                <c:pt idx="15">
                  <c:v>45536</c:v>
                </c:pt>
                <c:pt idx="16">
                  <c:v>45566</c:v>
                </c:pt>
                <c:pt idx="17">
                  <c:v>45597</c:v>
                </c:pt>
                <c:pt idx="18">
                  <c:v>45627</c:v>
                </c:pt>
                <c:pt idx="19">
                  <c:v>45658</c:v>
                </c:pt>
                <c:pt idx="20">
                  <c:v>45689</c:v>
                </c:pt>
                <c:pt idx="21">
                  <c:v>45717</c:v>
                </c:pt>
                <c:pt idx="22">
                  <c:v>45748</c:v>
                </c:pt>
                <c:pt idx="23">
                  <c:v>45778</c:v>
                </c:pt>
                <c:pt idx="24">
                  <c:v>45809</c:v>
                </c:pt>
              </c:numCache>
            </c:numRef>
          </c:cat>
          <c:val>
            <c:numRef>
              <c:f>weekly_vimo_tiente!$E$2:$E$26</c:f>
              <c:numCache>
                <c:formatCode>General</c:formatCode>
                <c:ptCount val="25"/>
                <c:pt idx="0">
                  <c:v>46.2</c:v>
                </c:pt>
                <c:pt idx="1">
                  <c:v>48.7</c:v>
                </c:pt>
                <c:pt idx="2">
                  <c:v>50.5</c:v>
                </c:pt>
                <c:pt idx="3">
                  <c:v>49.7</c:v>
                </c:pt>
                <c:pt idx="4">
                  <c:v>49.6</c:v>
                </c:pt>
                <c:pt idx="5">
                  <c:v>47.3</c:v>
                </c:pt>
                <c:pt idx="6">
                  <c:v>48.9</c:v>
                </c:pt>
                <c:pt idx="7">
                  <c:v>50.3</c:v>
                </c:pt>
                <c:pt idx="8">
                  <c:v>50.4</c:v>
                </c:pt>
                <c:pt idx="9">
                  <c:v>49.9</c:v>
                </c:pt>
                <c:pt idx="10">
                  <c:v>50.3</c:v>
                </c:pt>
                <c:pt idx="11">
                  <c:v>50.3</c:v>
                </c:pt>
                <c:pt idx="12">
                  <c:v>54.7</c:v>
                </c:pt>
                <c:pt idx="13">
                  <c:v>54.7</c:v>
                </c:pt>
                <c:pt idx="14">
                  <c:v>52.4</c:v>
                </c:pt>
                <c:pt idx="15">
                  <c:v>47.3</c:v>
                </c:pt>
                <c:pt idx="16">
                  <c:v>51.2</c:v>
                </c:pt>
                <c:pt idx="17">
                  <c:v>50.8</c:v>
                </c:pt>
                <c:pt idx="18">
                  <c:v>49.8</c:v>
                </c:pt>
                <c:pt idx="19">
                  <c:v>48.9</c:v>
                </c:pt>
                <c:pt idx="20">
                  <c:v>49.2</c:v>
                </c:pt>
                <c:pt idx="21">
                  <c:v>50.5</c:v>
                </c:pt>
                <c:pt idx="22">
                  <c:v>45.6</c:v>
                </c:pt>
                <c:pt idx="23">
                  <c:v>49.8</c:v>
                </c:pt>
                <c:pt idx="24">
                  <c:v>48.9</c:v>
                </c:pt>
              </c:numCache>
            </c:numRef>
          </c:val>
          <c:smooth val="1"/>
          <c:extLst>
            <c:ext xmlns:c16="http://schemas.microsoft.com/office/drawing/2014/chart" uri="{C3380CC4-5D6E-409C-BE32-E72D297353CC}">
              <c16:uniqueId val="{00000000-CD74-4619-B5A1-6290F938CEE2}"/>
            </c:ext>
          </c:extLst>
        </c:ser>
        <c:dLbls>
          <c:showLegendKey val="0"/>
          <c:showVal val="0"/>
          <c:showCatName val="0"/>
          <c:showSerName val="0"/>
          <c:showPercent val="0"/>
          <c:showBubbleSize val="0"/>
        </c:dLbls>
        <c:smooth val="0"/>
        <c:axId val="1397047424"/>
        <c:axId val="1397047904"/>
      </c:lineChart>
      <c:dateAx>
        <c:axId val="1397047424"/>
        <c:scaling>
          <c:orientation val="minMax"/>
        </c:scaling>
        <c:delete val="0"/>
        <c:axPos val="b"/>
        <c:numFmt formatCode="mm\-yyyy" sourceLinked="0"/>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1397047904"/>
        <c:crosses val="autoZero"/>
        <c:auto val="1"/>
        <c:lblOffset val="100"/>
        <c:baseTimeUnit val="months"/>
      </c:dateAx>
      <c:valAx>
        <c:axId val="1397047904"/>
        <c:scaling>
          <c:orientation val="minMax"/>
          <c:min val="42"/>
        </c:scaling>
        <c:delete val="0"/>
        <c:axPos val="r"/>
        <c:majorGridlines>
          <c:spPr>
            <a:ln w="9525" cap="flat" cmpd="sng" algn="ctr">
              <a:solidFill>
                <a:schemeClr val="tx1">
                  <a:lumMod val="15000"/>
                  <a:lumOff val="85000"/>
                </a:schemeClr>
              </a:solidFill>
              <a:round/>
            </a:ln>
            <a:effectLst/>
          </c:spPr>
        </c:majorGridlines>
        <c:numFmt formatCode="#,##0.00" sourceLinked="0"/>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1397047424"/>
        <c:crosses val="max"/>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Calibri" panose="020F0502020204030204" pitchFamily="34" charset="0"/>
              <a:cs typeface="+mn-cs"/>
            </a:defRPr>
          </a:pPr>
          <a:endParaRPr lang="en-US"/>
        </a:p>
      </c:txPr>
    </c:legend>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lineChart>
        <c:grouping val="standard"/>
        <c:varyColors val="0"/>
        <c:ser>
          <c:idx val="0"/>
          <c:order val="0"/>
          <c:tx>
            <c:v>Dự trữ ngoại hối (Triệu USD)</c:v>
          </c:tx>
          <c:spPr>
            <a:ln w="19050" cap="rnd">
              <a:solidFill>
                <a:srgbClr val="11588C"/>
              </a:solidFill>
              <a:round/>
            </a:ln>
            <a:effectLst/>
          </c:spPr>
          <c:marker>
            <c:symbol val="none"/>
          </c:marker>
          <c:cat>
            <c:numRef>
              <c:f>weekly_vimo_tiente!$A$2:$A$26</c:f>
              <c:numCache>
                <c:formatCode>m/d/yyyy</c:formatCode>
                <c:ptCount val="25"/>
                <c:pt idx="0">
                  <c:v>45078</c:v>
                </c:pt>
                <c:pt idx="1">
                  <c:v>45108</c:v>
                </c:pt>
                <c:pt idx="2">
                  <c:v>45139</c:v>
                </c:pt>
                <c:pt idx="3">
                  <c:v>45170</c:v>
                </c:pt>
                <c:pt idx="4">
                  <c:v>45200</c:v>
                </c:pt>
                <c:pt idx="5">
                  <c:v>45231</c:v>
                </c:pt>
                <c:pt idx="6">
                  <c:v>45261</c:v>
                </c:pt>
                <c:pt idx="7">
                  <c:v>45292</c:v>
                </c:pt>
                <c:pt idx="8">
                  <c:v>45323</c:v>
                </c:pt>
                <c:pt idx="9">
                  <c:v>45352</c:v>
                </c:pt>
                <c:pt idx="10">
                  <c:v>45383</c:v>
                </c:pt>
                <c:pt idx="11">
                  <c:v>45413</c:v>
                </c:pt>
                <c:pt idx="12">
                  <c:v>45444</c:v>
                </c:pt>
                <c:pt idx="13">
                  <c:v>45474</c:v>
                </c:pt>
                <c:pt idx="14">
                  <c:v>45505</c:v>
                </c:pt>
                <c:pt idx="15">
                  <c:v>45536</c:v>
                </c:pt>
                <c:pt idx="16">
                  <c:v>45566</c:v>
                </c:pt>
                <c:pt idx="17">
                  <c:v>45597</c:v>
                </c:pt>
                <c:pt idx="18">
                  <c:v>45627</c:v>
                </c:pt>
                <c:pt idx="19">
                  <c:v>45658</c:v>
                </c:pt>
                <c:pt idx="20">
                  <c:v>45689</c:v>
                </c:pt>
                <c:pt idx="21">
                  <c:v>45717</c:v>
                </c:pt>
                <c:pt idx="22">
                  <c:v>45748</c:v>
                </c:pt>
                <c:pt idx="23">
                  <c:v>45778</c:v>
                </c:pt>
                <c:pt idx="24">
                  <c:v>45809</c:v>
                </c:pt>
              </c:numCache>
            </c:numRef>
          </c:cat>
          <c:val>
            <c:numRef>
              <c:f>weekly_vimo_tiente!$K$2:$K$26</c:f>
              <c:numCache>
                <c:formatCode>General</c:formatCode>
                <c:ptCount val="25"/>
                <c:pt idx="0">
                  <c:v>89241</c:v>
                </c:pt>
                <c:pt idx="1">
                  <c:v>87225.9</c:v>
                </c:pt>
                <c:pt idx="2">
                  <c:v>87686.399999999994</c:v>
                </c:pt>
                <c:pt idx="3">
                  <c:v>87629.4</c:v>
                </c:pt>
                <c:pt idx="4">
                  <c:v>87200.4</c:v>
                </c:pt>
                <c:pt idx="5">
                  <c:v>88085.8</c:v>
                </c:pt>
                <c:pt idx="6">
                  <c:v>90354.8</c:v>
                </c:pt>
                <c:pt idx="7">
                  <c:v>88117.67</c:v>
                </c:pt>
                <c:pt idx="8">
                  <c:v>88337</c:v>
                </c:pt>
                <c:pt idx="9">
                  <c:v>89097.78</c:v>
                </c:pt>
                <c:pt idx="10">
                  <c:v>88246.37</c:v>
                </c:pt>
                <c:pt idx="11">
                  <c:v>84145.02</c:v>
                </c:pt>
                <c:pt idx="12">
                  <c:v>82877.75</c:v>
                </c:pt>
                <c:pt idx="13">
                  <c:v>81181.179999999993</c:v>
                </c:pt>
                <c:pt idx="14">
                  <c:v>81992.789999999994</c:v>
                </c:pt>
                <c:pt idx="15">
                  <c:v>82344.14</c:v>
                </c:pt>
                <c:pt idx="16">
                  <c:v>82469.16</c:v>
                </c:pt>
                <c:pt idx="17">
                  <c:v>82039.08</c:v>
                </c:pt>
                <c:pt idx="18">
                  <c:v>81214.37</c:v>
                </c:pt>
                <c:pt idx="19">
                  <c:v>78985.97</c:v>
                </c:pt>
                <c:pt idx="20">
                  <c:v>79471.09</c:v>
                </c:pt>
                <c:pt idx="21">
                  <c:v>80650.31</c:v>
                </c:pt>
                <c:pt idx="22">
                  <c:v>80096.3</c:v>
                </c:pt>
              </c:numCache>
            </c:numRef>
          </c:val>
          <c:smooth val="1"/>
          <c:extLst>
            <c:ext xmlns:c16="http://schemas.microsoft.com/office/drawing/2014/chart" uri="{C3380CC4-5D6E-409C-BE32-E72D297353CC}">
              <c16:uniqueId val="{00000000-CD74-4619-B5A1-6290F938CEE2}"/>
            </c:ext>
          </c:extLst>
        </c:ser>
        <c:dLbls>
          <c:showLegendKey val="0"/>
          <c:showVal val="0"/>
          <c:showCatName val="0"/>
          <c:showSerName val="0"/>
          <c:showPercent val="0"/>
          <c:showBubbleSize val="0"/>
        </c:dLbls>
        <c:smooth val="0"/>
        <c:axId val="1397047424"/>
        <c:axId val="1397047904"/>
      </c:lineChart>
      <c:dateAx>
        <c:axId val="1397047424"/>
        <c:scaling>
          <c:orientation val="minMax"/>
        </c:scaling>
        <c:delete val="0"/>
        <c:axPos val="b"/>
        <c:numFmt formatCode="mm\-yyyy" sourceLinked="0"/>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1397047904"/>
        <c:crosses val="autoZero"/>
        <c:auto val="1"/>
        <c:lblOffset val="100"/>
        <c:baseTimeUnit val="months"/>
      </c:dateAx>
      <c:valAx>
        <c:axId val="139704790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139704742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Calibri" panose="020F0502020204030204" pitchFamily="34" charset="0"/>
              <a:cs typeface="+mn-cs"/>
            </a:defRPr>
          </a:pPr>
          <a:endParaRPr lang="en-US"/>
        </a:p>
      </c:txPr>
    </c:legend>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clustered"/>
        <c:varyColors val="0"/>
        <c:ser>
          <c:idx val="0"/>
          <c:order val="0"/>
          <c:tx>
            <c:v>Cung tiền M2 (Tỷ VNĐ)</c:v>
          </c:tx>
          <c:spPr>
            <a:solidFill>
              <a:srgbClr val="11588C">
                <a:alpha val="50000"/>
              </a:srgbClr>
            </a:solidFill>
            <a:ln>
              <a:noFill/>
            </a:ln>
            <a:effectLst/>
          </c:spPr>
          <c:invertIfNegative val="0"/>
          <c:cat>
            <c:numRef>
              <c:f>weekly_vimo_tiente!$A$2:$A$26</c:f>
              <c:numCache>
                <c:formatCode>m/d/yyyy</c:formatCode>
                <c:ptCount val="25"/>
                <c:pt idx="0">
                  <c:v>45078</c:v>
                </c:pt>
                <c:pt idx="1">
                  <c:v>45108</c:v>
                </c:pt>
                <c:pt idx="2">
                  <c:v>45139</c:v>
                </c:pt>
                <c:pt idx="3">
                  <c:v>45170</c:v>
                </c:pt>
                <c:pt idx="4">
                  <c:v>45200</c:v>
                </c:pt>
                <c:pt idx="5">
                  <c:v>45231</c:v>
                </c:pt>
                <c:pt idx="6">
                  <c:v>45261</c:v>
                </c:pt>
                <c:pt idx="7">
                  <c:v>45292</c:v>
                </c:pt>
                <c:pt idx="8">
                  <c:v>45323</c:v>
                </c:pt>
                <c:pt idx="9">
                  <c:v>45352</c:v>
                </c:pt>
                <c:pt idx="10">
                  <c:v>45383</c:v>
                </c:pt>
                <c:pt idx="11">
                  <c:v>45413</c:v>
                </c:pt>
                <c:pt idx="12">
                  <c:v>45444</c:v>
                </c:pt>
                <c:pt idx="13">
                  <c:v>45474</c:v>
                </c:pt>
                <c:pt idx="14">
                  <c:v>45505</c:v>
                </c:pt>
                <c:pt idx="15">
                  <c:v>45536</c:v>
                </c:pt>
                <c:pt idx="16">
                  <c:v>45566</c:v>
                </c:pt>
                <c:pt idx="17">
                  <c:v>45597</c:v>
                </c:pt>
                <c:pt idx="18">
                  <c:v>45627</c:v>
                </c:pt>
                <c:pt idx="19">
                  <c:v>45658</c:v>
                </c:pt>
                <c:pt idx="20">
                  <c:v>45689</c:v>
                </c:pt>
                <c:pt idx="21">
                  <c:v>45717</c:v>
                </c:pt>
                <c:pt idx="22">
                  <c:v>45748</c:v>
                </c:pt>
                <c:pt idx="23">
                  <c:v>45778</c:v>
                </c:pt>
                <c:pt idx="24">
                  <c:v>45809</c:v>
                </c:pt>
              </c:numCache>
            </c:numRef>
          </c:cat>
          <c:val>
            <c:numRef>
              <c:f>weekly_vimo_tiente!$L$2:$L$26</c:f>
              <c:numCache>
                <c:formatCode>General</c:formatCode>
                <c:ptCount val="25"/>
                <c:pt idx="0">
                  <c:v>14754221</c:v>
                </c:pt>
                <c:pt idx="1">
                  <c:v>14640943</c:v>
                </c:pt>
                <c:pt idx="2">
                  <c:v>14801154</c:v>
                </c:pt>
                <c:pt idx="3">
                  <c:v>15026012</c:v>
                </c:pt>
                <c:pt idx="4">
                  <c:v>15074263</c:v>
                </c:pt>
                <c:pt idx="5">
                  <c:v>15354119</c:v>
                </c:pt>
                <c:pt idx="6">
                  <c:v>15998956</c:v>
                </c:pt>
                <c:pt idx="7">
                  <c:v>15999293</c:v>
                </c:pt>
                <c:pt idx="8">
                  <c:v>15914067</c:v>
                </c:pt>
                <c:pt idx="9">
                  <c:v>16012915</c:v>
                </c:pt>
                <c:pt idx="10">
                  <c:v>16019364</c:v>
                </c:pt>
                <c:pt idx="11">
                  <c:v>16130057</c:v>
                </c:pt>
                <c:pt idx="12">
                  <c:v>16513106</c:v>
                </c:pt>
                <c:pt idx="13">
                  <c:v>16401397</c:v>
                </c:pt>
                <c:pt idx="14">
                  <c:v>16658293</c:v>
                </c:pt>
                <c:pt idx="15">
                  <c:v>16949072</c:v>
                </c:pt>
                <c:pt idx="16">
                  <c:v>17107320</c:v>
                </c:pt>
                <c:pt idx="17">
                  <c:v>17301843</c:v>
                </c:pt>
                <c:pt idx="18">
                  <c:v>17914566</c:v>
                </c:pt>
                <c:pt idx="19">
                  <c:v>18176926</c:v>
                </c:pt>
                <c:pt idx="20">
                  <c:v>18157191</c:v>
                </c:pt>
                <c:pt idx="21">
                  <c:v>18450042</c:v>
                </c:pt>
                <c:pt idx="22">
                  <c:v>18721571</c:v>
                </c:pt>
                <c:pt idx="23">
                  <c:v>18973143</c:v>
                </c:pt>
              </c:numCache>
            </c:numRef>
          </c:val>
          <c:extLst>
            <c:ext xmlns:c16="http://schemas.microsoft.com/office/drawing/2014/chart" uri="{C3380CC4-5D6E-409C-BE32-E72D297353CC}">
              <c16:uniqueId val="{00000000-D0E7-4860-AADE-DE587DA7B3E8}"/>
            </c:ext>
          </c:extLst>
        </c:ser>
        <c:dLbls>
          <c:showLegendKey val="0"/>
          <c:showVal val="0"/>
          <c:showCatName val="0"/>
          <c:showSerName val="0"/>
          <c:showPercent val="0"/>
          <c:showBubbleSize val="0"/>
        </c:dLbls>
        <c:gapWidth val="50"/>
        <c:axId val="1086049552"/>
        <c:axId val="1086049072"/>
      </c:barChart>
      <c:lineChart>
        <c:grouping val="standard"/>
        <c:varyColors val="0"/>
        <c:ser>
          <c:idx val="1"/>
          <c:order val="1"/>
          <c:tx>
            <c:v>Tăng trường (YoY)</c:v>
          </c:tx>
          <c:spPr>
            <a:ln w="19050" cap="rnd">
              <a:solidFill>
                <a:schemeClr val="accent2"/>
              </a:solidFill>
              <a:round/>
            </a:ln>
            <a:effectLst/>
          </c:spPr>
          <c:marker>
            <c:symbol val="none"/>
          </c:marker>
          <c:cat>
            <c:numRef>
              <c:f>weekly_vimo_tiente!$A$2:$A$26</c:f>
              <c:numCache>
                <c:formatCode>m/d/yyyy</c:formatCode>
                <c:ptCount val="25"/>
                <c:pt idx="0">
                  <c:v>45078</c:v>
                </c:pt>
                <c:pt idx="1">
                  <c:v>45108</c:v>
                </c:pt>
                <c:pt idx="2">
                  <c:v>45139</c:v>
                </c:pt>
                <c:pt idx="3">
                  <c:v>45170</c:v>
                </c:pt>
                <c:pt idx="4">
                  <c:v>45200</c:v>
                </c:pt>
                <c:pt idx="5">
                  <c:v>45231</c:v>
                </c:pt>
                <c:pt idx="6">
                  <c:v>45261</c:v>
                </c:pt>
                <c:pt idx="7">
                  <c:v>45292</c:v>
                </c:pt>
                <c:pt idx="8">
                  <c:v>45323</c:v>
                </c:pt>
                <c:pt idx="9">
                  <c:v>45352</c:v>
                </c:pt>
                <c:pt idx="10">
                  <c:v>45383</c:v>
                </c:pt>
                <c:pt idx="11">
                  <c:v>45413</c:v>
                </c:pt>
                <c:pt idx="12">
                  <c:v>45444</c:v>
                </c:pt>
                <c:pt idx="13">
                  <c:v>45474</c:v>
                </c:pt>
                <c:pt idx="14">
                  <c:v>45505</c:v>
                </c:pt>
                <c:pt idx="15">
                  <c:v>45536</c:v>
                </c:pt>
                <c:pt idx="16">
                  <c:v>45566</c:v>
                </c:pt>
                <c:pt idx="17">
                  <c:v>45597</c:v>
                </c:pt>
                <c:pt idx="18">
                  <c:v>45627</c:v>
                </c:pt>
                <c:pt idx="19">
                  <c:v>45658</c:v>
                </c:pt>
                <c:pt idx="20">
                  <c:v>45689</c:v>
                </c:pt>
                <c:pt idx="21">
                  <c:v>45717</c:v>
                </c:pt>
                <c:pt idx="22">
                  <c:v>45748</c:v>
                </c:pt>
                <c:pt idx="23">
                  <c:v>45778</c:v>
                </c:pt>
                <c:pt idx="24">
                  <c:v>45809</c:v>
                </c:pt>
              </c:numCache>
            </c:numRef>
          </c:cat>
          <c:val>
            <c:numRef>
              <c:f>weekly_vimo_tiente!$M$2:$M$26</c:f>
              <c:numCache>
                <c:formatCode>General</c:formatCode>
                <c:ptCount val="25"/>
                <c:pt idx="0">
                  <c:v>0.06</c:v>
                </c:pt>
                <c:pt idx="1">
                  <c:v>0.06</c:v>
                </c:pt>
                <c:pt idx="2">
                  <c:v>0.08</c:v>
                </c:pt>
                <c:pt idx="3">
                  <c:v>0.09</c:v>
                </c:pt>
                <c:pt idx="4">
                  <c:v>0.09</c:v>
                </c:pt>
                <c:pt idx="5">
                  <c:v>0.11</c:v>
                </c:pt>
                <c:pt idx="6">
                  <c:v>0.12</c:v>
                </c:pt>
                <c:pt idx="7">
                  <c:v>0.12</c:v>
                </c:pt>
                <c:pt idx="8">
                  <c:v>0.12</c:v>
                </c:pt>
                <c:pt idx="9">
                  <c:v>0.11</c:v>
                </c:pt>
                <c:pt idx="10">
                  <c:v>0.11</c:v>
                </c:pt>
                <c:pt idx="11">
                  <c:v>0.11</c:v>
                </c:pt>
                <c:pt idx="12">
                  <c:v>0.12</c:v>
                </c:pt>
                <c:pt idx="13">
                  <c:v>0.12</c:v>
                </c:pt>
                <c:pt idx="14">
                  <c:v>0.13</c:v>
                </c:pt>
                <c:pt idx="15">
                  <c:v>0.13</c:v>
                </c:pt>
                <c:pt idx="16">
                  <c:v>0.13</c:v>
                </c:pt>
                <c:pt idx="17">
                  <c:v>0.13</c:v>
                </c:pt>
                <c:pt idx="18">
                  <c:v>0.12</c:v>
                </c:pt>
                <c:pt idx="19">
                  <c:v>0.14000000000000001</c:v>
                </c:pt>
                <c:pt idx="20">
                  <c:v>0.14000000000000001</c:v>
                </c:pt>
                <c:pt idx="21">
                  <c:v>0.15</c:v>
                </c:pt>
                <c:pt idx="22">
                  <c:v>0.17</c:v>
                </c:pt>
                <c:pt idx="23">
                  <c:v>0.18</c:v>
                </c:pt>
              </c:numCache>
            </c:numRef>
          </c:val>
          <c:smooth val="1"/>
          <c:extLst>
            <c:ext xmlns:c16="http://schemas.microsoft.com/office/drawing/2014/chart" uri="{C3380CC4-5D6E-409C-BE32-E72D297353CC}">
              <c16:uniqueId val="{00000001-D0E7-4860-AADE-DE587DA7B3E8}"/>
            </c:ext>
          </c:extLst>
        </c:ser>
        <c:dLbls>
          <c:showLegendKey val="0"/>
          <c:showVal val="0"/>
          <c:showCatName val="0"/>
          <c:showSerName val="0"/>
          <c:showPercent val="0"/>
          <c:showBubbleSize val="0"/>
        </c:dLbls>
        <c:marker val="1"/>
        <c:smooth val="0"/>
        <c:axId val="1086038512"/>
        <c:axId val="1086039472"/>
      </c:lineChart>
      <c:dateAx>
        <c:axId val="1086049552"/>
        <c:scaling>
          <c:orientation val="minMax"/>
        </c:scaling>
        <c:delete val="0"/>
        <c:axPos val="b"/>
        <c:numFmt formatCode="mm\-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1086049072"/>
        <c:crosses val="autoZero"/>
        <c:auto val="1"/>
        <c:lblOffset val="100"/>
        <c:baseTimeUnit val="months"/>
      </c:dateAx>
      <c:valAx>
        <c:axId val="108604907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1086049552"/>
        <c:crosses val="autoZero"/>
        <c:crossBetween val="between"/>
      </c:valAx>
      <c:valAx>
        <c:axId val="1086039472"/>
        <c:scaling>
          <c:orientation val="minMax"/>
        </c:scaling>
        <c:delete val="0"/>
        <c:axPos val="r"/>
        <c:numFmt formatCode="0.00%" sourceLinked="0"/>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1086038512"/>
        <c:crosses val="max"/>
        <c:crossBetween val="between"/>
      </c:valAx>
      <c:dateAx>
        <c:axId val="1086038512"/>
        <c:scaling>
          <c:orientation val="minMax"/>
        </c:scaling>
        <c:delete val="1"/>
        <c:axPos val="b"/>
        <c:numFmt formatCode="m/d/yyyy" sourceLinked="1"/>
        <c:majorTickMark val="out"/>
        <c:minorTickMark val="none"/>
        <c:tickLblPos val="nextTo"/>
        <c:crossAx val="1086039472"/>
        <c:crosses val="autoZero"/>
        <c:auto val="1"/>
        <c:lblOffset val="100"/>
        <c:baseTimeUnit val="months"/>
      </c:dateAx>
      <c:spPr>
        <a:noFill/>
        <a:ln>
          <a:noFill/>
        </a:ln>
        <a:effectLst/>
      </c:spPr>
    </c:plotArea>
    <c:legend>
      <c:legendPos val="t"/>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legend>
    <c:plotVisOnly val="1"/>
    <c:dispBlanksAs val="gap"/>
    <c:showDLblsOverMax val="0"/>
    <c:extLst/>
  </c:chart>
  <c:spPr>
    <a:solidFill>
      <a:schemeClr val="bg1"/>
    </a:solidFill>
    <a:ln w="9525" cap="flat" cmpd="sng" algn="ctr">
      <a:noFill/>
      <a:round/>
    </a:ln>
    <a:effectLst/>
  </c:spPr>
  <c:txPr>
    <a:bodyPr/>
    <a:lstStyle/>
    <a:p>
      <a:pPr>
        <a:defRPr sz="800" baseline="0">
          <a:solidFill>
            <a:sysClr val="windowText" lastClr="000000"/>
          </a:solidFill>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lineChart>
        <c:grouping val="standard"/>
        <c:varyColors val="0"/>
        <c:ser>
          <c:idx val="0"/>
          <c:order val="0"/>
          <c:tx>
            <c:v>Tăng trưởng tiền gửi (YoY)</c:v>
          </c:tx>
          <c:spPr>
            <a:ln w="19050" cap="rnd">
              <a:solidFill>
                <a:srgbClr val="11588C"/>
              </a:solidFill>
              <a:round/>
            </a:ln>
            <a:effectLst/>
          </c:spPr>
          <c:marker>
            <c:symbol val="none"/>
          </c:marker>
          <c:cat>
            <c:numRef>
              <c:f>weekly_vimo_tiente!$A$2:$A$26</c:f>
              <c:numCache>
                <c:formatCode>m/d/yyyy</c:formatCode>
                <c:ptCount val="25"/>
                <c:pt idx="0">
                  <c:v>45078</c:v>
                </c:pt>
                <c:pt idx="1">
                  <c:v>45108</c:v>
                </c:pt>
                <c:pt idx="2">
                  <c:v>45139</c:v>
                </c:pt>
                <c:pt idx="3">
                  <c:v>45170</c:v>
                </c:pt>
                <c:pt idx="4">
                  <c:v>45200</c:v>
                </c:pt>
                <c:pt idx="5">
                  <c:v>45231</c:v>
                </c:pt>
                <c:pt idx="6">
                  <c:v>45261</c:v>
                </c:pt>
                <c:pt idx="7">
                  <c:v>45292</c:v>
                </c:pt>
                <c:pt idx="8">
                  <c:v>45323</c:v>
                </c:pt>
                <c:pt idx="9">
                  <c:v>45352</c:v>
                </c:pt>
                <c:pt idx="10">
                  <c:v>45383</c:v>
                </c:pt>
                <c:pt idx="11">
                  <c:v>45413</c:v>
                </c:pt>
                <c:pt idx="12">
                  <c:v>45444</c:v>
                </c:pt>
                <c:pt idx="13">
                  <c:v>45474</c:v>
                </c:pt>
                <c:pt idx="14">
                  <c:v>45505</c:v>
                </c:pt>
                <c:pt idx="15">
                  <c:v>45536</c:v>
                </c:pt>
                <c:pt idx="16">
                  <c:v>45566</c:v>
                </c:pt>
                <c:pt idx="17">
                  <c:v>45597</c:v>
                </c:pt>
                <c:pt idx="18">
                  <c:v>45627</c:v>
                </c:pt>
                <c:pt idx="19">
                  <c:v>45658</c:v>
                </c:pt>
                <c:pt idx="20">
                  <c:v>45689</c:v>
                </c:pt>
                <c:pt idx="21">
                  <c:v>45717</c:v>
                </c:pt>
                <c:pt idx="22">
                  <c:v>45748</c:v>
                </c:pt>
                <c:pt idx="23">
                  <c:v>45778</c:v>
                </c:pt>
                <c:pt idx="24">
                  <c:v>45809</c:v>
                </c:pt>
              </c:numCache>
            </c:numRef>
          </c:cat>
          <c:val>
            <c:numRef>
              <c:f>weekly_vimo_tiente!$N$2:$N$26</c:f>
              <c:numCache>
                <c:formatCode>General</c:formatCode>
                <c:ptCount val="25"/>
                <c:pt idx="0">
                  <c:v>0.08</c:v>
                </c:pt>
                <c:pt idx="1">
                  <c:v>0.08</c:v>
                </c:pt>
                <c:pt idx="2">
                  <c:v>0.1</c:v>
                </c:pt>
                <c:pt idx="3">
                  <c:v>0.11</c:v>
                </c:pt>
                <c:pt idx="4">
                  <c:v>0.11</c:v>
                </c:pt>
                <c:pt idx="5">
                  <c:v>0.11</c:v>
                </c:pt>
                <c:pt idx="6">
                  <c:v>0.13</c:v>
                </c:pt>
                <c:pt idx="7">
                  <c:v>0.12</c:v>
                </c:pt>
                <c:pt idx="8">
                  <c:v>0.12</c:v>
                </c:pt>
                <c:pt idx="9">
                  <c:v>0.11</c:v>
                </c:pt>
                <c:pt idx="10">
                  <c:v>0.11</c:v>
                </c:pt>
                <c:pt idx="11">
                  <c:v>0.11</c:v>
                </c:pt>
                <c:pt idx="12">
                  <c:v>0.11</c:v>
                </c:pt>
                <c:pt idx="13">
                  <c:v>0.11</c:v>
                </c:pt>
                <c:pt idx="14">
                  <c:v>0.11</c:v>
                </c:pt>
                <c:pt idx="15">
                  <c:v>0.11</c:v>
                </c:pt>
                <c:pt idx="16">
                  <c:v>0.11</c:v>
                </c:pt>
                <c:pt idx="17">
                  <c:v>0.11</c:v>
                </c:pt>
                <c:pt idx="18">
                  <c:v>0.1</c:v>
                </c:pt>
                <c:pt idx="19">
                  <c:v>0.11</c:v>
                </c:pt>
                <c:pt idx="20">
                  <c:v>0.12</c:v>
                </c:pt>
                <c:pt idx="21">
                  <c:v>0.13</c:v>
                </c:pt>
                <c:pt idx="22">
                  <c:v>0.14000000000000001</c:v>
                </c:pt>
                <c:pt idx="23">
                  <c:v>0.14000000000000001</c:v>
                </c:pt>
              </c:numCache>
            </c:numRef>
          </c:val>
          <c:smooth val="1"/>
          <c:extLst>
            <c:ext xmlns:c16="http://schemas.microsoft.com/office/drawing/2014/chart" uri="{C3380CC4-5D6E-409C-BE32-E72D297353CC}">
              <c16:uniqueId val="{00000000-CD74-4619-B5A1-6290F938CEE2}"/>
            </c:ext>
          </c:extLst>
        </c:ser>
        <c:ser>
          <c:idx val="1"/>
          <c:order val="1"/>
          <c:tx>
            <c:v>Tăng trưởng tín dụng (YoY)</c:v>
          </c:tx>
          <c:spPr>
            <a:ln w="28575" cap="rnd">
              <a:solidFill>
                <a:schemeClr val="accent2"/>
              </a:solidFill>
              <a:round/>
            </a:ln>
            <a:effectLst/>
          </c:spPr>
          <c:marker>
            <c:symbol val="none"/>
          </c:marker>
          <c:cat>
            <c:numRef>
              <c:f>weekly_vimo_tiente!$A$2:$A$26</c:f>
              <c:numCache>
                <c:formatCode>m/d/yyyy</c:formatCode>
                <c:ptCount val="25"/>
                <c:pt idx="0">
                  <c:v>45078</c:v>
                </c:pt>
                <c:pt idx="1">
                  <c:v>45108</c:v>
                </c:pt>
                <c:pt idx="2">
                  <c:v>45139</c:v>
                </c:pt>
                <c:pt idx="3">
                  <c:v>45170</c:v>
                </c:pt>
                <c:pt idx="4">
                  <c:v>45200</c:v>
                </c:pt>
                <c:pt idx="5">
                  <c:v>45231</c:v>
                </c:pt>
                <c:pt idx="6">
                  <c:v>45261</c:v>
                </c:pt>
                <c:pt idx="7">
                  <c:v>45292</c:v>
                </c:pt>
                <c:pt idx="8">
                  <c:v>45323</c:v>
                </c:pt>
                <c:pt idx="9">
                  <c:v>45352</c:v>
                </c:pt>
                <c:pt idx="10">
                  <c:v>45383</c:v>
                </c:pt>
                <c:pt idx="11">
                  <c:v>45413</c:v>
                </c:pt>
                <c:pt idx="12">
                  <c:v>45444</c:v>
                </c:pt>
                <c:pt idx="13">
                  <c:v>45474</c:v>
                </c:pt>
                <c:pt idx="14">
                  <c:v>45505</c:v>
                </c:pt>
                <c:pt idx="15">
                  <c:v>45536</c:v>
                </c:pt>
                <c:pt idx="16">
                  <c:v>45566</c:v>
                </c:pt>
                <c:pt idx="17">
                  <c:v>45597</c:v>
                </c:pt>
                <c:pt idx="18">
                  <c:v>45627</c:v>
                </c:pt>
                <c:pt idx="19">
                  <c:v>45658</c:v>
                </c:pt>
                <c:pt idx="20">
                  <c:v>45689</c:v>
                </c:pt>
                <c:pt idx="21">
                  <c:v>45717</c:v>
                </c:pt>
                <c:pt idx="22">
                  <c:v>45748</c:v>
                </c:pt>
                <c:pt idx="23">
                  <c:v>45778</c:v>
                </c:pt>
                <c:pt idx="24">
                  <c:v>45809</c:v>
                </c:pt>
              </c:numCache>
            </c:numRef>
          </c:cat>
          <c:val>
            <c:numRef>
              <c:f>weekly_vimo_tiente!$O$2:$O$26</c:f>
              <c:numCache>
                <c:formatCode>General</c:formatCode>
                <c:ptCount val="25"/>
                <c:pt idx="0">
                  <c:v>0.09</c:v>
                </c:pt>
                <c:pt idx="1">
                  <c:v>0.09</c:v>
                </c:pt>
                <c:pt idx="2">
                  <c:v>0.1</c:v>
                </c:pt>
                <c:pt idx="3">
                  <c:v>0.1</c:v>
                </c:pt>
                <c:pt idx="4">
                  <c:v>0.1</c:v>
                </c:pt>
                <c:pt idx="5">
                  <c:v>0.11</c:v>
                </c:pt>
                <c:pt idx="6">
                  <c:v>0.14000000000000001</c:v>
                </c:pt>
                <c:pt idx="7">
                  <c:v>0.13</c:v>
                </c:pt>
                <c:pt idx="8">
                  <c:v>0.12</c:v>
                </c:pt>
                <c:pt idx="9">
                  <c:v>0.13</c:v>
                </c:pt>
                <c:pt idx="10">
                  <c:v>0.13</c:v>
                </c:pt>
                <c:pt idx="11">
                  <c:v>0.14000000000000001</c:v>
                </c:pt>
                <c:pt idx="12">
                  <c:v>0.15</c:v>
                </c:pt>
                <c:pt idx="13">
                  <c:v>0.15</c:v>
                </c:pt>
                <c:pt idx="14">
                  <c:v>0.16</c:v>
                </c:pt>
                <c:pt idx="15">
                  <c:v>0.16</c:v>
                </c:pt>
                <c:pt idx="16">
                  <c:v>0.17</c:v>
                </c:pt>
                <c:pt idx="17">
                  <c:v>0.17</c:v>
                </c:pt>
                <c:pt idx="18">
                  <c:v>0.15</c:v>
                </c:pt>
                <c:pt idx="19">
                  <c:v>0.17</c:v>
                </c:pt>
                <c:pt idx="20">
                  <c:v>0.17</c:v>
                </c:pt>
                <c:pt idx="21">
                  <c:v>0.18</c:v>
                </c:pt>
                <c:pt idx="22">
                  <c:v>0.19</c:v>
                </c:pt>
                <c:pt idx="23">
                  <c:v>0.19</c:v>
                </c:pt>
              </c:numCache>
            </c:numRef>
          </c:val>
          <c:smooth val="0"/>
          <c:extLst>
            <c:ext xmlns:c16="http://schemas.microsoft.com/office/drawing/2014/chart" uri="{C3380CC4-5D6E-409C-BE32-E72D297353CC}">
              <c16:uniqueId val="{00000003-6D50-47F2-BB87-6F1506C89130}"/>
            </c:ext>
          </c:extLst>
        </c:ser>
        <c:dLbls>
          <c:showLegendKey val="0"/>
          <c:showVal val="0"/>
          <c:showCatName val="0"/>
          <c:showSerName val="0"/>
          <c:showPercent val="0"/>
          <c:showBubbleSize val="0"/>
        </c:dLbls>
        <c:smooth val="0"/>
        <c:axId val="1397047424"/>
        <c:axId val="1397047904"/>
      </c:lineChart>
      <c:dateAx>
        <c:axId val="1397047424"/>
        <c:scaling>
          <c:orientation val="minMax"/>
        </c:scaling>
        <c:delete val="0"/>
        <c:axPos val="b"/>
        <c:numFmt formatCode="mm\-yyyy" sourceLinked="0"/>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1397047904"/>
        <c:crosses val="autoZero"/>
        <c:auto val="1"/>
        <c:lblOffset val="100"/>
        <c:baseTimeUnit val="months"/>
      </c:dateAx>
      <c:valAx>
        <c:axId val="1397047904"/>
        <c:scaling>
          <c:orientation val="minMax"/>
        </c:scaling>
        <c:delete val="0"/>
        <c:axPos val="r"/>
        <c:majorGridlines>
          <c:spPr>
            <a:ln w="9525" cap="flat" cmpd="sng" algn="ctr">
              <a:solidFill>
                <a:schemeClr val="tx1">
                  <a:lumMod val="15000"/>
                  <a:lumOff val="85000"/>
                </a:schemeClr>
              </a:solidFill>
              <a:round/>
            </a:ln>
            <a:effectLst/>
          </c:spPr>
        </c:majorGridlines>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1397047424"/>
        <c:crosses val="max"/>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Calibri" panose="020F0502020204030204" pitchFamily="34" charset="0"/>
              <a:cs typeface="+mn-cs"/>
            </a:defRPr>
          </a:pPr>
          <a:endParaRPr lang="en-US"/>
        </a:p>
      </c:txPr>
    </c:legend>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1607915094295738E-2"/>
          <c:y val="0.10425284895560472"/>
          <c:w val="0.92021026557064789"/>
          <c:h val="0.73088128461276014"/>
        </c:manualLayout>
      </c:layout>
      <c:lineChart>
        <c:grouping val="standard"/>
        <c:varyColors val="0"/>
        <c:ser>
          <c:idx val="1"/>
          <c:order val="1"/>
          <c:tx>
            <c:v>Xu hướng tuần</c:v>
          </c:tx>
          <c:spPr>
            <a:ln w="19050" cap="rnd">
              <a:solidFill>
                <a:srgbClr val="C71585"/>
              </a:solidFill>
              <a:round/>
            </a:ln>
            <a:effectLst/>
          </c:spPr>
          <c:marker>
            <c:symbol val="circle"/>
            <c:size val="3"/>
            <c:spPr>
              <a:solidFill>
                <a:srgbClr val="C71585"/>
              </a:solidFill>
              <a:ln w="9525">
                <a:noFill/>
              </a:ln>
              <a:effectLst/>
            </c:spPr>
          </c:marker>
          <c:cat>
            <c:numRef>
              <c:f>weekly_ms_index!$A$2:$A$61</c:f>
              <c:numCache>
                <c:formatCode>dd\-mm</c:formatCode>
                <c:ptCount val="60"/>
                <c:pt idx="0">
                  <c:v>45866</c:v>
                </c:pt>
                <c:pt idx="1">
                  <c:v>45863</c:v>
                </c:pt>
                <c:pt idx="2">
                  <c:v>45862</c:v>
                </c:pt>
                <c:pt idx="3">
                  <c:v>45861</c:v>
                </c:pt>
                <c:pt idx="4">
                  <c:v>45860</c:v>
                </c:pt>
                <c:pt idx="5">
                  <c:v>45859</c:v>
                </c:pt>
                <c:pt idx="6">
                  <c:v>45856</c:v>
                </c:pt>
                <c:pt idx="7">
                  <c:v>45855</c:v>
                </c:pt>
                <c:pt idx="8">
                  <c:v>45854</c:v>
                </c:pt>
                <c:pt idx="9">
                  <c:v>45853</c:v>
                </c:pt>
                <c:pt idx="10">
                  <c:v>45852</c:v>
                </c:pt>
                <c:pt idx="11">
                  <c:v>45849</c:v>
                </c:pt>
                <c:pt idx="12">
                  <c:v>45848</c:v>
                </c:pt>
                <c:pt idx="13">
                  <c:v>45847</c:v>
                </c:pt>
                <c:pt idx="14">
                  <c:v>45846</c:v>
                </c:pt>
                <c:pt idx="15">
                  <c:v>45845</c:v>
                </c:pt>
                <c:pt idx="16">
                  <c:v>45842</c:v>
                </c:pt>
                <c:pt idx="17">
                  <c:v>45841</c:v>
                </c:pt>
                <c:pt idx="18">
                  <c:v>45840</c:v>
                </c:pt>
                <c:pt idx="19">
                  <c:v>45839</c:v>
                </c:pt>
                <c:pt idx="20">
                  <c:v>45838</c:v>
                </c:pt>
                <c:pt idx="21">
                  <c:v>45835</c:v>
                </c:pt>
                <c:pt idx="22">
                  <c:v>45834</c:v>
                </c:pt>
                <c:pt idx="23">
                  <c:v>45833</c:v>
                </c:pt>
                <c:pt idx="24">
                  <c:v>45832</c:v>
                </c:pt>
                <c:pt idx="25">
                  <c:v>45831</c:v>
                </c:pt>
                <c:pt idx="26">
                  <c:v>45828</c:v>
                </c:pt>
                <c:pt idx="27">
                  <c:v>45827</c:v>
                </c:pt>
                <c:pt idx="28">
                  <c:v>45826</c:v>
                </c:pt>
                <c:pt idx="29">
                  <c:v>45825</c:v>
                </c:pt>
                <c:pt idx="30">
                  <c:v>45824</c:v>
                </c:pt>
                <c:pt idx="31">
                  <c:v>45821</c:v>
                </c:pt>
                <c:pt idx="32">
                  <c:v>45820</c:v>
                </c:pt>
                <c:pt idx="33">
                  <c:v>45819</c:v>
                </c:pt>
                <c:pt idx="34">
                  <c:v>45818</c:v>
                </c:pt>
                <c:pt idx="35">
                  <c:v>45817</c:v>
                </c:pt>
                <c:pt idx="36">
                  <c:v>45814</c:v>
                </c:pt>
                <c:pt idx="37">
                  <c:v>45813</c:v>
                </c:pt>
                <c:pt idx="38">
                  <c:v>45812</c:v>
                </c:pt>
                <c:pt idx="39">
                  <c:v>45811</c:v>
                </c:pt>
                <c:pt idx="40">
                  <c:v>45810</c:v>
                </c:pt>
                <c:pt idx="41">
                  <c:v>45807</c:v>
                </c:pt>
                <c:pt idx="42">
                  <c:v>45806</c:v>
                </c:pt>
                <c:pt idx="43">
                  <c:v>45805</c:v>
                </c:pt>
                <c:pt idx="44">
                  <c:v>45804</c:v>
                </c:pt>
                <c:pt idx="45">
                  <c:v>45803</c:v>
                </c:pt>
                <c:pt idx="46">
                  <c:v>45800</c:v>
                </c:pt>
                <c:pt idx="47">
                  <c:v>45799</c:v>
                </c:pt>
                <c:pt idx="48">
                  <c:v>45798</c:v>
                </c:pt>
                <c:pt idx="49">
                  <c:v>45797</c:v>
                </c:pt>
                <c:pt idx="50">
                  <c:v>45796</c:v>
                </c:pt>
                <c:pt idx="51">
                  <c:v>45793</c:v>
                </c:pt>
                <c:pt idx="52">
                  <c:v>45792</c:v>
                </c:pt>
                <c:pt idx="53">
                  <c:v>45791</c:v>
                </c:pt>
                <c:pt idx="54">
                  <c:v>45790</c:v>
                </c:pt>
                <c:pt idx="55">
                  <c:v>45789</c:v>
                </c:pt>
                <c:pt idx="56">
                  <c:v>45786</c:v>
                </c:pt>
                <c:pt idx="57">
                  <c:v>45785</c:v>
                </c:pt>
                <c:pt idx="58">
                  <c:v>45784</c:v>
                </c:pt>
                <c:pt idx="59">
                  <c:v>45783</c:v>
                </c:pt>
              </c:numCache>
            </c:numRef>
          </c:cat>
          <c:val>
            <c:numRef>
              <c:f>weekly_ms_index!$C$2:$C$61</c:f>
              <c:numCache>
                <c:formatCode>0.00%</c:formatCode>
                <c:ptCount val="60"/>
                <c:pt idx="0">
                  <c:v>0.79419525065963059</c:v>
                </c:pt>
                <c:pt idx="1">
                  <c:v>0.63324538258575203</c:v>
                </c:pt>
                <c:pt idx="2">
                  <c:v>0.57519788918205805</c:v>
                </c:pt>
                <c:pt idx="3">
                  <c:v>0.61741424802110823</c:v>
                </c:pt>
                <c:pt idx="4">
                  <c:v>0.49604221635883905</c:v>
                </c:pt>
                <c:pt idx="5">
                  <c:v>0.51978891820580475</c:v>
                </c:pt>
                <c:pt idx="6">
                  <c:v>0.71503957783641159</c:v>
                </c:pt>
                <c:pt idx="7">
                  <c:v>0.68073878627968343</c:v>
                </c:pt>
                <c:pt idx="8">
                  <c:v>0.62005277044854878</c:v>
                </c:pt>
                <c:pt idx="9">
                  <c:v>0.58575197889182062</c:v>
                </c:pt>
                <c:pt idx="10">
                  <c:v>0.67810026385224276</c:v>
                </c:pt>
                <c:pt idx="11">
                  <c:v>0.62005277044854878</c:v>
                </c:pt>
                <c:pt idx="12">
                  <c:v>0.73614775725593673</c:v>
                </c:pt>
                <c:pt idx="13">
                  <c:v>0.73614775725593673</c:v>
                </c:pt>
                <c:pt idx="14">
                  <c:v>0.75461741424802109</c:v>
                </c:pt>
                <c:pt idx="15">
                  <c:v>0.66754617414248019</c:v>
                </c:pt>
                <c:pt idx="16">
                  <c:v>0.63588390501319259</c:v>
                </c:pt>
                <c:pt idx="17">
                  <c:v>0.57255936675461738</c:v>
                </c:pt>
                <c:pt idx="18">
                  <c:v>0.62532981530343013</c:v>
                </c:pt>
                <c:pt idx="19">
                  <c:v>0.45910290237467016</c:v>
                </c:pt>
                <c:pt idx="20">
                  <c:v>0.61455525606469008</c:v>
                </c:pt>
                <c:pt idx="21">
                  <c:v>0.52560646900269536</c:v>
                </c:pt>
                <c:pt idx="22">
                  <c:v>0.46361185983827491</c:v>
                </c:pt>
                <c:pt idx="23">
                  <c:v>0.48787061994609165</c:v>
                </c:pt>
                <c:pt idx="24">
                  <c:v>0.47978436657681939</c:v>
                </c:pt>
                <c:pt idx="25">
                  <c:v>0.40161725067385445</c:v>
                </c:pt>
                <c:pt idx="26">
                  <c:v>0.55256064690026951</c:v>
                </c:pt>
                <c:pt idx="27">
                  <c:v>0.54716981132075471</c:v>
                </c:pt>
                <c:pt idx="28">
                  <c:v>0.60646900269541781</c:v>
                </c:pt>
                <c:pt idx="29">
                  <c:v>0.68733153638814015</c:v>
                </c:pt>
                <c:pt idx="30">
                  <c:v>0.5768194070080862</c:v>
                </c:pt>
                <c:pt idx="31">
                  <c:v>0.29380053908355797</c:v>
                </c:pt>
                <c:pt idx="32">
                  <c:v>0.38274932614555257</c:v>
                </c:pt>
                <c:pt idx="33">
                  <c:v>0.26415094339622641</c:v>
                </c:pt>
                <c:pt idx="34">
                  <c:v>0.18867924528301888</c:v>
                </c:pt>
                <c:pt idx="35">
                  <c:v>0.22102425876010781</c:v>
                </c:pt>
                <c:pt idx="36">
                  <c:v>0.32884097035040433</c:v>
                </c:pt>
                <c:pt idx="37">
                  <c:v>0.53638814016172509</c:v>
                </c:pt>
                <c:pt idx="38">
                  <c:v>0.55256064690026951</c:v>
                </c:pt>
                <c:pt idx="39">
                  <c:v>0.58490566037735847</c:v>
                </c:pt>
                <c:pt idx="40">
                  <c:v>0.59568733153638809</c:v>
                </c:pt>
                <c:pt idx="41">
                  <c:v>0.52830188679245282</c:v>
                </c:pt>
                <c:pt idx="42">
                  <c:v>0.7439353099730458</c:v>
                </c:pt>
                <c:pt idx="43">
                  <c:v>0.78975741239892183</c:v>
                </c:pt>
                <c:pt idx="44">
                  <c:v>0.80592991913746626</c:v>
                </c:pt>
                <c:pt idx="45">
                  <c:v>0.6253369272237197</c:v>
                </c:pt>
                <c:pt idx="46">
                  <c:v>0.33692722371967654</c:v>
                </c:pt>
                <c:pt idx="47">
                  <c:v>0.30727762803234504</c:v>
                </c:pt>
                <c:pt idx="48">
                  <c:v>0.38274932614555257</c:v>
                </c:pt>
                <c:pt idx="49">
                  <c:v>0.38814016172506738</c:v>
                </c:pt>
                <c:pt idx="50">
                  <c:v>0.34770889487870621</c:v>
                </c:pt>
                <c:pt idx="51">
                  <c:v>0.57412398921832886</c:v>
                </c:pt>
                <c:pt idx="52">
                  <c:v>0.71159029649595684</c:v>
                </c:pt>
                <c:pt idx="53">
                  <c:v>0.77358490566037741</c:v>
                </c:pt>
                <c:pt idx="54">
                  <c:v>0.80053908355795145</c:v>
                </c:pt>
                <c:pt idx="55">
                  <c:v>0.71967654986522911</c:v>
                </c:pt>
                <c:pt idx="56">
                  <c:v>0.69541778975741242</c:v>
                </c:pt>
                <c:pt idx="57">
                  <c:v>0.73854447439353099</c:v>
                </c:pt>
                <c:pt idx="58">
                  <c:v>0.63881401617250677</c:v>
                </c:pt>
                <c:pt idx="59">
                  <c:v>0.70080862533692723</c:v>
                </c:pt>
              </c:numCache>
            </c:numRef>
          </c:val>
          <c:smooth val="1"/>
          <c:extLst>
            <c:ext xmlns:c16="http://schemas.microsoft.com/office/drawing/2014/chart" uri="{C3380CC4-5D6E-409C-BE32-E72D297353CC}">
              <c16:uniqueId val="{00000000-936D-49BA-9C15-B41DF4F6A330}"/>
            </c:ext>
          </c:extLst>
        </c:ser>
        <c:ser>
          <c:idx val="2"/>
          <c:order val="2"/>
          <c:tx>
            <c:v>Xu hướng tháng</c:v>
          </c:tx>
          <c:spPr>
            <a:ln w="19050" cap="rnd">
              <a:solidFill>
                <a:srgbClr val="00B050"/>
              </a:solidFill>
              <a:round/>
            </a:ln>
            <a:effectLst/>
          </c:spPr>
          <c:marker>
            <c:symbol val="circle"/>
            <c:size val="3"/>
            <c:spPr>
              <a:solidFill>
                <a:srgbClr val="00B050"/>
              </a:solidFill>
              <a:ln w="9525">
                <a:solidFill>
                  <a:schemeClr val="accent3"/>
                </a:solidFill>
              </a:ln>
              <a:effectLst/>
            </c:spPr>
          </c:marker>
          <c:cat>
            <c:numRef>
              <c:f>weekly_ms_index!$A$2:$A$61</c:f>
              <c:numCache>
                <c:formatCode>dd\-mm</c:formatCode>
                <c:ptCount val="60"/>
                <c:pt idx="0">
                  <c:v>45866</c:v>
                </c:pt>
                <c:pt idx="1">
                  <c:v>45863</c:v>
                </c:pt>
                <c:pt idx="2">
                  <c:v>45862</c:v>
                </c:pt>
                <c:pt idx="3">
                  <c:v>45861</c:v>
                </c:pt>
                <c:pt idx="4">
                  <c:v>45860</c:v>
                </c:pt>
                <c:pt idx="5">
                  <c:v>45859</c:v>
                </c:pt>
                <c:pt idx="6">
                  <c:v>45856</c:v>
                </c:pt>
                <c:pt idx="7">
                  <c:v>45855</c:v>
                </c:pt>
                <c:pt idx="8">
                  <c:v>45854</c:v>
                </c:pt>
                <c:pt idx="9">
                  <c:v>45853</c:v>
                </c:pt>
                <c:pt idx="10">
                  <c:v>45852</c:v>
                </c:pt>
                <c:pt idx="11">
                  <c:v>45849</c:v>
                </c:pt>
                <c:pt idx="12">
                  <c:v>45848</c:v>
                </c:pt>
                <c:pt idx="13">
                  <c:v>45847</c:v>
                </c:pt>
                <c:pt idx="14">
                  <c:v>45846</c:v>
                </c:pt>
                <c:pt idx="15">
                  <c:v>45845</c:v>
                </c:pt>
                <c:pt idx="16">
                  <c:v>45842</c:v>
                </c:pt>
                <c:pt idx="17">
                  <c:v>45841</c:v>
                </c:pt>
                <c:pt idx="18">
                  <c:v>45840</c:v>
                </c:pt>
                <c:pt idx="19">
                  <c:v>45839</c:v>
                </c:pt>
                <c:pt idx="20">
                  <c:v>45838</c:v>
                </c:pt>
                <c:pt idx="21">
                  <c:v>45835</c:v>
                </c:pt>
                <c:pt idx="22">
                  <c:v>45834</c:v>
                </c:pt>
                <c:pt idx="23">
                  <c:v>45833</c:v>
                </c:pt>
                <c:pt idx="24">
                  <c:v>45832</c:v>
                </c:pt>
                <c:pt idx="25">
                  <c:v>45831</c:v>
                </c:pt>
                <c:pt idx="26">
                  <c:v>45828</c:v>
                </c:pt>
                <c:pt idx="27">
                  <c:v>45827</c:v>
                </c:pt>
                <c:pt idx="28">
                  <c:v>45826</c:v>
                </c:pt>
                <c:pt idx="29">
                  <c:v>45825</c:v>
                </c:pt>
                <c:pt idx="30">
                  <c:v>45824</c:v>
                </c:pt>
                <c:pt idx="31">
                  <c:v>45821</c:v>
                </c:pt>
                <c:pt idx="32">
                  <c:v>45820</c:v>
                </c:pt>
                <c:pt idx="33">
                  <c:v>45819</c:v>
                </c:pt>
                <c:pt idx="34">
                  <c:v>45818</c:v>
                </c:pt>
                <c:pt idx="35">
                  <c:v>45817</c:v>
                </c:pt>
                <c:pt idx="36">
                  <c:v>45814</c:v>
                </c:pt>
                <c:pt idx="37">
                  <c:v>45813</c:v>
                </c:pt>
                <c:pt idx="38">
                  <c:v>45812</c:v>
                </c:pt>
                <c:pt idx="39">
                  <c:v>45811</c:v>
                </c:pt>
                <c:pt idx="40">
                  <c:v>45810</c:v>
                </c:pt>
                <c:pt idx="41">
                  <c:v>45807</c:v>
                </c:pt>
                <c:pt idx="42">
                  <c:v>45806</c:v>
                </c:pt>
                <c:pt idx="43">
                  <c:v>45805</c:v>
                </c:pt>
                <c:pt idx="44">
                  <c:v>45804</c:v>
                </c:pt>
                <c:pt idx="45">
                  <c:v>45803</c:v>
                </c:pt>
                <c:pt idx="46">
                  <c:v>45800</c:v>
                </c:pt>
                <c:pt idx="47">
                  <c:v>45799</c:v>
                </c:pt>
                <c:pt idx="48">
                  <c:v>45798</c:v>
                </c:pt>
                <c:pt idx="49">
                  <c:v>45797</c:v>
                </c:pt>
                <c:pt idx="50">
                  <c:v>45796</c:v>
                </c:pt>
                <c:pt idx="51">
                  <c:v>45793</c:v>
                </c:pt>
                <c:pt idx="52">
                  <c:v>45792</c:v>
                </c:pt>
                <c:pt idx="53">
                  <c:v>45791</c:v>
                </c:pt>
                <c:pt idx="54">
                  <c:v>45790</c:v>
                </c:pt>
                <c:pt idx="55">
                  <c:v>45789</c:v>
                </c:pt>
                <c:pt idx="56">
                  <c:v>45786</c:v>
                </c:pt>
                <c:pt idx="57">
                  <c:v>45785</c:v>
                </c:pt>
                <c:pt idx="58">
                  <c:v>45784</c:v>
                </c:pt>
                <c:pt idx="59">
                  <c:v>45783</c:v>
                </c:pt>
              </c:numCache>
            </c:numRef>
          </c:cat>
          <c:val>
            <c:numRef>
              <c:f>weekly_ms_index!$D$2:$D$61</c:f>
              <c:numCache>
                <c:formatCode>0.00%</c:formatCode>
                <c:ptCount val="60"/>
                <c:pt idx="0">
                  <c:v>0.83641160949868076</c:v>
                </c:pt>
                <c:pt idx="1">
                  <c:v>0.81530343007915562</c:v>
                </c:pt>
                <c:pt idx="2">
                  <c:v>0.81002638522427439</c:v>
                </c:pt>
                <c:pt idx="3">
                  <c:v>0.80738786279683372</c:v>
                </c:pt>
                <c:pt idx="4">
                  <c:v>0.78100263852242746</c:v>
                </c:pt>
                <c:pt idx="5">
                  <c:v>0.76781002638522422</c:v>
                </c:pt>
                <c:pt idx="6">
                  <c:v>0.81266490765171506</c:v>
                </c:pt>
                <c:pt idx="7">
                  <c:v>0.82585751978891819</c:v>
                </c:pt>
                <c:pt idx="8">
                  <c:v>0.77572559366754612</c:v>
                </c:pt>
                <c:pt idx="9">
                  <c:v>0.74934036939313986</c:v>
                </c:pt>
                <c:pt idx="10">
                  <c:v>0.77572559366754612</c:v>
                </c:pt>
                <c:pt idx="11">
                  <c:v>0.76781002638522422</c:v>
                </c:pt>
                <c:pt idx="12">
                  <c:v>0.80211081794195249</c:v>
                </c:pt>
                <c:pt idx="13">
                  <c:v>0.79947229551451182</c:v>
                </c:pt>
                <c:pt idx="14">
                  <c:v>0.75989445910290232</c:v>
                </c:pt>
                <c:pt idx="15">
                  <c:v>0.71503957783641159</c:v>
                </c:pt>
                <c:pt idx="16">
                  <c:v>0.63060686015831136</c:v>
                </c:pt>
                <c:pt idx="17">
                  <c:v>0.56464379947229548</c:v>
                </c:pt>
                <c:pt idx="18">
                  <c:v>0.55145118733509235</c:v>
                </c:pt>
                <c:pt idx="19">
                  <c:v>0.46174142480211083</c:v>
                </c:pt>
                <c:pt idx="20">
                  <c:v>0.50404312668463613</c:v>
                </c:pt>
                <c:pt idx="21">
                  <c:v>0.46091644204851751</c:v>
                </c:pt>
                <c:pt idx="22">
                  <c:v>0.43396226415094341</c:v>
                </c:pt>
                <c:pt idx="23">
                  <c:v>0.42048517520215634</c:v>
                </c:pt>
                <c:pt idx="24">
                  <c:v>0.44743935309973049</c:v>
                </c:pt>
                <c:pt idx="25">
                  <c:v>0.44743935309973049</c:v>
                </c:pt>
                <c:pt idx="26">
                  <c:v>0.49595687331536387</c:v>
                </c:pt>
                <c:pt idx="27">
                  <c:v>0.47708894878706198</c:v>
                </c:pt>
                <c:pt idx="28">
                  <c:v>0.48517520215633425</c:v>
                </c:pt>
                <c:pt idx="29">
                  <c:v>0.52021563342318056</c:v>
                </c:pt>
                <c:pt idx="30">
                  <c:v>0.49865229110512127</c:v>
                </c:pt>
                <c:pt idx="31">
                  <c:v>0.35309973045822102</c:v>
                </c:pt>
                <c:pt idx="32">
                  <c:v>0.49865229110512127</c:v>
                </c:pt>
                <c:pt idx="33">
                  <c:v>0.42587601078167114</c:v>
                </c:pt>
                <c:pt idx="34">
                  <c:v>0.42587601078167114</c:v>
                </c:pt>
                <c:pt idx="35">
                  <c:v>0.40700808625336926</c:v>
                </c:pt>
                <c:pt idx="36">
                  <c:v>0.59029649595687328</c:v>
                </c:pt>
                <c:pt idx="37">
                  <c:v>0.75741239892183287</c:v>
                </c:pt>
                <c:pt idx="38">
                  <c:v>0.76819407008086249</c:v>
                </c:pt>
                <c:pt idx="39">
                  <c:v>0.75471698113207553</c:v>
                </c:pt>
                <c:pt idx="40">
                  <c:v>0.68194070080862534</c:v>
                </c:pt>
                <c:pt idx="41">
                  <c:v>0.65768194070080865</c:v>
                </c:pt>
                <c:pt idx="42">
                  <c:v>0.80323450134770891</c:v>
                </c:pt>
                <c:pt idx="43">
                  <c:v>0.81671159029649598</c:v>
                </c:pt>
                <c:pt idx="44">
                  <c:v>0.81401617250673852</c:v>
                </c:pt>
                <c:pt idx="45">
                  <c:v>0.76010781671159033</c:v>
                </c:pt>
                <c:pt idx="46">
                  <c:v>0.81671159029649598</c:v>
                </c:pt>
                <c:pt idx="47">
                  <c:v>0.82210242587601079</c:v>
                </c:pt>
                <c:pt idx="48">
                  <c:v>0.85444743935309975</c:v>
                </c:pt>
                <c:pt idx="49">
                  <c:v>0.87601078167115898</c:v>
                </c:pt>
                <c:pt idx="50">
                  <c:v>0.83827493261455521</c:v>
                </c:pt>
                <c:pt idx="51">
                  <c:v>0.8571428571428571</c:v>
                </c:pt>
                <c:pt idx="52">
                  <c:v>0.87601078167115898</c:v>
                </c:pt>
                <c:pt idx="53">
                  <c:v>0.86522911051212936</c:v>
                </c:pt>
                <c:pt idx="54">
                  <c:v>0.85444743935309975</c:v>
                </c:pt>
                <c:pt idx="55">
                  <c:v>0.89218328840970351</c:v>
                </c:pt>
                <c:pt idx="56">
                  <c:v>0.87601078167115898</c:v>
                </c:pt>
                <c:pt idx="57">
                  <c:v>0.84366576819407013</c:v>
                </c:pt>
                <c:pt idx="58">
                  <c:v>0.64690026954177893</c:v>
                </c:pt>
                <c:pt idx="59">
                  <c:v>0.53908355795148244</c:v>
                </c:pt>
              </c:numCache>
            </c:numRef>
          </c:val>
          <c:smooth val="1"/>
          <c:extLst>
            <c:ext xmlns:c16="http://schemas.microsoft.com/office/drawing/2014/chart" uri="{C3380CC4-5D6E-409C-BE32-E72D297353CC}">
              <c16:uniqueId val="{00000001-936D-49BA-9C15-B41DF4F6A330}"/>
            </c:ext>
          </c:extLst>
        </c:ser>
        <c:ser>
          <c:idx val="3"/>
          <c:order val="3"/>
          <c:tx>
            <c:v>Xu hướng quý</c:v>
          </c:tx>
          <c:spPr>
            <a:ln w="19050" cap="rnd">
              <a:solidFill>
                <a:srgbClr val="3776C9"/>
              </a:solidFill>
              <a:round/>
            </a:ln>
            <a:effectLst/>
          </c:spPr>
          <c:marker>
            <c:symbol val="circle"/>
            <c:size val="3"/>
            <c:spPr>
              <a:solidFill>
                <a:srgbClr val="3776C9"/>
              </a:solidFill>
              <a:ln w="9525">
                <a:noFill/>
              </a:ln>
              <a:effectLst/>
            </c:spPr>
          </c:marker>
          <c:cat>
            <c:numRef>
              <c:f>weekly_ms_index!$A$2:$A$61</c:f>
              <c:numCache>
                <c:formatCode>dd\-mm</c:formatCode>
                <c:ptCount val="60"/>
                <c:pt idx="0">
                  <c:v>45866</c:v>
                </c:pt>
                <c:pt idx="1">
                  <c:v>45863</c:v>
                </c:pt>
                <c:pt idx="2">
                  <c:v>45862</c:v>
                </c:pt>
                <c:pt idx="3">
                  <c:v>45861</c:v>
                </c:pt>
                <c:pt idx="4">
                  <c:v>45860</c:v>
                </c:pt>
                <c:pt idx="5">
                  <c:v>45859</c:v>
                </c:pt>
                <c:pt idx="6">
                  <c:v>45856</c:v>
                </c:pt>
                <c:pt idx="7">
                  <c:v>45855</c:v>
                </c:pt>
                <c:pt idx="8">
                  <c:v>45854</c:v>
                </c:pt>
                <c:pt idx="9">
                  <c:v>45853</c:v>
                </c:pt>
                <c:pt idx="10">
                  <c:v>45852</c:v>
                </c:pt>
                <c:pt idx="11">
                  <c:v>45849</c:v>
                </c:pt>
                <c:pt idx="12">
                  <c:v>45848</c:v>
                </c:pt>
                <c:pt idx="13">
                  <c:v>45847</c:v>
                </c:pt>
                <c:pt idx="14">
                  <c:v>45846</c:v>
                </c:pt>
                <c:pt idx="15">
                  <c:v>45845</c:v>
                </c:pt>
                <c:pt idx="16">
                  <c:v>45842</c:v>
                </c:pt>
                <c:pt idx="17">
                  <c:v>45841</c:v>
                </c:pt>
                <c:pt idx="18">
                  <c:v>45840</c:v>
                </c:pt>
                <c:pt idx="19">
                  <c:v>45839</c:v>
                </c:pt>
                <c:pt idx="20">
                  <c:v>45838</c:v>
                </c:pt>
                <c:pt idx="21">
                  <c:v>45835</c:v>
                </c:pt>
                <c:pt idx="22">
                  <c:v>45834</c:v>
                </c:pt>
                <c:pt idx="23">
                  <c:v>45833</c:v>
                </c:pt>
                <c:pt idx="24">
                  <c:v>45832</c:v>
                </c:pt>
                <c:pt idx="25">
                  <c:v>45831</c:v>
                </c:pt>
                <c:pt idx="26">
                  <c:v>45828</c:v>
                </c:pt>
                <c:pt idx="27">
                  <c:v>45827</c:v>
                </c:pt>
                <c:pt idx="28">
                  <c:v>45826</c:v>
                </c:pt>
                <c:pt idx="29">
                  <c:v>45825</c:v>
                </c:pt>
                <c:pt idx="30">
                  <c:v>45824</c:v>
                </c:pt>
                <c:pt idx="31">
                  <c:v>45821</c:v>
                </c:pt>
                <c:pt idx="32">
                  <c:v>45820</c:v>
                </c:pt>
                <c:pt idx="33">
                  <c:v>45819</c:v>
                </c:pt>
                <c:pt idx="34">
                  <c:v>45818</c:v>
                </c:pt>
                <c:pt idx="35">
                  <c:v>45817</c:v>
                </c:pt>
                <c:pt idx="36">
                  <c:v>45814</c:v>
                </c:pt>
                <c:pt idx="37">
                  <c:v>45813</c:v>
                </c:pt>
                <c:pt idx="38">
                  <c:v>45812</c:v>
                </c:pt>
                <c:pt idx="39">
                  <c:v>45811</c:v>
                </c:pt>
                <c:pt idx="40">
                  <c:v>45810</c:v>
                </c:pt>
                <c:pt idx="41">
                  <c:v>45807</c:v>
                </c:pt>
                <c:pt idx="42">
                  <c:v>45806</c:v>
                </c:pt>
                <c:pt idx="43">
                  <c:v>45805</c:v>
                </c:pt>
                <c:pt idx="44">
                  <c:v>45804</c:v>
                </c:pt>
                <c:pt idx="45">
                  <c:v>45803</c:v>
                </c:pt>
                <c:pt idx="46">
                  <c:v>45800</c:v>
                </c:pt>
                <c:pt idx="47">
                  <c:v>45799</c:v>
                </c:pt>
                <c:pt idx="48">
                  <c:v>45798</c:v>
                </c:pt>
                <c:pt idx="49">
                  <c:v>45797</c:v>
                </c:pt>
                <c:pt idx="50">
                  <c:v>45796</c:v>
                </c:pt>
                <c:pt idx="51">
                  <c:v>45793</c:v>
                </c:pt>
                <c:pt idx="52">
                  <c:v>45792</c:v>
                </c:pt>
                <c:pt idx="53">
                  <c:v>45791</c:v>
                </c:pt>
                <c:pt idx="54">
                  <c:v>45790</c:v>
                </c:pt>
                <c:pt idx="55">
                  <c:v>45789</c:v>
                </c:pt>
                <c:pt idx="56">
                  <c:v>45786</c:v>
                </c:pt>
                <c:pt idx="57">
                  <c:v>45785</c:v>
                </c:pt>
                <c:pt idx="58">
                  <c:v>45784</c:v>
                </c:pt>
                <c:pt idx="59">
                  <c:v>45783</c:v>
                </c:pt>
              </c:numCache>
            </c:numRef>
          </c:cat>
          <c:val>
            <c:numRef>
              <c:f>weekly_ms_index!$E$2:$E$61</c:f>
              <c:numCache>
                <c:formatCode>0.00%</c:formatCode>
                <c:ptCount val="60"/>
                <c:pt idx="0">
                  <c:v>0.8970976253298153</c:v>
                </c:pt>
                <c:pt idx="1">
                  <c:v>0.87071240105540892</c:v>
                </c:pt>
                <c:pt idx="2">
                  <c:v>0.87071240105540892</c:v>
                </c:pt>
                <c:pt idx="3">
                  <c:v>0.8812664907651715</c:v>
                </c:pt>
                <c:pt idx="4">
                  <c:v>0.8812664907651715</c:v>
                </c:pt>
                <c:pt idx="5">
                  <c:v>0.87598944591029027</c:v>
                </c:pt>
                <c:pt idx="6">
                  <c:v>0.89973614775725597</c:v>
                </c:pt>
                <c:pt idx="7">
                  <c:v>0.89445910290237463</c:v>
                </c:pt>
                <c:pt idx="8">
                  <c:v>0.87862796833773082</c:v>
                </c:pt>
                <c:pt idx="9">
                  <c:v>0.87598944591029027</c:v>
                </c:pt>
                <c:pt idx="10">
                  <c:v>0.86807387862796836</c:v>
                </c:pt>
                <c:pt idx="11">
                  <c:v>0.86543535620052769</c:v>
                </c:pt>
                <c:pt idx="12">
                  <c:v>0.85488126649076512</c:v>
                </c:pt>
                <c:pt idx="13">
                  <c:v>0.86015831134564646</c:v>
                </c:pt>
                <c:pt idx="14">
                  <c:v>0.84696569920844322</c:v>
                </c:pt>
                <c:pt idx="15">
                  <c:v>0.87598944591029027</c:v>
                </c:pt>
                <c:pt idx="16">
                  <c:v>0.86807387862796836</c:v>
                </c:pt>
                <c:pt idx="17">
                  <c:v>0.85488126649076512</c:v>
                </c:pt>
                <c:pt idx="18">
                  <c:v>0.81002638522427439</c:v>
                </c:pt>
                <c:pt idx="19">
                  <c:v>0.76517150395778366</c:v>
                </c:pt>
                <c:pt idx="20">
                  <c:v>0.74123989218328845</c:v>
                </c:pt>
                <c:pt idx="21">
                  <c:v>0.73045822102425872</c:v>
                </c:pt>
                <c:pt idx="22">
                  <c:v>0.7142857142857143</c:v>
                </c:pt>
                <c:pt idx="23">
                  <c:v>0.71159029649595684</c:v>
                </c:pt>
                <c:pt idx="24">
                  <c:v>0.70080862533692723</c:v>
                </c:pt>
                <c:pt idx="25">
                  <c:v>0.69002695417789761</c:v>
                </c:pt>
                <c:pt idx="26">
                  <c:v>0.68194070080862534</c:v>
                </c:pt>
                <c:pt idx="27">
                  <c:v>0.67654986522911054</c:v>
                </c:pt>
                <c:pt idx="28">
                  <c:v>0.67115902964959573</c:v>
                </c:pt>
                <c:pt idx="29">
                  <c:v>0.67924528301886788</c:v>
                </c:pt>
                <c:pt idx="30">
                  <c:v>0.64690026954177893</c:v>
                </c:pt>
                <c:pt idx="31">
                  <c:v>0.61725067385444743</c:v>
                </c:pt>
                <c:pt idx="32">
                  <c:v>0.65498652291105119</c:v>
                </c:pt>
                <c:pt idx="33">
                  <c:v>0.59838274932614555</c:v>
                </c:pt>
                <c:pt idx="34">
                  <c:v>0.56603773584905659</c:v>
                </c:pt>
                <c:pt idx="35">
                  <c:v>0.56334231805929924</c:v>
                </c:pt>
                <c:pt idx="36">
                  <c:v>0.60916442048517516</c:v>
                </c:pt>
                <c:pt idx="37">
                  <c:v>0.64959568733153639</c:v>
                </c:pt>
                <c:pt idx="38">
                  <c:v>0.64420485175202158</c:v>
                </c:pt>
                <c:pt idx="39">
                  <c:v>0.64420485175202158</c:v>
                </c:pt>
                <c:pt idx="40">
                  <c:v>0.59838274932614555</c:v>
                </c:pt>
                <c:pt idx="41">
                  <c:v>0.56064690026954178</c:v>
                </c:pt>
                <c:pt idx="42">
                  <c:v>0.59838274932614555</c:v>
                </c:pt>
                <c:pt idx="43">
                  <c:v>0.56334231805929924</c:v>
                </c:pt>
                <c:pt idx="44">
                  <c:v>0.53369272237196763</c:v>
                </c:pt>
                <c:pt idx="45">
                  <c:v>0.48517520215633425</c:v>
                </c:pt>
                <c:pt idx="46">
                  <c:v>0.40970350404312667</c:v>
                </c:pt>
                <c:pt idx="47">
                  <c:v>0.40161725067385445</c:v>
                </c:pt>
                <c:pt idx="48">
                  <c:v>0.40970350404312667</c:v>
                </c:pt>
                <c:pt idx="49">
                  <c:v>0.42318059299191374</c:v>
                </c:pt>
                <c:pt idx="50">
                  <c:v>0.40161725067385445</c:v>
                </c:pt>
                <c:pt idx="51">
                  <c:v>0.44474393530997303</c:v>
                </c:pt>
                <c:pt idx="52">
                  <c:v>0.47439353099730458</c:v>
                </c:pt>
                <c:pt idx="53">
                  <c:v>0.46091644204851751</c:v>
                </c:pt>
                <c:pt idx="54">
                  <c:v>0.43126684636118601</c:v>
                </c:pt>
                <c:pt idx="55">
                  <c:v>0.3719676549865229</c:v>
                </c:pt>
                <c:pt idx="56">
                  <c:v>0.33692722371967654</c:v>
                </c:pt>
                <c:pt idx="57">
                  <c:v>0.33423180592991913</c:v>
                </c:pt>
                <c:pt idx="58">
                  <c:v>0.30997304582210244</c:v>
                </c:pt>
                <c:pt idx="59">
                  <c:v>0.29649595687331537</c:v>
                </c:pt>
              </c:numCache>
            </c:numRef>
          </c:val>
          <c:smooth val="1"/>
          <c:extLst>
            <c:ext xmlns:c16="http://schemas.microsoft.com/office/drawing/2014/chart" uri="{C3380CC4-5D6E-409C-BE32-E72D297353CC}">
              <c16:uniqueId val="{00000002-936D-49BA-9C15-B41DF4F6A330}"/>
            </c:ext>
          </c:extLst>
        </c:ser>
        <c:ser>
          <c:idx val="4"/>
          <c:order val="4"/>
          <c:tx>
            <c:v>Xu hướng năm</c:v>
          </c:tx>
          <c:spPr>
            <a:ln w="19050" cap="rnd">
              <a:solidFill>
                <a:srgbClr val="FF0000"/>
              </a:solidFill>
              <a:round/>
            </a:ln>
            <a:effectLst/>
          </c:spPr>
          <c:marker>
            <c:symbol val="circle"/>
            <c:size val="3"/>
            <c:spPr>
              <a:solidFill>
                <a:srgbClr val="FF0000"/>
              </a:solidFill>
              <a:ln w="9525">
                <a:noFill/>
              </a:ln>
              <a:effectLst/>
            </c:spPr>
          </c:marker>
          <c:cat>
            <c:numRef>
              <c:f>weekly_ms_index!$A$2:$A$61</c:f>
              <c:numCache>
                <c:formatCode>dd\-mm</c:formatCode>
                <c:ptCount val="60"/>
                <c:pt idx="0">
                  <c:v>45866</c:v>
                </c:pt>
                <c:pt idx="1">
                  <c:v>45863</c:v>
                </c:pt>
                <c:pt idx="2">
                  <c:v>45862</c:v>
                </c:pt>
                <c:pt idx="3">
                  <c:v>45861</c:v>
                </c:pt>
                <c:pt idx="4">
                  <c:v>45860</c:v>
                </c:pt>
                <c:pt idx="5">
                  <c:v>45859</c:v>
                </c:pt>
                <c:pt idx="6">
                  <c:v>45856</c:v>
                </c:pt>
                <c:pt idx="7">
                  <c:v>45855</c:v>
                </c:pt>
                <c:pt idx="8">
                  <c:v>45854</c:v>
                </c:pt>
                <c:pt idx="9">
                  <c:v>45853</c:v>
                </c:pt>
                <c:pt idx="10">
                  <c:v>45852</c:v>
                </c:pt>
                <c:pt idx="11">
                  <c:v>45849</c:v>
                </c:pt>
                <c:pt idx="12">
                  <c:v>45848</c:v>
                </c:pt>
                <c:pt idx="13">
                  <c:v>45847</c:v>
                </c:pt>
                <c:pt idx="14">
                  <c:v>45846</c:v>
                </c:pt>
                <c:pt idx="15">
                  <c:v>45845</c:v>
                </c:pt>
                <c:pt idx="16">
                  <c:v>45842</c:v>
                </c:pt>
                <c:pt idx="17">
                  <c:v>45841</c:v>
                </c:pt>
                <c:pt idx="18">
                  <c:v>45840</c:v>
                </c:pt>
                <c:pt idx="19">
                  <c:v>45839</c:v>
                </c:pt>
                <c:pt idx="20">
                  <c:v>45838</c:v>
                </c:pt>
                <c:pt idx="21">
                  <c:v>45835</c:v>
                </c:pt>
                <c:pt idx="22">
                  <c:v>45834</c:v>
                </c:pt>
                <c:pt idx="23">
                  <c:v>45833</c:v>
                </c:pt>
                <c:pt idx="24">
                  <c:v>45832</c:v>
                </c:pt>
                <c:pt idx="25">
                  <c:v>45831</c:v>
                </c:pt>
                <c:pt idx="26">
                  <c:v>45828</c:v>
                </c:pt>
                <c:pt idx="27">
                  <c:v>45827</c:v>
                </c:pt>
                <c:pt idx="28">
                  <c:v>45826</c:v>
                </c:pt>
                <c:pt idx="29">
                  <c:v>45825</c:v>
                </c:pt>
                <c:pt idx="30">
                  <c:v>45824</c:v>
                </c:pt>
                <c:pt idx="31">
                  <c:v>45821</c:v>
                </c:pt>
                <c:pt idx="32">
                  <c:v>45820</c:v>
                </c:pt>
                <c:pt idx="33">
                  <c:v>45819</c:v>
                </c:pt>
                <c:pt idx="34">
                  <c:v>45818</c:v>
                </c:pt>
                <c:pt idx="35">
                  <c:v>45817</c:v>
                </c:pt>
                <c:pt idx="36">
                  <c:v>45814</c:v>
                </c:pt>
                <c:pt idx="37">
                  <c:v>45813</c:v>
                </c:pt>
                <c:pt idx="38">
                  <c:v>45812</c:v>
                </c:pt>
                <c:pt idx="39">
                  <c:v>45811</c:v>
                </c:pt>
                <c:pt idx="40">
                  <c:v>45810</c:v>
                </c:pt>
                <c:pt idx="41">
                  <c:v>45807</c:v>
                </c:pt>
                <c:pt idx="42">
                  <c:v>45806</c:v>
                </c:pt>
                <c:pt idx="43">
                  <c:v>45805</c:v>
                </c:pt>
                <c:pt idx="44">
                  <c:v>45804</c:v>
                </c:pt>
                <c:pt idx="45">
                  <c:v>45803</c:v>
                </c:pt>
                <c:pt idx="46">
                  <c:v>45800</c:v>
                </c:pt>
                <c:pt idx="47">
                  <c:v>45799</c:v>
                </c:pt>
                <c:pt idx="48">
                  <c:v>45798</c:v>
                </c:pt>
                <c:pt idx="49">
                  <c:v>45797</c:v>
                </c:pt>
                <c:pt idx="50">
                  <c:v>45796</c:v>
                </c:pt>
                <c:pt idx="51">
                  <c:v>45793</c:v>
                </c:pt>
                <c:pt idx="52">
                  <c:v>45792</c:v>
                </c:pt>
                <c:pt idx="53">
                  <c:v>45791</c:v>
                </c:pt>
                <c:pt idx="54">
                  <c:v>45790</c:v>
                </c:pt>
                <c:pt idx="55">
                  <c:v>45789</c:v>
                </c:pt>
                <c:pt idx="56">
                  <c:v>45786</c:v>
                </c:pt>
                <c:pt idx="57">
                  <c:v>45785</c:v>
                </c:pt>
                <c:pt idx="58">
                  <c:v>45784</c:v>
                </c:pt>
                <c:pt idx="59">
                  <c:v>45783</c:v>
                </c:pt>
              </c:numCache>
            </c:numRef>
          </c:cat>
          <c:val>
            <c:numRef>
              <c:f>weekly_ms_index!$F$2:$F$61</c:f>
              <c:numCache>
                <c:formatCode>0.00%</c:formatCode>
                <c:ptCount val="60"/>
                <c:pt idx="0">
                  <c:v>0.77572559366754612</c:v>
                </c:pt>
                <c:pt idx="1">
                  <c:v>0.74406332453825863</c:v>
                </c:pt>
                <c:pt idx="2">
                  <c:v>0.73350923482849606</c:v>
                </c:pt>
                <c:pt idx="3">
                  <c:v>0.72559366754617416</c:v>
                </c:pt>
                <c:pt idx="4">
                  <c:v>0.70448548812664913</c:v>
                </c:pt>
                <c:pt idx="5">
                  <c:v>0.69129287598944589</c:v>
                </c:pt>
                <c:pt idx="6">
                  <c:v>0.70712401055408969</c:v>
                </c:pt>
                <c:pt idx="7">
                  <c:v>0.68865435356200533</c:v>
                </c:pt>
                <c:pt idx="8">
                  <c:v>0.67810026385224276</c:v>
                </c:pt>
                <c:pt idx="9">
                  <c:v>0.67018469656992086</c:v>
                </c:pt>
                <c:pt idx="10">
                  <c:v>0.64643799472295516</c:v>
                </c:pt>
                <c:pt idx="11">
                  <c:v>0.60422163588390498</c:v>
                </c:pt>
                <c:pt idx="12">
                  <c:v>0.60949868073878632</c:v>
                </c:pt>
                <c:pt idx="13">
                  <c:v>0.60422163588390498</c:v>
                </c:pt>
                <c:pt idx="14">
                  <c:v>0.57255936675461738</c:v>
                </c:pt>
                <c:pt idx="15">
                  <c:v>0.54353562005277045</c:v>
                </c:pt>
                <c:pt idx="16">
                  <c:v>0.52506596306068598</c:v>
                </c:pt>
                <c:pt idx="17">
                  <c:v>0.50659630606860162</c:v>
                </c:pt>
                <c:pt idx="18">
                  <c:v>0.51978891820580475</c:v>
                </c:pt>
                <c:pt idx="19">
                  <c:v>0.48284960422163586</c:v>
                </c:pt>
                <c:pt idx="20">
                  <c:v>0.44743935309973049</c:v>
                </c:pt>
                <c:pt idx="21">
                  <c:v>0.43126684636118601</c:v>
                </c:pt>
                <c:pt idx="22">
                  <c:v>0.43396226415094341</c:v>
                </c:pt>
                <c:pt idx="23">
                  <c:v>0.42857142857142855</c:v>
                </c:pt>
                <c:pt idx="24">
                  <c:v>0.42857142857142855</c:v>
                </c:pt>
                <c:pt idx="25">
                  <c:v>0.41509433962264153</c:v>
                </c:pt>
                <c:pt idx="26">
                  <c:v>0.42048517520215634</c:v>
                </c:pt>
                <c:pt idx="27">
                  <c:v>0.40700808625336926</c:v>
                </c:pt>
                <c:pt idx="28">
                  <c:v>0.41239892183288412</c:v>
                </c:pt>
                <c:pt idx="29">
                  <c:v>0.43126684636118601</c:v>
                </c:pt>
                <c:pt idx="30">
                  <c:v>0.42318059299191374</c:v>
                </c:pt>
                <c:pt idx="31">
                  <c:v>0.36388140161725069</c:v>
                </c:pt>
                <c:pt idx="32">
                  <c:v>0.40970350404312667</c:v>
                </c:pt>
                <c:pt idx="33">
                  <c:v>0.38005390835579517</c:v>
                </c:pt>
                <c:pt idx="34">
                  <c:v>0.36388140161725069</c:v>
                </c:pt>
                <c:pt idx="35">
                  <c:v>0.36657681940700809</c:v>
                </c:pt>
                <c:pt idx="36">
                  <c:v>0.39622641509433965</c:v>
                </c:pt>
                <c:pt idx="37">
                  <c:v>0.43396226415094341</c:v>
                </c:pt>
                <c:pt idx="38">
                  <c:v>0.43126684636118601</c:v>
                </c:pt>
                <c:pt idx="39">
                  <c:v>0.41239892183288412</c:v>
                </c:pt>
                <c:pt idx="40">
                  <c:v>0.40970350404312667</c:v>
                </c:pt>
                <c:pt idx="41">
                  <c:v>0.3746630727762803</c:v>
                </c:pt>
                <c:pt idx="42">
                  <c:v>0.37735849056603776</c:v>
                </c:pt>
                <c:pt idx="43">
                  <c:v>0.38005390835579517</c:v>
                </c:pt>
                <c:pt idx="44">
                  <c:v>0.3746630727762803</c:v>
                </c:pt>
                <c:pt idx="45">
                  <c:v>0.36388140161725069</c:v>
                </c:pt>
                <c:pt idx="46">
                  <c:v>0.32614555256064692</c:v>
                </c:pt>
                <c:pt idx="47">
                  <c:v>0.31266846361185985</c:v>
                </c:pt>
                <c:pt idx="48">
                  <c:v>0.32075471698113206</c:v>
                </c:pt>
                <c:pt idx="49">
                  <c:v>0.33153638814016173</c:v>
                </c:pt>
                <c:pt idx="50">
                  <c:v>0.29919137466307277</c:v>
                </c:pt>
                <c:pt idx="51">
                  <c:v>0.32075471698113206</c:v>
                </c:pt>
                <c:pt idx="52">
                  <c:v>0.32345013477088946</c:v>
                </c:pt>
                <c:pt idx="53">
                  <c:v>0.32345013477088946</c:v>
                </c:pt>
                <c:pt idx="54">
                  <c:v>0.29380053908355797</c:v>
                </c:pt>
                <c:pt idx="55">
                  <c:v>0.2857142857142857</c:v>
                </c:pt>
                <c:pt idx="56">
                  <c:v>0.28301886792452829</c:v>
                </c:pt>
                <c:pt idx="57">
                  <c:v>0.28032345013477089</c:v>
                </c:pt>
                <c:pt idx="58">
                  <c:v>0.26145552560646901</c:v>
                </c:pt>
                <c:pt idx="59">
                  <c:v>0.26684636118598382</c:v>
                </c:pt>
              </c:numCache>
            </c:numRef>
          </c:val>
          <c:smooth val="1"/>
          <c:extLst>
            <c:ext xmlns:c16="http://schemas.microsoft.com/office/drawing/2014/chart" uri="{C3380CC4-5D6E-409C-BE32-E72D297353CC}">
              <c16:uniqueId val="{00000003-936D-49BA-9C15-B41DF4F6A330}"/>
            </c:ext>
          </c:extLst>
        </c:ser>
        <c:dLbls>
          <c:showLegendKey val="0"/>
          <c:showVal val="0"/>
          <c:showCatName val="0"/>
          <c:showSerName val="0"/>
          <c:showPercent val="0"/>
          <c:showBubbleSize val="0"/>
        </c:dLbls>
        <c:marker val="1"/>
        <c:smooth val="0"/>
        <c:axId val="114031295"/>
        <c:axId val="422556575"/>
        <c:extLst>
          <c:ext xmlns:c15="http://schemas.microsoft.com/office/drawing/2012/chart" uri="{02D57815-91ED-43cb-92C2-25804820EDAC}">
            <c15:filteredLineSeries>
              <c15:ser>
                <c:idx val="0"/>
                <c:order val="0"/>
                <c:tx>
                  <c:strRef>
                    <c:extLst>
                      <c:ext uri="{02D57815-91ED-43cb-92C2-25804820EDAC}">
                        <c15:formulaRef>
                          <c15:sqref>weekly_ms_index!$B$1</c15:sqref>
                        </c15:formulaRef>
                      </c:ext>
                    </c:extLst>
                    <c:strCache>
                      <c:ptCount val="1"/>
                      <c:pt idx="0">
                        <c:v>close</c:v>
                      </c:pt>
                    </c:strCache>
                  </c:strRef>
                </c:tx>
                <c:spPr>
                  <a:ln w="28575" cap="rnd">
                    <a:solidFill>
                      <a:schemeClr val="accent1"/>
                    </a:solidFill>
                    <a:round/>
                  </a:ln>
                  <a:effectLst/>
                </c:spPr>
                <c:marker>
                  <c:symbol val="none"/>
                </c:marker>
                <c:cat>
                  <c:numRef>
                    <c:extLst>
                      <c:ext uri="{02D57815-91ED-43cb-92C2-25804820EDAC}">
                        <c15:formulaRef>
                          <c15:sqref>weekly_ms_index!$A$2:$A$61</c15:sqref>
                        </c15:formulaRef>
                      </c:ext>
                    </c:extLst>
                    <c:numCache>
                      <c:formatCode>dd\-mm</c:formatCode>
                      <c:ptCount val="60"/>
                      <c:pt idx="0">
                        <c:v>45866</c:v>
                      </c:pt>
                      <c:pt idx="1">
                        <c:v>45863</c:v>
                      </c:pt>
                      <c:pt idx="2">
                        <c:v>45862</c:v>
                      </c:pt>
                      <c:pt idx="3">
                        <c:v>45861</c:v>
                      </c:pt>
                      <c:pt idx="4">
                        <c:v>45860</c:v>
                      </c:pt>
                      <c:pt idx="5">
                        <c:v>45859</c:v>
                      </c:pt>
                      <c:pt idx="6">
                        <c:v>45856</c:v>
                      </c:pt>
                      <c:pt idx="7">
                        <c:v>45855</c:v>
                      </c:pt>
                      <c:pt idx="8">
                        <c:v>45854</c:v>
                      </c:pt>
                      <c:pt idx="9">
                        <c:v>45853</c:v>
                      </c:pt>
                      <c:pt idx="10">
                        <c:v>45852</c:v>
                      </c:pt>
                      <c:pt idx="11">
                        <c:v>45849</c:v>
                      </c:pt>
                      <c:pt idx="12">
                        <c:v>45848</c:v>
                      </c:pt>
                      <c:pt idx="13">
                        <c:v>45847</c:v>
                      </c:pt>
                      <c:pt idx="14">
                        <c:v>45846</c:v>
                      </c:pt>
                      <c:pt idx="15">
                        <c:v>45845</c:v>
                      </c:pt>
                      <c:pt idx="16">
                        <c:v>45842</c:v>
                      </c:pt>
                      <c:pt idx="17">
                        <c:v>45841</c:v>
                      </c:pt>
                      <c:pt idx="18">
                        <c:v>45840</c:v>
                      </c:pt>
                      <c:pt idx="19">
                        <c:v>45839</c:v>
                      </c:pt>
                      <c:pt idx="20">
                        <c:v>45838</c:v>
                      </c:pt>
                      <c:pt idx="21">
                        <c:v>45835</c:v>
                      </c:pt>
                      <c:pt idx="22">
                        <c:v>45834</c:v>
                      </c:pt>
                      <c:pt idx="23">
                        <c:v>45833</c:v>
                      </c:pt>
                      <c:pt idx="24">
                        <c:v>45832</c:v>
                      </c:pt>
                      <c:pt idx="25">
                        <c:v>45831</c:v>
                      </c:pt>
                      <c:pt idx="26">
                        <c:v>45828</c:v>
                      </c:pt>
                      <c:pt idx="27">
                        <c:v>45827</c:v>
                      </c:pt>
                      <c:pt idx="28">
                        <c:v>45826</c:v>
                      </c:pt>
                      <c:pt idx="29">
                        <c:v>45825</c:v>
                      </c:pt>
                      <c:pt idx="30">
                        <c:v>45824</c:v>
                      </c:pt>
                      <c:pt idx="31">
                        <c:v>45821</c:v>
                      </c:pt>
                      <c:pt idx="32">
                        <c:v>45820</c:v>
                      </c:pt>
                      <c:pt idx="33">
                        <c:v>45819</c:v>
                      </c:pt>
                      <c:pt idx="34">
                        <c:v>45818</c:v>
                      </c:pt>
                      <c:pt idx="35">
                        <c:v>45817</c:v>
                      </c:pt>
                      <c:pt idx="36">
                        <c:v>45814</c:v>
                      </c:pt>
                      <c:pt idx="37">
                        <c:v>45813</c:v>
                      </c:pt>
                      <c:pt idx="38">
                        <c:v>45812</c:v>
                      </c:pt>
                      <c:pt idx="39">
                        <c:v>45811</c:v>
                      </c:pt>
                      <c:pt idx="40">
                        <c:v>45810</c:v>
                      </c:pt>
                      <c:pt idx="41">
                        <c:v>45807</c:v>
                      </c:pt>
                      <c:pt idx="42">
                        <c:v>45806</c:v>
                      </c:pt>
                      <c:pt idx="43">
                        <c:v>45805</c:v>
                      </c:pt>
                      <c:pt idx="44">
                        <c:v>45804</c:v>
                      </c:pt>
                      <c:pt idx="45">
                        <c:v>45803</c:v>
                      </c:pt>
                      <c:pt idx="46">
                        <c:v>45800</c:v>
                      </c:pt>
                      <c:pt idx="47">
                        <c:v>45799</c:v>
                      </c:pt>
                      <c:pt idx="48">
                        <c:v>45798</c:v>
                      </c:pt>
                      <c:pt idx="49">
                        <c:v>45797</c:v>
                      </c:pt>
                      <c:pt idx="50">
                        <c:v>45796</c:v>
                      </c:pt>
                      <c:pt idx="51">
                        <c:v>45793</c:v>
                      </c:pt>
                      <c:pt idx="52">
                        <c:v>45792</c:v>
                      </c:pt>
                      <c:pt idx="53">
                        <c:v>45791</c:v>
                      </c:pt>
                      <c:pt idx="54">
                        <c:v>45790</c:v>
                      </c:pt>
                      <c:pt idx="55">
                        <c:v>45789</c:v>
                      </c:pt>
                      <c:pt idx="56">
                        <c:v>45786</c:v>
                      </c:pt>
                      <c:pt idx="57">
                        <c:v>45785</c:v>
                      </c:pt>
                      <c:pt idx="58">
                        <c:v>45784</c:v>
                      </c:pt>
                      <c:pt idx="59">
                        <c:v>45783</c:v>
                      </c:pt>
                    </c:numCache>
                  </c:numRef>
                </c:cat>
                <c:val>
                  <c:numRef>
                    <c:extLst>
                      <c:ext uri="{02D57815-91ED-43cb-92C2-25804820EDAC}">
                        <c15:formulaRef>
                          <c15:sqref>weekly_ms_index!$B$2:$B$61</c15:sqref>
                        </c15:formulaRef>
                      </c:ext>
                    </c:extLst>
                    <c:numCache>
                      <c:formatCode>General</c:formatCode>
                      <c:ptCount val="60"/>
                      <c:pt idx="0">
                        <c:v>1557.4200439453125</c:v>
                      </c:pt>
                      <c:pt idx="1">
                        <c:v>1531.1300048828125</c:v>
                      </c:pt>
                      <c:pt idx="2">
                        <c:v>1521.02001953125</c:v>
                      </c:pt>
                      <c:pt idx="3">
                        <c:v>1512.31005859375</c:v>
                      </c:pt>
                      <c:pt idx="4">
                        <c:v>1509.5400390625</c:v>
                      </c:pt>
                      <c:pt idx="5">
                        <c:v>1485.050048828125</c:v>
                      </c:pt>
                      <c:pt idx="6">
                        <c:v>1497.280029296875</c:v>
                      </c:pt>
                      <c:pt idx="7">
                        <c:v>1490.010009765625</c:v>
                      </c:pt>
                      <c:pt idx="8">
                        <c:v>1475.469970703125</c:v>
                      </c:pt>
                      <c:pt idx="9">
                        <c:v>1460.6500244140625</c:v>
                      </c:pt>
                      <c:pt idx="10">
                        <c:v>1470.4200439453125</c:v>
                      </c:pt>
                      <c:pt idx="11">
                        <c:v>1457.760009765625</c:v>
                      </c:pt>
                      <c:pt idx="12">
                        <c:v>1445.6400146484375</c:v>
                      </c:pt>
                      <c:pt idx="13">
                        <c:v>1431.3199462890625</c:v>
                      </c:pt>
                      <c:pt idx="14">
                        <c:v>1415.4599609375</c:v>
                      </c:pt>
                      <c:pt idx="15">
                        <c:v>1402.06005859375</c:v>
                      </c:pt>
                      <c:pt idx="16">
                        <c:v>1386.969970703125</c:v>
                      </c:pt>
                      <c:pt idx="17">
                        <c:v>1381.9599609375</c:v>
                      </c:pt>
                      <c:pt idx="18">
                        <c:v>1384.5899658203125</c:v>
                      </c:pt>
                      <c:pt idx="19">
                        <c:v>1377.8399658203125</c:v>
                      </c:pt>
                      <c:pt idx="20">
                        <c:v>1376.0699462890625</c:v>
                      </c:pt>
                      <c:pt idx="21">
                        <c:v>1371.43994140625</c:v>
                      </c:pt>
                      <c:pt idx="22">
                        <c:v>1365.6700439453125</c:v>
                      </c:pt>
                      <c:pt idx="23">
                        <c:v>1366.75</c:v>
                      </c:pt>
                      <c:pt idx="24">
                        <c:v>1366.77001953125</c:v>
                      </c:pt>
                      <c:pt idx="25">
                        <c:v>1358.1800537109375</c:v>
                      </c:pt>
                      <c:pt idx="26">
                        <c:v>1349.3499755859375</c:v>
                      </c:pt>
                      <c:pt idx="27">
                        <c:v>1352.0400390625</c:v>
                      </c:pt>
                      <c:pt idx="28">
                        <c:v>1346.8299560546875</c:v>
                      </c:pt>
                      <c:pt idx="29">
                        <c:v>1347.68994140625</c:v>
                      </c:pt>
                      <c:pt idx="30">
                        <c:v>1338.1099853515625</c:v>
                      </c:pt>
                      <c:pt idx="31">
                        <c:v>1315.489990234375</c:v>
                      </c:pt>
                      <c:pt idx="32">
                        <c:v>1322.989990234375</c:v>
                      </c:pt>
                      <c:pt idx="33">
                        <c:v>1315.199951171875</c:v>
                      </c:pt>
                      <c:pt idx="34">
                        <c:v>1316.22998046875</c:v>
                      </c:pt>
                      <c:pt idx="35">
                        <c:v>1310.5699462890625</c:v>
                      </c:pt>
                      <c:pt idx="36">
                        <c:v>1329.8900146484375</c:v>
                      </c:pt>
                      <c:pt idx="37">
                        <c:v>1342.0899658203125</c:v>
                      </c:pt>
                      <c:pt idx="38">
                        <c:v>1345.739990234375</c:v>
                      </c:pt>
                      <c:pt idx="39">
                        <c:v>1347.25</c:v>
                      </c:pt>
                      <c:pt idx="40">
                        <c:v>1336.300048828125</c:v>
                      </c:pt>
                      <c:pt idx="41">
                        <c:v>1332.5999755859375</c:v>
                      </c:pt>
                      <c:pt idx="42">
                        <c:v>1341.8599853515625</c:v>
                      </c:pt>
                      <c:pt idx="43">
                        <c:v>1341.8699951171875</c:v>
                      </c:pt>
                      <c:pt idx="44">
                        <c:v>1339.81005859375</c:v>
                      </c:pt>
                      <c:pt idx="45">
                        <c:v>1332.510009765625</c:v>
                      </c:pt>
                      <c:pt idx="46">
                        <c:v>1314.4599609375</c:v>
                      </c:pt>
                      <c:pt idx="47">
                        <c:v>1313.8399658203125</c:v>
                      </c:pt>
                      <c:pt idx="48">
                        <c:v>1323.050048828125</c:v>
                      </c:pt>
                      <c:pt idx="49">
                        <c:v>1315.1500244140625</c:v>
                      </c:pt>
                      <c:pt idx="50">
                        <c:v>1296.2900390625</c:v>
                      </c:pt>
                      <c:pt idx="51">
                        <c:v>1301.3900146484375</c:v>
                      </c:pt>
                      <c:pt idx="52">
                        <c:v>1313.199951171875</c:v>
                      </c:pt>
                      <c:pt idx="53">
                        <c:v>1309.72998046875</c:v>
                      </c:pt>
                      <c:pt idx="54">
                        <c:v>1293.4300537109375</c:v>
                      </c:pt>
                      <c:pt idx="55">
                        <c:v>1283.260009765625</c:v>
                      </c:pt>
                      <c:pt idx="56">
                        <c:v>1267.300048828125</c:v>
                      </c:pt>
                      <c:pt idx="57">
                        <c:v>1269.800048828125</c:v>
                      </c:pt>
                      <c:pt idx="58">
                        <c:v>1250.3699951171875</c:v>
                      </c:pt>
                      <c:pt idx="59">
                        <c:v>1241.949951171875</c:v>
                      </c:pt>
                    </c:numCache>
                  </c:numRef>
                </c:val>
                <c:smooth val="0"/>
                <c:extLst>
                  <c:ext xmlns:c16="http://schemas.microsoft.com/office/drawing/2014/chart" uri="{C3380CC4-5D6E-409C-BE32-E72D297353CC}">
                    <c16:uniqueId val="{00000004-936D-49BA-9C15-B41DF4F6A330}"/>
                  </c:ext>
                </c:extLst>
              </c15:ser>
            </c15:filteredLineSeries>
          </c:ext>
        </c:extLst>
      </c:lineChart>
      <c:catAx>
        <c:axId val="114031295"/>
        <c:scaling>
          <c:orientation val="maxMin"/>
        </c:scaling>
        <c:delete val="0"/>
        <c:axPos val="b"/>
        <c:numFmt formatCode="dd\-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chemeClr val="tx1">
                    <a:lumMod val="75000"/>
                    <a:lumOff val="25000"/>
                  </a:schemeClr>
                </a:solidFill>
                <a:latin typeface="Calibri" panose="020F0502020204030204" pitchFamily="34" charset="0"/>
                <a:ea typeface="Calibri" panose="020F0502020204030204" pitchFamily="34" charset="0"/>
                <a:cs typeface="+mn-cs"/>
              </a:defRPr>
            </a:pPr>
            <a:endParaRPr lang="en-001"/>
          </a:p>
        </c:txPr>
        <c:crossAx val="422556575"/>
        <c:crosses val="autoZero"/>
        <c:auto val="0"/>
        <c:lblAlgn val="ctr"/>
        <c:lblOffset val="100"/>
        <c:noMultiLvlLbl val="0"/>
      </c:catAx>
      <c:valAx>
        <c:axId val="422556575"/>
        <c:scaling>
          <c:orientation val="minMax"/>
        </c:scaling>
        <c:delete val="0"/>
        <c:axPos val="r"/>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800" b="1"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mn-cs"/>
              </a:defRPr>
            </a:pPr>
            <a:endParaRPr lang="en-001"/>
          </a:p>
        </c:txPr>
        <c:crossAx val="114031295"/>
        <c:crosses val="autoZero"/>
        <c:crossBetween val="between"/>
        <c:majorUnit val="0.2"/>
      </c:valAx>
      <c:spPr>
        <a:noFill/>
        <a:ln>
          <a:noFill/>
        </a:ln>
        <a:effectLst/>
      </c:spPr>
    </c:plotArea>
    <c:legend>
      <c:legendPos val="t"/>
      <c:layout>
        <c:manualLayout>
          <c:xMode val="edge"/>
          <c:yMode val="edge"/>
          <c:x val="0.17998004645470078"/>
          <c:y val="1.0088665067043945E-2"/>
          <c:w val="0.64003976585655764"/>
          <c:h val="7.903118628799484E-2"/>
        </c:manualLayout>
      </c:layout>
      <c:overlay val="0"/>
      <c:spPr>
        <a:noFill/>
        <a:ln>
          <a:noFill/>
        </a:ln>
        <a:effectLst/>
      </c:spPr>
      <c:txPr>
        <a:bodyPr rot="0" spcFirstLastPara="1" vertOverflow="ellipsis" vert="horz" wrap="square" anchor="ctr" anchorCtr="1"/>
        <a:lstStyle/>
        <a:p>
          <a:pPr>
            <a:defRPr sz="800" b="1"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mn-cs"/>
            </a:defRPr>
          </a:pPr>
          <a:endParaRPr lang="en-001"/>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001"/>
    </a:p>
  </c:txPr>
  <c:printSettings>
    <c:headerFooter/>
    <c:pageMargins b="0.75" l="0.7" r="0.7" t="0.75" header="0.3" footer="0.3"/>
    <c:pageSetup orientation="portrait"/>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30274515717885603"/>
          <c:y val="2.1433870855072205E-2"/>
          <c:w val="0.67872028876932511"/>
          <c:h val="0.9571322582898556"/>
        </c:manualLayout>
      </c:layout>
      <c:barChart>
        <c:barDir val="bar"/>
        <c:grouping val="clustered"/>
        <c:varyColors val="0"/>
        <c:ser>
          <c:idx val="0"/>
          <c:order val="0"/>
          <c:tx>
            <c:strRef>
              <c:f>'data part 2'!$S$6</c:f>
              <c:strCache>
                <c:ptCount val="1"/>
                <c:pt idx="0">
                  <c:v>impact_ratio</c:v>
                </c:pt>
              </c:strCache>
            </c:strRef>
          </c:tx>
          <c:spPr>
            <a:solidFill>
              <a:srgbClr val="00B050"/>
            </a:solidFill>
            <a:ln>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Calibri" panose="020F0502020204030204" pitchFamily="34" charset="0"/>
                    <a:cs typeface="+mn-cs"/>
                  </a:defRPr>
                </a:pPr>
                <a:endParaRPr lang="en-001"/>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part 2'!$K$7:$K$28</c:f>
              <c:strCache>
                <c:ptCount val="22"/>
                <c:pt idx="0">
                  <c:v>Ngân hàng</c:v>
                </c:pt>
                <c:pt idx="1">
                  <c:v>Chứng khoán</c:v>
                </c:pt>
                <c:pt idx="2">
                  <c:v>Du lịch và DV</c:v>
                </c:pt>
                <c:pt idx="3">
                  <c:v>Bất động sản</c:v>
                </c:pt>
                <c:pt idx="4">
                  <c:v>Thực phẩm</c:v>
                </c:pt>
                <c:pt idx="5">
                  <c:v>Công nghiệp</c:v>
                </c:pt>
                <c:pt idx="6">
                  <c:v>Công nghệ</c:v>
                </c:pt>
                <c:pt idx="7">
                  <c:v>Xây dựng</c:v>
                </c:pt>
                <c:pt idx="8">
                  <c:v>BĐS KCN</c:v>
                </c:pt>
                <c:pt idx="9">
                  <c:v>Hoá chất</c:v>
                </c:pt>
                <c:pt idx="10">
                  <c:v>Vận tải</c:v>
                </c:pt>
                <c:pt idx="11">
                  <c:v>Dầu khí</c:v>
                </c:pt>
                <c:pt idx="12">
                  <c:v>DV hạ tầng</c:v>
                </c:pt>
                <c:pt idx="13">
                  <c:v>Bán lẻ</c:v>
                </c:pt>
                <c:pt idx="14">
                  <c:v>Công ty tài chính</c:v>
                </c:pt>
                <c:pt idx="15">
                  <c:v>Thép</c:v>
                </c:pt>
                <c:pt idx="16">
                  <c:v>Bảo hiểm</c:v>
                </c:pt>
                <c:pt idx="17">
                  <c:v>Thuỷ sản</c:v>
                </c:pt>
                <c:pt idx="18">
                  <c:v>Dệt may</c:v>
                </c:pt>
                <c:pt idx="19">
                  <c:v>Hàng tiêu dùng</c:v>
                </c:pt>
                <c:pt idx="20">
                  <c:v>Y tế</c:v>
                </c:pt>
                <c:pt idx="21">
                  <c:v>Khoáng sản</c:v>
                </c:pt>
              </c:strCache>
            </c:strRef>
          </c:cat>
          <c:val>
            <c:numRef>
              <c:f>'data part 2'!$S$7:$S$28</c:f>
              <c:numCache>
                <c:formatCode>General</c:formatCode>
                <c:ptCount val="22"/>
                <c:pt idx="0">
                  <c:v>0.31686275399118735</c:v>
                </c:pt>
                <c:pt idx="1">
                  <c:v>0.12698555959614996</c:v>
                </c:pt>
                <c:pt idx="2">
                  <c:v>9.0281838518721833E-2</c:v>
                </c:pt>
                <c:pt idx="3">
                  <c:v>4.4797285070206763E-2</c:v>
                </c:pt>
                <c:pt idx="4">
                  <c:v>4.3092879043915532E-2</c:v>
                </c:pt>
                <c:pt idx="5">
                  <c:v>4.0437603123694411E-2</c:v>
                </c:pt>
                <c:pt idx="6">
                  <c:v>3.9370430936915037E-2</c:v>
                </c:pt>
                <c:pt idx="7">
                  <c:v>3.113979305394475E-2</c:v>
                </c:pt>
                <c:pt idx="8">
                  <c:v>2.8620327063070883E-2</c:v>
                </c:pt>
                <c:pt idx="9">
                  <c:v>2.3308548910684002E-2</c:v>
                </c:pt>
                <c:pt idx="10">
                  <c:v>1.9895312997260359E-2</c:v>
                </c:pt>
                <c:pt idx="11">
                  <c:v>1.92506656573437E-2</c:v>
                </c:pt>
                <c:pt idx="12">
                  <c:v>1.4785716640093659E-2</c:v>
                </c:pt>
                <c:pt idx="13">
                  <c:v>8.4460558651808168E-3</c:v>
                </c:pt>
                <c:pt idx="14">
                  <c:v>6.3357683901853652E-3</c:v>
                </c:pt>
                <c:pt idx="15">
                  <c:v>5.3141270008063837E-3</c:v>
                </c:pt>
                <c:pt idx="16">
                  <c:v>4.312945812339047E-3</c:v>
                </c:pt>
                <c:pt idx="17">
                  <c:v>3.74964854827294E-3</c:v>
                </c:pt>
                <c:pt idx="18">
                  <c:v>2.7995058475379581E-3</c:v>
                </c:pt>
                <c:pt idx="19">
                  <c:v>1.7586034177396418E-3</c:v>
                </c:pt>
                <c:pt idx="20">
                  <c:v>1.1270884358941268E-3</c:v>
                </c:pt>
                <c:pt idx="21">
                  <c:v>-5.4579538649766491E-3</c:v>
                </c:pt>
              </c:numCache>
            </c:numRef>
          </c:val>
          <c:extLst>
            <c:ext xmlns:c14="http://schemas.microsoft.com/office/drawing/2007/8/2/chart" uri="{6F2FDCE9-48DA-4B69-8628-5D25D57E5C99}">
              <c14:invertSolidFillFmt>
                <c14:spPr xmlns:c14="http://schemas.microsoft.com/office/drawing/2007/8/2/chart">
                  <a:solidFill>
                    <a:srgbClr val="FF0000"/>
                  </a:solidFill>
                  <a:ln>
                    <a:noFill/>
                  </a:ln>
                  <a:effectLst/>
                </c14:spPr>
              </c14:invertSolidFillFmt>
            </c:ext>
            <c:ext xmlns:c16="http://schemas.microsoft.com/office/drawing/2014/chart" uri="{C3380CC4-5D6E-409C-BE32-E72D297353CC}">
              <c16:uniqueId val="{00000000-5735-4463-9A05-E76C8CC0B353}"/>
            </c:ext>
          </c:extLst>
        </c:ser>
        <c:dLbls>
          <c:dLblPos val="outEnd"/>
          <c:showLegendKey val="0"/>
          <c:showVal val="1"/>
          <c:showCatName val="0"/>
          <c:showSerName val="0"/>
          <c:showPercent val="0"/>
          <c:showBubbleSize val="0"/>
        </c:dLbls>
        <c:gapWidth val="50"/>
        <c:axId val="2100993072"/>
        <c:axId val="2101002192"/>
      </c:barChart>
      <c:catAx>
        <c:axId val="2100993072"/>
        <c:scaling>
          <c:orientation val="maxMin"/>
        </c:scaling>
        <c:delete val="0"/>
        <c:axPos val="l"/>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01002192"/>
        <c:crosses val="autoZero"/>
        <c:auto val="1"/>
        <c:lblAlgn val="ctr"/>
        <c:lblOffset val="1000"/>
        <c:noMultiLvlLbl val="0"/>
      </c:catAx>
      <c:valAx>
        <c:axId val="2101002192"/>
        <c:scaling>
          <c:orientation val="minMax"/>
        </c:scaling>
        <c:delete val="0"/>
        <c:axPos val="t"/>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009930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6352920764619969"/>
          <c:y val="6.2719315573785211E-2"/>
          <c:w val="0.73647079235380031"/>
          <c:h val="0.88956709108046172"/>
        </c:manualLayout>
      </c:layout>
      <c:barChart>
        <c:barDir val="bar"/>
        <c:grouping val="clustered"/>
        <c:varyColors val="0"/>
        <c:ser>
          <c:idx val="0"/>
          <c:order val="0"/>
          <c:tx>
            <c:strRef>
              <c:f>'data part 2'!$S$30</c:f>
              <c:strCache>
                <c:ptCount val="1"/>
                <c:pt idx="0">
                  <c:v>impact_ratio</c:v>
                </c:pt>
              </c:strCache>
            </c:strRef>
          </c:tx>
          <c:spPr>
            <a:solidFill>
              <a:srgbClr val="00B050"/>
            </a:solidFill>
            <a:ln>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Calibri" panose="020F0502020204030204" pitchFamily="34" charset="0"/>
                    <a:cs typeface="+mn-cs"/>
                  </a:defRPr>
                </a:pPr>
                <a:endParaRPr lang="en-001"/>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part 2'!$K$31:$K$40</c:f>
              <c:strCache>
                <c:ptCount val="10"/>
                <c:pt idx="0">
                  <c:v>VPB</c:v>
                </c:pt>
                <c:pt idx="1">
                  <c:v>VJC</c:v>
                </c:pt>
                <c:pt idx="2">
                  <c:v>VGI</c:v>
                </c:pt>
                <c:pt idx="3">
                  <c:v>ACV</c:v>
                </c:pt>
                <c:pt idx="4">
                  <c:v>HDB</c:v>
                </c:pt>
                <c:pt idx="5">
                  <c:v>HAG</c:v>
                </c:pt>
                <c:pt idx="6">
                  <c:v>FPT</c:v>
                </c:pt>
                <c:pt idx="7">
                  <c:v>VRE</c:v>
                </c:pt>
                <c:pt idx="8">
                  <c:v>KSV</c:v>
                </c:pt>
                <c:pt idx="9">
                  <c:v>VIC</c:v>
                </c:pt>
              </c:strCache>
            </c:strRef>
          </c:cat>
          <c:val>
            <c:numRef>
              <c:f>'data part 2'!$S$31:$S$40</c:f>
              <c:numCache>
                <c:formatCode>General</c:formatCode>
                <c:ptCount val="10"/>
                <c:pt idx="0">
                  <c:v>6.809922634497248E-2</c:v>
                </c:pt>
                <c:pt idx="1">
                  <c:v>4.9412609962516112E-2</c:v>
                </c:pt>
                <c:pt idx="2">
                  <c:v>3.9188915493241494E-2</c:v>
                </c:pt>
                <c:pt idx="3">
                  <c:v>3.5209957534385258E-2</c:v>
                </c:pt>
                <c:pt idx="4">
                  <c:v>3.4614393064526343E-2</c:v>
                </c:pt>
                <c:pt idx="5">
                  <c:v>-2.7926071561358867E-3</c:v>
                </c:pt>
                <c:pt idx="6">
                  <c:v>-4.4990200144830357E-3</c:v>
                </c:pt>
                <c:pt idx="7">
                  <c:v>-4.8759926049696907E-3</c:v>
                </c:pt>
                <c:pt idx="8">
                  <c:v>-1.0828153936239981E-2</c:v>
                </c:pt>
                <c:pt idx="9">
                  <c:v>-2.3983586879281045E-2</c:v>
                </c:pt>
              </c:numCache>
            </c:numRef>
          </c:val>
          <c:extLst>
            <c:ext xmlns:c14="http://schemas.microsoft.com/office/drawing/2007/8/2/chart" uri="{6F2FDCE9-48DA-4B69-8628-5D25D57E5C99}">
              <c14:invertSolidFillFmt>
                <c14:spPr xmlns:c14="http://schemas.microsoft.com/office/drawing/2007/8/2/chart">
                  <a:solidFill>
                    <a:srgbClr val="FF0000"/>
                  </a:solidFill>
                  <a:ln>
                    <a:noFill/>
                  </a:ln>
                  <a:effectLst/>
                </c14:spPr>
              </c14:invertSolidFillFmt>
            </c:ext>
            <c:ext xmlns:c16="http://schemas.microsoft.com/office/drawing/2014/chart" uri="{C3380CC4-5D6E-409C-BE32-E72D297353CC}">
              <c16:uniqueId val="{00000000-116D-4367-9008-F32E7C10FDBD}"/>
            </c:ext>
          </c:extLst>
        </c:ser>
        <c:dLbls>
          <c:dLblPos val="outEnd"/>
          <c:showLegendKey val="0"/>
          <c:showVal val="1"/>
          <c:showCatName val="0"/>
          <c:showSerName val="0"/>
          <c:showPercent val="0"/>
          <c:showBubbleSize val="0"/>
        </c:dLbls>
        <c:gapWidth val="90"/>
        <c:axId val="2100993072"/>
        <c:axId val="2101002192"/>
      </c:barChart>
      <c:catAx>
        <c:axId val="2100993072"/>
        <c:scaling>
          <c:orientation val="maxMin"/>
        </c:scaling>
        <c:delete val="0"/>
        <c:axPos val="l"/>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01002192"/>
        <c:crosses val="autoZero"/>
        <c:auto val="1"/>
        <c:lblAlgn val="ctr"/>
        <c:lblOffset val="1000"/>
        <c:noMultiLvlLbl val="0"/>
      </c:catAx>
      <c:valAx>
        <c:axId val="2101002192"/>
        <c:scaling>
          <c:orientation val="minMax"/>
        </c:scaling>
        <c:delete val="0"/>
        <c:axPos val="t"/>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009930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123016580579954"/>
          <c:y val="7.3746442490548E-2"/>
          <c:w val="0.88876989317949773"/>
          <c:h val="0.76757102196169213"/>
        </c:manualLayout>
      </c:layout>
      <c:barChart>
        <c:barDir val="col"/>
        <c:grouping val="clustered"/>
        <c:varyColors val="0"/>
        <c:ser>
          <c:idx val="0"/>
          <c:order val="0"/>
          <c:tx>
            <c:strRef>
              <c:f>'data part 2'!$G$3</c:f>
              <c:strCache>
                <c:ptCount val="1"/>
                <c:pt idx="0">
                  <c:v>net_value</c:v>
                </c:pt>
              </c:strCache>
            </c:strRef>
          </c:tx>
          <c:spPr>
            <a:solidFill>
              <a:srgbClr val="00B050"/>
            </a:solidFill>
            <a:ln>
              <a:noFill/>
            </a:ln>
            <a:effectLst/>
          </c:spPr>
          <c:invertIfNegative val="1"/>
          <c:dLbls>
            <c:numFmt formatCode="#,##0.00\ &quot;Tỷ&quot;"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'data part 2'!$A$4:$A$8</c:f>
              <c:numCache>
                <c:formatCode>m/d/yyyy</c:formatCode>
                <c:ptCount val="5"/>
                <c:pt idx="0">
                  <c:v>45866</c:v>
                </c:pt>
                <c:pt idx="1">
                  <c:v>45863</c:v>
                </c:pt>
                <c:pt idx="2">
                  <c:v>45862</c:v>
                </c:pt>
                <c:pt idx="3">
                  <c:v>45861</c:v>
                </c:pt>
                <c:pt idx="4">
                  <c:v>45860</c:v>
                </c:pt>
              </c:numCache>
            </c:numRef>
          </c:cat>
          <c:val>
            <c:numRef>
              <c:f>'data part 2'!$G$4:$G$8</c:f>
              <c:numCache>
                <c:formatCode>General</c:formatCode>
                <c:ptCount val="5"/>
                <c:pt idx="0">
                  <c:v>-984.18709708799975</c:v>
                </c:pt>
                <c:pt idx="1">
                  <c:v>-14.130687999999729</c:v>
                </c:pt>
                <c:pt idx="2">
                  <c:v>-342.57100185600046</c:v>
                </c:pt>
                <c:pt idx="3">
                  <c:v>106.2437928959996</c:v>
                </c:pt>
                <c:pt idx="4">
                  <c:v>-1880.3081052160003</c:v>
                </c:pt>
              </c:numCache>
            </c:numRef>
          </c:val>
          <c:extLst>
            <c:ext xmlns:c14="http://schemas.microsoft.com/office/drawing/2007/8/2/chart" uri="{6F2FDCE9-48DA-4B69-8628-5D25D57E5C99}">
              <c14:invertSolidFillFmt>
                <c14:spPr xmlns:c14="http://schemas.microsoft.com/office/drawing/2007/8/2/chart">
                  <a:solidFill>
                    <a:srgbClr val="FF0000"/>
                  </a:solidFill>
                  <a:ln>
                    <a:noFill/>
                  </a:ln>
                  <a:effectLst/>
                </c14:spPr>
              </c14:invertSolidFillFmt>
            </c:ext>
            <c:ext xmlns:c16="http://schemas.microsoft.com/office/drawing/2014/chart" uri="{C3380CC4-5D6E-409C-BE32-E72D297353CC}">
              <c16:uniqueId val="{00000000-D684-4B12-9667-EB85F9146C6A}"/>
            </c:ext>
          </c:extLst>
        </c:ser>
        <c:dLbls>
          <c:showLegendKey val="0"/>
          <c:showVal val="1"/>
          <c:showCatName val="0"/>
          <c:showSerName val="0"/>
          <c:showPercent val="0"/>
          <c:showBubbleSize val="0"/>
        </c:dLbls>
        <c:gapWidth val="200"/>
        <c:axId val="577264336"/>
        <c:axId val="577265296"/>
      </c:barChart>
      <c:lineChart>
        <c:grouping val="standard"/>
        <c:varyColors val="0"/>
        <c:ser>
          <c:idx val="1"/>
          <c:order val="1"/>
          <c:tx>
            <c:strRef>
              <c:f>'data part 2'!$H$3</c:f>
              <c:strCache>
                <c:ptCount val="1"/>
                <c:pt idx="0">
                  <c:v>cum_net</c:v>
                </c:pt>
              </c:strCache>
            </c:strRef>
          </c:tx>
          <c:spPr>
            <a:ln w="19050" cap="rnd">
              <a:solidFill>
                <a:srgbClr val="033F64">
                  <a:alpha val="50000"/>
                </a:srgbClr>
              </a:solidFill>
              <a:round/>
            </a:ln>
            <a:effectLst/>
          </c:spPr>
          <c:marker>
            <c:symbol val="none"/>
          </c:marker>
          <c:dLbls>
            <c:delete val="1"/>
          </c:dLbls>
          <c:cat>
            <c:numRef>
              <c:f>'data part 2'!$A$4:$A$8</c:f>
              <c:numCache>
                <c:formatCode>m/d/yyyy</c:formatCode>
                <c:ptCount val="5"/>
                <c:pt idx="0">
                  <c:v>45866</c:v>
                </c:pt>
                <c:pt idx="1">
                  <c:v>45863</c:v>
                </c:pt>
                <c:pt idx="2">
                  <c:v>45862</c:v>
                </c:pt>
                <c:pt idx="3">
                  <c:v>45861</c:v>
                </c:pt>
                <c:pt idx="4">
                  <c:v>45860</c:v>
                </c:pt>
              </c:numCache>
            </c:numRef>
          </c:cat>
          <c:val>
            <c:numRef>
              <c:f>'data part 2'!$H$4:$H$8</c:f>
              <c:numCache>
                <c:formatCode>General</c:formatCode>
                <c:ptCount val="5"/>
                <c:pt idx="0">
                  <c:v>-3114.9530992640007</c:v>
                </c:pt>
                <c:pt idx="1">
                  <c:v>-2130.7660021760007</c:v>
                </c:pt>
                <c:pt idx="2">
                  <c:v>-2116.635314176001</c:v>
                </c:pt>
                <c:pt idx="3">
                  <c:v>-1774.0643123200007</c:v>
                </c:pt>
                <c:pt idx="4">
                  <c:v>-1880.3081052160003</c:v>
                </c:pt>
              </c:numCache>
            </c:numRef>
          </c:val>
          <c:smooth val="1"/>
          <c:extLst>
            <c:ext xmlns:c16="http://schemas.microsoft.com/office/drawing/2014/chart" uri="{C3380CC4-5D6E-409C-BE32-E72D297353CC}">
              <c16:uniqueId val="{00000002-D684-4B12-9667-EB85F9146C6A}"/>
            </c:ext>
          </c:extLst>
        </c:ser>
        <c:dLbls>
          <c:showLegendKey val="0"/>
          <c:showVal val="1"/>
          <c:showCatName val="0"/>
          <c:showSerName val="0"/>
          <c:showPercent val="0"/>
          <c:showBubbleSize val="0"/>
        </c:dLbls>
        <c:marker val="1"/>
        <c:smooth val="0"/>
        <c:axId val="577264336"/>
        <c:axId val="577265296"/>
      </c:lineChart>
      <c:catAx>
        <c:axId val="577264336"/>
        <c:scaling>
          <c:orientation val="maxMin"/>
        </c:scaling>
        <c:delete val="0"/>
        <c:axPos val="b"/>
        <c:numFmt formatCode="dd\-mm" sourceLinked="0"/>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solidFill>
                <a:latin typeface="+mn-lt"/>
                <a:ea typeface="Calibri" panose="020F0502020204030204" pitchFamily="34" charset="0"/>
                <a:cs typeface="+mn-cs"/>
              </a:defRPr>
            </a:pPr>
            <a:endParaRPr lang="en-001"/>
          </a:p>
        </c:txPr>
        <c:crossAx val="577265296"/>
        <c:crosses val="autoZero"/>
        <c:auto val="0"/>
        <c:lblAlgn val="ctr"/>
        <c:lblOffset val="300"/>
        <c:noMultiLvlLbl val="1"/>
      </c:catAx>
      <c:valAx>
        <c:axId val="577265296"/>
        <c:scaling>
          <c:orientation val="minMax"/>
        </c:scaling>
        <c:delete val="0"/>
        <c:axPos val="r"/>
        <c:majorGridlines>
          <c:spPr>
            <a:ln w="6350" cap="flat" cmpd="sng" algn="ctr">
              <a:solidFill>
                <a:schemeClr val="tx1">
                  <a:lumMod val="15000"/>
                  <a:lumOff val="85000"/>
                </a:schemeClr>
              </a:solidFill>
              <a:round/>
            </a:ln>
            <a:effectLst/>
          </c:spPr>
        </c:majorGridlines>
        <c:numFmt formatCode="#,##0\ "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solidFill>
                <a:latin typeface="+mn-lt"/>
                <a:ea typeface="+mn-ea"/>
                <a:cs typeface="+mn-cs"/>
              </a:defRPr>
            </a:pPr>
            <a:endParaRPr lang="en-001"/>
          </a:p>
        </c:txPr>
        <c:crossAx val="5772643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800" baseline="0"/>
      </a:pPr>
      <a:endParaRPr lang="en-001"/>
    </a:p>
  </c:txPr>
  <c:printSettings>
    <c:headerFooter/>
    <c:pageMargins b="0.75" l="0.7" r="0.7" t="0.75" header="0.3" footer="0.3"/>
    <c:pageSetup orientation="portrait"/>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123016580579954"/>
          <c:y val="7.3746442490548E-2"/>
          <c:w val="0.88876989317949773"/>
          <c:h val="0.76757102196169213"/>
        </c:manualLayout>
      </c:layout>
      <c:barChart>
        <c:barDir val="col"/>
        <c:grouping val="clustered"/>
        <c:varyColors val="0"/>
        <c:ser>
          <c:idx val="0"/>
          <c:order val="0"/>
          <c:tx>
            <c:strRef>
              <c:f>'data part 2'!$G$10</c:f>
              <c:strCache>
                <c:ptCount val="1"/>
                <c:pt idx="0">
                  <c:v>net_value</c:v>
                </c:pt>
              </c:strCache>
            </c:strRef>
          </c:tx>
          <c:spPr>
            <a:solidFill>
              <a:srgbClr val="00B050"/>
            </a:solidFill>
            <a:ln>
              <a:noFill/>
            </a:ln>
            <a:effectLst/>
          </c:spPr>
          <c:invertIfNegative val="1"/>
          <c:dLbls>
            <c:numFmt formatCode="#,##0.00\ &quot;Tỷ&quot;"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'data part 2'!$A$11:$A$15</c:f>
              <c:numCache>
                <c:formatCode>m/d/yyyy</c:formatCode>
                <c:ptCount val="5"/>
                <c:pt idx="0">
                  <c:v>45866</c:v>
                </c:pt>
                <c:pt idx="1">
                  <c:v>45863</c:v>
                </c:pt>
                <c:pt idx="2">
                  <c:v>45862</c:v>
                </c:pt>
                <c:pt idx="3">
                  <c:v>45861</c:v>
                </c:pt>
                <c:pt idx="4">
                  <c:v>45860</c:v>
                </c:pt>
              </c:numCache>
            </c:numRef>
          </c:cat>
          <c:val>
            <c:numRef>
              <c:f>'data part 2'!$G$11:$G$15</c:f>
              <c:numCache>
                <c:formatCode>General</c:formatCode>
                <c:ptCount val="5"/>
                <c:pt idx="0">
                  <c:v>0</c:v>
                </c:pt>
                <c:pt idx="1">
                  <c:v>-298.74426329599993</c:v>
                </c:pt>
                <c:pt idx="2">
                  <c:v>93.091885311999974</c:v>
                </c:pt>
                <c:pt idx="3">
                  <c:v>-138.24556863999999</c:v>
                </c:pt>
                <c:pt idx="4">
                  <c:v>-48.698318847999936</c:v>
                </c:pt>
              </c:numCache>
            </c:numRef>
          </c:val>
          <c:extLst>
            <c:ext xmlns:c14="http://schemas.microsoft.com/office/drawing/2007/8/2/chart" uri="{6F2FDCE9-48DA-4B69-8628-5D25D57E5C99}">
              <c14:invertSolidFillFmt>
                <c14:spPr xmlns:c14="http://schemas.microsoft.com/office/drawing/2007/8/2/chart">
                  <a:solidFill>
                    <a:srgbClr val="FF0000"/>
                  </a:solidFill>
                  <a:ln>
                    <a:noFill/>
                  </a:ln>
                  <a:effectLst/>
                </c14:spPr>
              </c14:invertSolidFillFmt>
            </c:ext>
            <c:ext xmlns:c16="http://schemas.microsoft.com/office/drawing/2014/chart" uri="{C3380CC4-5D6E-409C-BE32-E72D297353CC}">
              <c16:uniqueId val="{00000000-1AC7-42B7-8433-75EF9DBD3AE4}"/>
            </c:ext>
          </c:extLst>
        </c:ser>
        <c:dLbls>
          <c:showLegendKey val="0"/>
          <c:showVal val="1"/>
          <c:showCatName val="0"/>
          <c:showSerName val="0"/>
          <c:showPercent val="0"/>
          <c:showBubbleSize val="0"/>
        </c:dLbls>
        <c:gapWidth val="200"/>
        <c:axId val="577264336"/>
        <c:axId val="577265296"/>
      </c:barChart>
      <c:lineChart>
        <c:grouping val="standard"/>
        <c:varyColors val="0"/>
        <c:ser>
          <c:idx val="1"/>
          <c:order val="1"/>
          <c:tx>
            <c:strRef>
              <c:f>'data part 2'!$H$10</c:f>
              <c:strCache>
                <c:ptCount val="1"/>
                <c:pt idx="0">
                  <c:v>cum_net</c:v>
                </c:pt>
              </c:strCache>
            </c:strRef>
          </c:tx>
          <c:spPr>
            <a:ln w="19050" cap="rnd">
              <a:solidFill>
                <a:srgbClr val="033F64">
                  <a:alpha val="50000"/>
                </a:srgbClr>
              </a:solidFill>
              <a:round/>
            </a:ln>
            <a:effectLst/>
          </c:spPr>
          <c:marker>
            <c:symbol val="none"/>
          </c:marker>
          <c:cat>
            <c:numRef>
              <c:f>'data part 2'!$A$11:$A$15</c:f>
              <c:numCache>
                <c:formatCode>m/d/yyyy</c:formatCode>
                <c:ptCount val="5"/>
                <c:pt idx="0">
                  <c:v>45866</c:v>
                </c:pt>
                <c:pt idx="1">
                  <c:v>45863</c:v>
                </c:pt>
                <c:pt idx="2">
                  <c:v>45862</c:v>
                </c:pt>
                <c:pt idx="3">
                  <c:v>45861</c:v>
                </c:pt>
                <c:pt idx="4">
                  <c:v>45860</c:v>
                </c:pt>
              </c:numCache>
            </c:numRef>
          </c:cat>
          <c:val>
            <c:numRef>
              <c:f>'data part 2'!$H$11:$H$15</c:f>
              <c:numCache>
                <c:formatCode>General</c:formatCode>
                <c:ptCount val="5"/>
                <c:pt idx="0">
                  <c:v>-392.59626547199986</c:v>
                </c:pt>
                <c:pt idx="1">
                  <c:v>-392.59626547199986</c:v>
                </c:pt>
                <c:pt idx="2">
                  <c:v>-93.852002175999957</c:v>
                </c:pt>
                <c:pt idx="3">
                  <c:v>-186.94388748799992</c:v>
                </c:pt>
                <c:pt idx="4">
                  <c:v>-48.698318847999936</c:v>
                </c:pt>
              </c:numCache>
            </c:numRef>
          </c:val>
          <c:smooth val="1"/>
          <c:extLst>
            <c:ext xmlns:c16="http://schemas.microsoft.com/office/drawing/2014/chart" uri="{C3380CC4-5D6E-409C-BE32-E72D297353CC}">
              <c16:uniqueId val="{00000002-1AC7-42B7-8433-75EF9DBD3AE4}"/>
            </c:ext>
          </c:extLst>
        </c:ser>
        <c:dLbls>
          <c:showLegendKey val="0"/>
          <c:showVal val="0"/>
          <c:showCatName val="0"/>
          <c:showSerName val="0"/>
          <c:showPercent val="0"/>
          <c:showBubbleSize val="0"/>
        </c:dLbls>
        <c:marker val="1"/>
        <c:smooth val="0"/>
        <c:axId val="577264336"/>
        <c:axId val="577265296"/>
      </c:lineChart>
      <c:catAx>
        <c:axId val="577264336"/>
        <c:scaling>
          <c:orientation val="maxMin"/>
        </c:scaling>
        <c:delete val="0"/>
        <c:axPos val="b"/>
        <c:numFmt formatCode="dd\-mm" sourceLinked="0"/>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solidFill>
                <a:latin typeface="+mn-lt"/>
                <a:ea typeface="Calibri" panose="020F0502020204030204" pitchFamily="34" charset="0"/>
                <a:cs typeface="+mn-cs"/>
              </a:defRPr>
            </a:pPr>
            <a:endParaRPr lang="en-001"/>
          </a:p>
        </c:txPr>
        <c:crossAx val="577265296"/>
        <c:crosses val="autoZero"/>
        <c:auto val="0"/>
        <c:lblAlgn val="ctr"/>
        <c:lblOffset val="300"/>
        <c:noMultiLvlLbl val="1"/>
      </c:catAx>
      <c:valAx>
        <c:axId val="577265296"/>
        <c:scaling>
          <c:orientation val="minMax"/>
        </c:scaling>
        <c:delete val="0"/>
        <c:axPos val="r"/>
        <c:majorGridlines>
          <c:spPr>
            <a:ln w="6350"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solidFill>
                <a:latin typeface="+mn-lt"/>
                <a:ea typeface="+mn-ea"/>
                <a:cs typeface="+mn-cs"/>
              </a:defRPr>
            </a:pPr>
            <a:endParaRPr lang="en-001"/>
          </a:p>
        </c:txPr>
        <c:crossAx val="5772643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800" baseline="0"/>
      </a:pPr>
      <a:endParaRPr lang="en-001"/>
    </a:p>
  </c:txPr>
  <c:printSettings>
    <c:headerFooter/>
    <c:pageMargins b="0.75" l="0.7" r="0.7" t="0.75" header="0.3" footer="0.3"/>
    <c:pageSetup orientation="portrait"/>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_xlchart.v1.2</cx:f>
      </cx:numDim>
    </cx:data>
  </cx:chartData>
  <cx:chart>
    <cx:plotArea>
      <cx:plotAreaRegion>
        <cx:series layoutId="treemap" uniqueId="{3DD73F84-987D-420A-8FF7-99767CD15701}" formatIdx="0">
          <cx:tx>
            <cx:txData>
              <cx:f>_xlchart.v1.1</cx:f>
              <cx:v>weekly_value</cx:v>
            </cx:txData>
          </cx:tx>
          <cx:spPr>
            <a:solidFill>
              <a:srgbClr val="00B050"/>
            </a:solidFill>
          </cx:spPr>
          <cx:dataLabels>
            <cx:numFmt formatCode="#,##0.0 &quot;Tỷ&quot;" sourceLinked="0"/>
            <cx:txPr>
              <a:bodyPr spcFirstLastPara="1" vertOverflow="ellipsis" horzOverflow="overflow" wrap="square" lIns="0" tIns="0" rIns="0" bIns="0" anchor="ctr" anchorCtr="1"/>
              <a:lstStyle/>
              <a:p>
                <a:pPr algn="ctr" rtl="0">
                  <a:defRPr sz="800" b="1" i="0" baseline="0"/>
                </a:pPr>
                <a:endParaRPr lang="en-US" sz="800" b="1" i="0" u="none" strike="noStrike" baseline="0">
                  <a:solidFill>
                    <a:sysClr val="window" lastClr="FFFFFF"/>
                  </a:solidFill>
                  <a:latin typeface="Calibri" panose="020F0502020204030204"/>
                </a:endParaRPr>
              </a:p>
            </cx:txPr>
            <cx:visibility seriesName="0" categoryName="1" value="1"/>
            <cx:separator>
</cx:separator>
          </cx:dataLabels>
          <cx:dataId val="0"/>
          <cx:layoutPr/>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_xlchart.v1.5</cx:f>
      </cx:strDim>
      <cx:numDim type="size">
        <cx:f>_xlchart.v1.6</cx:f>
      </cx:numDim>
    </cx:data>
  </cx:chartData>
  <cx:chart>
    <cx:plotArea>
      <cx:plotAreaRegion>
        <cx:series layoutId="treemap" uniqueId="{0CE368CC-19B4-414D-B00E-7A78E5039AC1}">
          <cx:spPr>
            <a:solidFill>
              <a:srgbClr val="FF0000"/>
            </a:solidFill>
          </cx:spPr>
          <cx:dataLabels>
            <cx:numFmt formatCode="#,##0.0 &quot;T&quot;" sourceLinked="0"/>
            <cx:txPr>
              <a:bodyPr spcFirstLastPara="1" vertOverflow="ellipsis" horzOverflow="overflow" wrap="square" lIns="0" tIns="0" rIns="0" bIns="0" anchor="ctr" anchorCtr="1"/>
              <a:lstStyle/>
              <a:p>
                <a:pPr algn="ctr" rtl="0">
                  <a:defRPr sz="800" b="1" i="0" baseline="0"/>
                </a:pPr>
                <a:endParaRPr lang="en-US" sz="800" b="1" i="0" u="none" strike="noStrike" baseline="0">
                  <a:solidFill>
                    <a:sysClr val="window" lastClr="FFFFFF"/>
                  </a:solidFill>
                  <a:latin typeface="Calibri" panose="020F0502020204030204"/>
                </a:endParaRPr>
              </a:p>
            </cx:txPr>
            <cx:visibility seriesName="0" categoryName="1" value="1"/>
            <cx:separator>
</cx:separator>
            <cx:dataLabel idx="4">
              <cx:numFmt formatCode="#,##0.0 &quot;T&quot;" sourceLinked="0"/>
              <cx:txPr>
                <a:bodyPr spcFirstLastPara="1" vertOverflow="ellipsis" horzOverflow="overflow" wrap="square" lIns="0" tIns="0" rIns="0" bIns="0" anchor="ctr" anchorCtr="1"/>
                <a:lstStyle/>
                <a:p>
                  <a:pPr algn="ctr" rtl="0">
                    <a:defRPr/>
                  </a:pPr>
                  <a:r>
                    <a:rPr lang="en-US" sz="800" b="1" i="0" u="none" strike="noStrike" baseline="0">
                      <a:solidFill>
                        <a:sysClr val="window" lastClr="FFFFFF"/>
                      </a:solidFill>
                      <a:latin typeface="Calibri" panose="020F0502020204030204"/>
                    </a:rPr>
                    <a:t>VCB
286.5 T</a:t>
                  </a:r>
                </a:p>
              </cx:txPr>
              <cx:visibility seriesName="0" categoryName="1" value="1"/>
              <cx:separator>
</cx:separator>
            </cx:dataLabel>
            <cx:dataLabel idx="9">
              <cx:numFmt formatCode="#,##0.0 &quot;Tỷ&quot;" sourceLinked="0"/>
              <cx:txPr>
                <a:bodyPr spcFirstLastPara="1" vertOverflow="ellipsis" horzOverflow="overflow" wrap="square" lIns="0" tIns="0" rIns="0" bIns="0" anchor="ctr" anchorCtr="1"/>
                <a:lstStyle/>
                <a:p>
                  <a:pPr algn="ctr" rtl="0">
                    <a:defRPr/>
                  </a:pPr>
                  <a:r>
                    <a:rPr lang="en-US" sz="800" b="1" i="0" u="none" strike="noStrike" baseline="0">
                      <a:solidFill>
                        <a:sysClr val="window" lastClr="FFFFFF"/>
                      </a:solidFill>
                      <a:latin typeface="Calibri" panose="020F0502020204030204"/>
                    </a:rPr>
                    <a:t>VJC
1,833.2 Tỷ</a:t>
                  </a:r>
                </a:p>
              </cx:txPr>
              <cx:visibility seriesName="0" categoryName="1" value="1"/>
              <cx:separator>
</cx:separator>
            </cx:dataLabel>
          </cx:dataLabels>
          <cx:dataId val="0"/>
          <cx:layoutPr/>
        </cx:series>
      </cx:plotAreaRegion>
    </cx:plotArea>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size">
        <cx:f>_xlchart.v1.9</cx:f>
      </cx:numDim>
    </cx:data>
  </cx:chartData>
  <cx:chart>
    <cx:plotArea>
      <cx:plotAreaRegion>
        <cx:series layoutId="treemap" uniqueId="{1A2EC633-C5F3-48D7-ADD0-CE82B6A49F05}">
          <cx:tx>
            <cx:txData>
              <cx:f>_xlchart.v1.8</cx:f>
              <cx:v>weekly_value</cx:v>
            </cx:txData>
          </cx:tx>
          <cx:spPr>
            <a:solidFill>
              <a:srgbClr val="00B050"/>
            </a:solidFill>
          </cx:spPr>
          <cx:dataLabels>
            <cx:numFmt formatCode="#,##0.0 &quot;Tỷ&quot;" sourceLinked="0"/>
            <cx:txPr>
              <a:bodyPr spcFirstLastPara="1" vertOverflow="ellipsis" horzOverflow="overflow" wrap="square" lIns="0" tIns="0" rIns="0" bIns="0" anchor="ctr" anchorCtr="1"/>
              <a:lstStyle/>
              <a:p>
                <a:pPr algn="ctr" rtl="0">
                  <a:defRPr sz="800" b="1" i="0" baseline="0"/>
                </a:pPr>
                <a:endParaRPr lang="en-US" sz="800" b="1" i="0" u="none" strike="noStrike" baseline="0">
                  <a:solidFill>
                    <a:sysClr val="window" lastClr="FFFFFF"/>
                  </a:solidFill>
                  <a:latin typeface="Calibri" panose="020F0502020204030204"/>
                </a:endParaRPr>
              </a:p>
            </cx:txPr>
            <cx:visibility seriesName="0" categoryName="1" value="1"/>
            <cx:separator>
</cx:separator>
            <cx:dataLabel idx="0">
              <cx:numFmt formatCode="#,##0.0 &quot;Tỷ&quot;" sourceLinked="0"/>
              <cx:separator>
</cx:separator>
            </cx:dataLabel>
          </cx:dataLabels>
          <cx:dataId val="0"/>
          <cx:layoutPr/>
        </cx:series>
      </cx:plotAreaRegion>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size">
        <cx:f>_xlchart.v1.4</cx:f>
      </cx:numDim>
    </cx:data>
  </cx:chartData>
  <cx:chart>
    <cx:plotArea>
      <cx:plotAreaRegion>
        <cx:series layoutId="treemap" uniqueId="{D69E5B4C-6A80-4578-8FE6-612FD5057E50}">
          <cx:spPr>
            <a:solidFill>
              <a:srgbClr val="FF0000"/>
            </a:solidFill>
          </cx:spPr>
          <cx:dataLabels>
            <cx:numFmt formatCode="#,##0.0 &quot;Tỷ&quot;" sourceLinked="0"/>
            <cx:txPr>
              <a:bodyPr spcFirstLastPara="1" vertOverflow="ellipsis" horzOverflow="overflow" wrap="square" lIns="0" tIns="0" rIns="0" bIns="0" anchor="ctr" anchorCtr="1"/>
              <a:lstStyle/>
              <a:p>
                <a:pPr algn="ctr" rtl="0">
                  <a:defRPr sz="800" b="1" i="0" baseline="0"/>
                </a:pPr>
                <a:endParaRPr lang="en-US" sz="800" b="1" i="0" u="none" strike="noStrike" baseline="0">
                  <a:solidFill>
                    <a:sysClr val="window" lastClr="FFFFFF"/>
                  </a:solidFill>
                  <a:latin typeface="Calibri" panose="020F0502020204030204"/>
                </a:endParaRPr>
              </a:p>
            </cx:txPr>
            <cx:visibility seriesName="0" categoryName="1" value="1"/>
            <cx:separator>
</cx:separator>
          </cx:dataLabels>
          <cx:dataId val="0"/>
          <cx:layoutPr/>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9.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0.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1.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chart" Target="../charts/chart7.xml"/><Relationship Id="rId13" Type="http://schemas.openxmlformats.org/officeDocument/2006/relationships/chart" Target="../charts/chart12.xml"/><Relationship Id="rId18" Type="http://schemas.openxmlformats.org/officeDocument/2006/relationships/chart" Target="../charts/chart17.xml"/><Relationship Id="rId26" Type="http://schemas.openxmlformats.org/officeDocument/2006/relationships/chart" Target="../charts/chart25.xml"/><Relationship Id="rId3" Type="http://schemas.openxmlformats.org/officeDocument/2006/relationships/chart" Target="../charts/chart2.xml"/><Relationship Id="rId21" Type="http://schemas.openxmlformats.org/officeDocument/2006/relationships/chart" Target="../charts/chart20.xml"/><Relationship Id="rId7" Type="http://schemas.openxmlformats.org/officeDocument/2006/relationships/chart" Target="../charts/chart6.xml"/><Relationship Id="rId12" Type="http://schemas.openxmlformats.org/officeDocument/2006/relationships/chart" Target="../charts/chart11.xml"/><Relationship Id="rId17" Type="http://schemas.openxmlformats.org/officeDocument/2006/relationships/chart" Target="../charts/chart16.xml"/><Relationship Id="rId25" Type="http://schemas.openxmlformats.org/officeDocument/2006/relationships/chart" Target="../charts/chart24.xml"/><Relationship Id="rId2" Type="http://schemas.openxmlformats.org/officeDocument/2006/relationships/chart" Target="../charts/chart1.xml"/><Relationship Id="rId16" Type="http://schemas.openxmlformats.org/officeDocument/2006/relationships/chart" Target="../charts/chart15.xml"/><Relationship Id="rId20" Type="http://schemas.openxmlformats.org/officeDocument/2006/relationships/chart" Target="../charts/chart19.xml"/><Relationship Id="rId1" Type="http://schemas.openxmlformats.org/officeDocument/2006/relationships/image" Target="../media/image7.png"/><Relationship Id="rId6" Type="http://schemas.openxmlformats.org/officeDocument/2006/relationships/chart" Target="../charts/chart5.xml"/><Relationship Id="rId11" Type="http://schemas.openxmlformats.org/officeDocument/2006/relationships/chart" Target="../charts/chart10.xml"/><Relationship Id="rId24" Type="http://schemas.openxmlformats.org/officeDocument/2006/relationships/chart" Target="../charts/chart23.xml"/><Relationship Id="rId5" Type="http://schemas.openxmlformats.org/officeDocument/2006/relationships/chart" Target="../charts/chart4.xml"/><Relationship Id="rId15" Type="http://schemas.openxmlformats.org/officeDocument/2006/relationships/chart" Target="../charts/chart14.xml"/><Relationship Id="rId23" Type="http://schemas.openxmlformats.org/officeDocument/2006/relationships/chart" Target="../charts/chart22.xml"/><Relationship Id="rId10" Type="http://schemas.openxmlformats.org/officeDocument/2006/relationships/chart" Target="../charts/chart9.xml"/><Relationship Id="rId19" Type="http://schemas.openxmlformats.org/officeDocument/2006/relationships/chart" Target="../charts/chart18.xml"/><Relationship Id="rId4" Type="http://schemas.openxmlformats.org/officeDocument/2006/relationships/chart" Target="../charts/chart3.xml"/><Relationship Id="rId9" Type="http://schemas.openxmlformats.org/officeDocument/2006/relationships/chart" Target="../charts/chart8.xml"/><Relationship Id="rId14" Type="http://schemas.openxmlformats.org/officeDocument/2006/relationships/chart" Target="../charts/chart13.xml"/><Relationship Id="rId22" Type="http://schemas.openxmlformats.org/officeDocument/2006/relationships/chart" Target="../charts/chart21.xml"/><Relationship Id="rId27" Type="http://schemas.openxmlformats.org/officeDocument/2006/relationships/chart" Target="../charts/chart26.xml"/></Relationships>
</file>

<file path=xl/drawings/_rels/drawing3.xml.rels><?xml version="1.0" encoding="UTF-8" standalone="yes"?>
<Relationships xmlns="http://schemas.openxmlformats.org/package/2006/relationships"><Relationship Id="rId8" Type="http://schemas.openxmlformats.org/officeDocument/2006/relationships/image" Target="../media/image7.png"/><Relationship Id="rId3" Type="http://schemas.microsoft.com/office/2014/relationships/chartEx" Target="../charts/chartEx2.xml"/><Relationship Id="rId7" Type="http://schemas.openxmlformats.org/officeDocument/2006/relationships/chart" Target="../charts/chart29.xml"/><Relationship Id="rId2" Type="http://schemas.microsoft.com/office/2014/relationships/chartEx" Target="../charts/chartEx1.xml"/><Relationship Id="rId1" Type="http://schemas.openxmlformats.org/officeDocument/2006/relationships/chart" Target="../charts/chart27.xml"/><Relationship Id="rId6" Type="http://schemas.openxmlformats.org/officeDocument/2006/relationships/chart" Target="../charts/chart28.xml"/><Relationship Id="rId5" Type="http://schemas.microsoft.com/office/2014/relationships/chartEx" Target="../charts/chartEx4.xml"/><Relationship Id="rId10" Type="http://schemas.openxmlformats.org/officeDocument/2006/relationships/chart" Target="../charts/chart31.xml"/><Relationship Id="rId4" Type="http://schemas.microsoft.com/office/2014/relationships/chartEx" Target="../charts/chartEx3.xml"/><Relationship Id="rId9" Type="http://schemas.openxmlformats.org/officeDocument/2006/relationships/chart" Target="../charts/chart30.xml"/></Relationships>
</file>

<file path=xl/drawings/_rels/drawing4.xml.rels><?xml version="1.0" encoding="UTF-8" standalone="yes"?>
<Relationships xmlns="http://schemas.openxmlformats.org/package/2006/relationships"><Relationship Id="rId1" Type="http://schemas.openxmlformats.org/officeDocument/2006/relationships/image" Target="../media/image7.png"/></Relationships>
</file>

<file path=xl/drawings/_rels/drawing5.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1400945</xdr:rowOff>
    </xdr:from>
    <xdr:to>
      <xdr:col>1</xdr:col>
      <xdr:colOff>14199</xdr:colOff>
      <xdr:row>0</xdr:row>
      <xdr:rowOff>3611218</xdr:rowOff>
    </xdr:to>
    <xdr:sp macro="" textlink="">
      <xdr:nvSpPr>
        <xdr:cNvPr id="18" name="Rectangle 17">
          <a:extLst>
            <a:ext uri="{FF2B5EF4-FFF2-40B4-BE49-F238E27FC236}">
              <a16:creationId xmlns:a16="http://schemas.microsoft.com/office/drawing/2014/main" id="{D6B8A3E3-27AA-B904-6D49-CABA81B9A86D}"/>
            </a:ext>
          </a:extLst>
        </xdr:cNvPr>
        <xdr:cNvSpPr/>
      </xdr:nvSpPr>
      <xdr:spPr>
        <a:xfrm>
          <a:off x="0" y="1400945"/>
          <a:ext cx="7492211" cy="2210273"/>
        </a:xfrm>
        <a:prstGeom prst="rect">
          <a:avLst/>
        </a:prstGeom>
        <a:solidFill>
          <a:srgbClr val="E7E6E6">
            <a:alpha val="30196"/>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twoCellAnchor>
    <xdr:from>
      <xdr:col>0</xdr:col>
      <xdr:colOff>0</xdr:colOff>
      <xdr:row>1</xdr:row>
      <xdr:rowOff>11206</xdr:rowOff>
    </xdr:from>
    <xdr:to>
      <xdr:col>0</xdr:col>
      <xdr:colOff>19610</xdr:colOff>
      <xdr:row>1</xdr:row>
      <xdr:rowOff>4426324</xdr:rowOff>
    </xdr:to>
    <xdr:sp macro="" textlink="">
      <xdr:nvSpPr>
        <xdr:cNvPr id="30" name="Rectangle 29">
          <a:extLst>
            <a:ext uri="{FF2B5EF4-FFF2-40B4-BE49-F238E27FC236}">
              <a16:creationId xmlns:a16="http://schemas.microsoft.com/office/drawing/2014/main" id="{52BB6064-E278-41A5-8EFC-2398E3B75A19}"/>
            </a:ext>
          </a:extLst>
        </xdr:cNvPr>
        <xdr:cNvSpPr/>
      </xdr:nvSpPr>
      <xdr:spPr>
        <a:xfrm>
          <a:off x="3650316" y="4874559"/>
          <a:ext cx="4314265" cy="4415118"/>
        </a:xfrm>
        <a:prstGeom prst="rect">
          <a:avLst/>
        </a:prstGeom>
        <a:solidFill>
          <a:schemeClr val="bg1">
            <a:lumMod val="75000"/>
            <a:alpha val="2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twoCellAnchor editAs="oneCell">
    <xdr:from>
      <xdr:col>0</xdr:col>
      <xdr:colOff>4845844</xdr:colOff>
      <xdr:row>1</xdr:row>
      <xdr:rowOff>1912378</xdr:rowOff>
    </xdr:from>
    <xdr:to>
      <xdr:col>0</xdr:col>
      <xdr:colOff>6250581</xdr:colOff>
      <xdr:row>1</xdr:row>
      <xdr:rowOff>3317116</xdr:rowOff>
    </xdr:to>
    <xdr:pic>
      <xdr:nvPicPr>
        <xdr:cNvPr id="36" name="Picture 35">
          <a:extLst>
            <a:ext uri="{FF2B5EF4-FFF2-40B4-BE49-F238E27FC236}">
              <a16:creationId xmlns:a16="http://schemas.microsoft.com/office/drawing/2014/main" id="{B0D5EA2D-3345-325F-06EA-CBB7EAF40EE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845844" y="7109123"/>
          <a:ext cx="1404737" cy="1404738"/>
        </a:xfrm>
        <a:prstGeom prst="rect">
          <a:avLst/>
        </a:prstGeom>
      </xdr:spPr>
    </xdr:pic>
    <xdr:clientData/>
  </xdr:twoCellAnchor>
  <xdr:oneCellAnchor>
    <xdr:from>
      <xdr:col>0</xdr:col>
      <xdr:colOff>921208</xdr:colOff>
      <xdr:row>0</xdr:row>
      <xdr:rowOff>1939978</xdr:rowOff>
    </xdr:from>
    <xdr:ext cx="1200149" cy="1200149"/>
    <xdr:pic>
      <xdr:nvPicPr>
        <xdr:cNvPr id="44" name="Picture 43">
          <a:extLst>
            <a:ext uri="{FF2B5EF4-FFF2-40B4-BE49-F238E27FC236}">
              <a16:creationId xmlns:a16="http://schemas.microsoft.com/office/drawing/2014/main" id="{8DFD7582-8C08-4A09-80C8-352097FCEC5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21208" y="1939978"/>
          <a:ext cx="1200149" cy="1200149"/>
        </a:xfrm>
        <a:prstGeom prst="rect">
          <a:avLst/>
        </a:prstGeom>
      </xdr:spPr>
    </xdr:pic>
    <xdr:clientData/>
  </xdr:oneCellAnchor>
  <xdr:twoCellAnchor>
    <xdr:from>
      <xdr:col>0</xdr:col>
      <xdr:colOff>2193474</xdr:colOff>
      <xdr:row>0</xdr:row>
      <xdr:rowOff>1936935</xdr:rowOff>
    </xdr:from>
    <xdr:to>
      <xdr:col>0</xdr:col>
      <xdr:colOff>6917875</xdr:colOff>
      <xdr:row>0</xdr:row>
      <xdr:rowOff>2422710</xdr:rowOff>
    </xdr:to>
    <xdr:sp macro="" textlink="">
      <xdr:nvSpPr>
        <xdr:cNvPr id="47" name="TextBox 46">
          <a:extLst>
            <a:ext uri="{FF2B5EF4-FFF2-40B4-BE49-F238E27FC236}">
              <a16:creationId xmlns:a16="http://schemas.microsoft.com/office/drawing/2014/main" id="{084F3BDD-D991-4773-8611-EEA31FD7B950}"/>
            </a:ext>
          </a:extLst>
        </xdr:cNvPr>
        <xdr:cNvSpPr txBox="1"/>
      </xdr:nvSpPr>
      <xdr:spPr>
        <a:xfrm>
          <a:off x="2193474" y="1936935"/>
          <a:ext cx="4724401"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r>
            <a:rPr lang="en-US" sz="2000" b="1">
              <a:solidFill>
                <a:schemeClr val="bg1"/>
              </a:solidFill>
              <a:latin typeface="+mn-lt"/>
            </a:rPr>
            <a:t>BÁO</a:t>
          </a:r>
          <a:r>
            <a:rPr lang="en-US" sz="2000" b="1" baseline="0">
              <a:solidFill>
                <a:schemeClr val="bg1"/>
              </a:solidFill>
              <a:latin typeface="+mn-lt"/>
            </a:rPr>
            <a:t> CÁO CHIẾN LƯỢC ĐẦU TƯ TUẦN</a:t>
          </a:r>
          <a:endParaRPr lang="en-001" sz="2000" b="1">
            <a:solidFill>
              <a:schemeClr val="bg1"/>
            </a:solidFill>
            <a:latin typeface="+mn-lt"/>
          </a:endParaRPr>
        </a:p>
      </xdr:txBody>
    </xdr:sp>
    <xdr:clientData/>
  </xdr:twoCellAnchor>
  <xdr:twoCellAnchor>
    <xdr:from>
      <xdr:col>0</xdr:col>
      <xdr:colOff>2203719</xdr:colOff>
      <xdr:row>0</xdr:row>
      <xdr:rowOff>2303608</xdr:rowOff>
    </xdr:from>
    <xdr:to>
      <xdr:col>0</xdr:col>
      <xdr:colOff>5470795</xdr:colOff>
      <xdr:row>0</xdr:row>
      <xdr:rowOff>2789383</xdr:rowOff>
    </xdr:to>
    <xdr:sp macro="" textlink="weekly_data_comments!C8">
      <xdr:nvSpPr>
        <xdr:cNvPr id="48" name="TextBox 47">
          <a:extLst>
            <a:ext uri="{FF2B5EF4-FFF2-40B4-BE49-F238E27FC236}">
              <a16:creationId xmlns:a16="http://schemas.microsoft.com/office/drawing/2014/main" id="{4C9DF131-5F1B-41DC-B384-C667848FAAD0}"/>
            </a:ext>
          </a:extLst>
        </xdr:cNvPr>
        <xdr:cNvSpPr txBox="1"/>
      </xdr:nvSpPr>
      <xdr:spPr>
        <a:xfrm>
          <a:off x="2203719" y="2303608"/>
          <a:ext cx="3267076"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7003BFE8-731F-4A8B-B389-CF9190EF82E6}" type="TxLink">
            <a:rPr lang="en-US" sz="1600" b="1" i="0" u="none" strike="noStrike">
              <a:solidFill>
                <a:schemeClr val="bg1"/>
              </a:solidFill>
              <a:latin typeface="Calibri"/>
              <a:ea typeface="Calibri"/>
              <a:cs typeface="Calibri"/>
            </a:rPr>
            <a:pPr/>
            <a:t>NGÀY 28/07/2025 - 28/07/2025</a:t>
          </a:fld>
          <a:endParaRPr lang="en-001" sz="1600" b="1">
            <a:solidFill>
              <a:schemeClr val="bg1"/>
            </a:solidFill>
            <a:latin typeface="+mn-lt"/>
          </a:endParaRPr>
        </a:p>
      </xdr:txBody>
    </xdr:sp>
    <xdr:clientData/>
  </xdr:twoCellAnchor>
  <xdr:twoCellAnchor>
    <xdr:from>
      <xdr:col>0</xdr:col>
      <xdr:colOff>2206120</xdr:colOff>
      <xdr:row>0</xdr:row>
      <xdr:rowOff>2680126</xdr:rowOff>
    </xdr:from>
    <xdr:to>
      <xdr:col>0</xdr:col>
      <xdr:colOff>7001278</xdr:colOff>
      <xdr:row>0</xdr:row>
      <xdr:rowOff>3165901</xdr:rowOff>
    </xdr:to>
    <xdr:sp macro="" textlink="">
      <xdr:nvSpPr>
        <xdr:cNvPr id="49" name="TextBox 48">
          <a:extLst>
            <a:ext uri="{FF2B5EF4-FFF2-40B4-BE49-F238E27FC236}">
              <a16:creationId xmlns:a16="http://schemas.microsoft.com/office/drawing/2014/main" id="{63F99FFE-1D39-41D3-91C2-7F67A0F7EE8E}"/>
            </a:ext>
          </a:extLst>
        </xdr:cNvPr>
        <xdr:cNvSpPr txBox="1"/>
      </xdr:nvSpPr>
      <xdr:spPr>
        <a:xfrm>
          <a:off x="2206120" y="2680126"/>
          <a:ext cx="4795158"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r>
            <a:rPr lang="en-US" sz="1600" b="1">
              <a:solidFill>
                <a:schemeClr val="bg1"/>
              </a:solidFill>
              <a:latin typeface="+mn-lt"/>
            </a:rPr>
            <a:t>Phòng</a:t>
          </a:r>
          <a:r>
            <a:rPr lang="en-US" sz="1600" b="1" baseline="0">
              <a:solidFill>
                <a:schemeClr val="bg1"/>
              </a:solidFill>
              <a:latin typeface="+mn-lt"/>
            </a:rPr>
            <a:t> Môi Giới &amp; Tư Vấn Đầu Tư</a:t>
          </a:r>
          <a:endParaRPr lang="en-001" sz="1600" b="1">
            <a:solidFill>
              <a:schemeClr val="bg1"/>
            </a:solidFill>
            <a:latin typeface="+mn-lt"/>
          </a:endParaRPr>
        </a:p>
      </xdr:txBody>
    </xdr:sp>
    <xdr:clientData/>
  </xdr:twoCellAnchor>
  <xdr:twoCellAnchor>
    <xdr:from>
      <xdr:col>0</xdr:col>
      <xdr:colOff>499464</xdr:colOff>
      <xdr:row>1</xdr:row>
      <xdr:rowOff>590629</xdr:rowOff>
    </xdr:from>
    <xdr:to>
      <xdr:col>0</xdr:col>
      <xdr:colOff>3446612</xdr:colOff>
      <xdr:row>1</xdr:row>
      <xdr:rowOff>1076404</xdr:rowOff>
    </xdr:to>
    <xdr:sp macro="" textlink="">
      <xdr:nvSpPr>
        <xdr:cNvPr id="52" name="TextBox 51">
          <a:extLst>
            <a:ext uri="{FF2B5EF4-FFF2-40B4-BE49-F238E27FC236}">
              <a16:creationId xmlns:a16="http://schemas.microsoft.com/office/drawing/2014/main" id="{2F661E7F-A40A-4854-BF56-98E45008398B}"/>
            </a:ext>
          </a:extLst>
        </xdr:cNvPr>
        <xdr:cNvSpPr txBox="1"/>
      </xdr:nvSpPr>
      <xdr:spPr>
        <a:xfrm>
          <a:off x="499464" y="5787374"/>
          <a:ext cx="2947148"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r>
            <a:rPr lang="en-US" sz="2000" b="1">
              <a:solidFill>
                <a:schemeClr val="bg1"/>
              </a:solidFill>
              <a:latin typeface="+mn-lt"/>
            </a:rPr>
            <a:t>MỤC</a:t>
          </a:r>
          <a:r>
            <a:rPr lang="en-US" sz="2000" b="1" baseline="0">
              <a:solidFill>
                <a:schemeClr val="bg1"/>
              </a:solidFill>
              <a:latin typeface="+mn-lt"/>
            </a:rPr>
            <a:t> LỤC</a:t>
          </a:r>
          <a:endParaRPr lang="en-001" sz="2000" b="1">
            <a:solidFill>
              <a:schemeClr val="bg1"/>
            </a:solidFill>
            <a:latin typeface="+mn-lt"/>
          </a:endParaRPr>
        </a:p>
      </xdr:txBody>
    </xdr:sp>
    <xdr:clientData/>
  </xdr:twoCellAnchor>
  <xdr:oneCellAnchor>
    <xdr:from>
      <xdr:col>0</xdr:col>
      <xdr:colOff>6233831</xdr:colOff>
      <xdr:row>0</xdr:row>
      <xdr:rowOff>118326</xdr:rowOff>
    </xdr:from>
    <xdr:ext cx="1032839" cy="430696"/>
    <xdr:pic>
      <xdr:nvPicPr>
        <xdr:cNvPr id="67" name="Picture 66">
          <a:extLst>
            <a:ext uri="{FF2B5EF4-FFF2-40B4-BE49-F238E27FC236}">
              <a16:creationId xmlns:a16="http://schemas.microsoft.com/office/drawing/2014/main" id="{1E08D16C-42DB-4DEC-B94C-B27CC0EA2B0C}"/>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233831" y="118326"/>
          <a:ext cx="1032839" cy="430696"/>
        </a:xfrm>
        <a:prstGeom prst="rect">
          <a:avLst/>
        </a:prstGeom>
      </xdr:spPr>
    </xdr:pic>
    <xdr:clientData/>
  </xdr:oneCellAnchor>
  <xdr:twoCellAnchor>
    <xdr:from>
      <xdr:col>0</xdr:col>
      <xdr:colOff>614445</xdr:colOff>
      <xdr:row>1</xdr:row>
      <xdr:rowOff>1032616</xdr:rowOff>
    </xdr:from>
    <xdr:to>
      <xdr:col>0</xdr:col>
      <xdr:colOff>2309664</xdr:colOff>
      <xdr:row>1</xdr:row>
      <xdr:rowOff>1320616</xdr:rowOff>
    </xdr:to>
    <xdr:sp macro="" textlink="">
      <xdr:nvSpPr>
        <xdr:cNvPr id="5" name="Rectangle 4">
          <a:extLst>
            <a:ext uri="{FF2B5EF4-FFF2-40B4-BE49-F238E27FC236}">
              <a16:creationId xmlns:a16="http://schemas.microsoft.com/office/drawing/2014/main" id="{C4203933-5721-8D3F-9947-4E958BCC1E7E}"/>
            </a:ext>
          </a:extLst>
        </xdr:cNvPr>
        <xdr:cNvSpPr/>
      </xdr:nvSpPr>
      <xdr:spPr>
        <a:xfrm>
          <a:off x="614445" y="6229361"/>
          <a:ext cx="1695219" cy="288000"/>
        </a:xfrm>
        <a:prstGeom prst="rect">
          <a:avLst/>
        </a:prstGeom>
        <a:gradFill flip="none" rotWithShape="1">
          <a:gsLst>
            <a:gs pos="0">
              <a:srgbClr val="DEEBF6"/>
            </a:gs>
            <a:gs pos="50000">
              <a:schemeClr val="bg1">
                <a:lumMod val="95000"/>
              </a:schemeClr>
            </a:gs>
            <a:gs pos="100000">
              <a:srgbClr val="DEEBF6">
                <a:shade val="100000"/>
                <a:satMod val="115000"/>
              </a:srgbClr>
            </a:gs>
          </a:gsLst>
          <a:lin ang="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500" b="1">
              <a:solidFill>
                <a:srgbClr val="11588C"/>
              </a:solidFill>
            </a:rPr>
            <a:t>I.</a:t>
          </a:r>
          <a:r>
            <a:rPr lang="en-US" sz="1500" b="1" baseline="0">
              <a:solidFill>
                <a:srgbClr val="11588C"/>
              </a:solidFill>
            </a:rPr>
            <a:t> </a:t>
          </a:r>
          <a:r>
            <a:rPr lang="en-US" sz="1500" b="1">
              <a:solidFill>
                <a:srgbClr val="11588C"/>
              </a:solidFill>
            </a:rPr>
            <a:t>BỐI</a:t>
          </a:r>
          <a:r>
            <a:rPr lang="en-US" sz="1500" b="1" baseline="0">
              <a:solidFill>
                <a:srgbClr val="11588C"/>
              </a:solidFill>
            </a:rPr>
            <a:t> CẢNH VĨ MÔ</a:t>
          </a:r>
          <a:endParaRPr lang="en-001" sz="1500" b="1">
            <a:solidFill>
              <a:srgbClr val="11588C"/>
            </a:solidFill>
          </a:endParaRPr>
        </a:p>
      </xdr:txBody>
    </xdr:sp>
    <xdr:clientData/>
  </xdr:twoCellAnchor>
  <xdr:twoCellAnchor>
    <xdr:from>
      <xdr:col>0</xdr:col>
      <xdr:colOff>615392</xdr:colOff>
      <xdr:row>1</xdr:row>
      <xdr:rowOff>1336469</xdr:rowOff>
    </xdr:from>
    <xdr:to>
      <xdr:col>0</xdr:col>
      <xdr:colOff>3989852</xdr:colOff>
      <xdr:row>1</xdr:row>
      <xdr:rowOff>1624469</xdr:rowOff>
    </xdr:to>
    <xdr:sp macro="" textlink="">
      <xdr:nvSpPr>
        <xdr:cNvPr id="7" name="Rectangle 6">
          <a:extLst>
            <a:ext uri="{FF2B5EF4-FFF2-40B4-BE49-F238E27FC236}">
              <a16:creationId xmlns:a16="http://schemas.microsoft.com/office/drawing/2014/main" id="{7AF91834-7325-453E-BE3C-F760040C976B}"/>
            </a:ext>
          </a:extLst>
        </xdr:cNvPr>
        <xdr:cNvSpPr/>
      </xdr:nvSpPr>
      <xdr:spPr>
        <a:xfrm>
          <a:off x="615392" y="6533214"/>
          <a:ext cx="3374460" cy="288000"/>
        </a:xfrm>
        <a:prstGeom prst="rect">
          <a:avLst/>
        </a:prstGeom>
        <a:solidFill>
          <a:srgbClr val="033F6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solidFill>
                <a:schemeClr val="bg1"/>
              </a:solidFill>
            </a:rPr>
            <a:t>1. THỊ</a:t>
          </a:r>
          <a:r>
            <a:rPr lang="en-US" sz="1200" b="1" baseline="0">
              <a:solidFill>
                <a:schemeClr val="bg1"/>
              </a:solidFill>
            </a:rPr>
            <a:t> TRƯỜNG CHỨNG KHOÁN VIỆT NAM</a:t>
          </a:r>
          <a:endParaRPr lang="en-001" sz="1200" b="1">
            <a:solidFill>
              <a:schemeClr val="bg1"/>
            </a:solidFill>
          </a:endParaRPr>
        </a:p>
      </xdr:txBody>
    </xdr:sp>
    <xdr:clientData/>
  </xdr:twoCellAnchor>
  <xdr:twoCellAnchor>
    <xdr:from>
      <xdr:col>0</xdr:col>
      <xdr:colOff>616337</xdr:colOff>
      <xdr:row>1</xdr:row>
      <xdr:rowOff>1621391</xdr:rowOff>
    </xdr:from>
    <xdr:to>
      <xdr:col>0</xdr:col>
      <xdr:colOff>3990797</xdr:colOff>
      <xdr:row>1</xdr:row>
      <xdr:rowOff>1909391</xdr:rowOff>
    </xdr:to>
    <xdr:sp macro="" textlink="">
      <xdr:nvSpPr>
        <xdr:cNvPr id="8" name="Rectangle 7">
          <a:extLst>
            <a:ext uri="{FF2B5EF4-FFF2-40B4-BE49-F238E27FC236}">
              <a16:creationId xmlns:a16="http://schemas.microsoft.com/office/drawing/2014/main" id="{F0F5910E-991D-424B-9B76-FA7C7B9BE8FE}"/>
            </a:ext>
          </a:extLst>
        </xdr:cNvPr>
        <xdr:cNvSpPr/>
      </xdr:nvSpPr>
      <xdr:spPr>
        <a:xfrm>
          <a:off x="616337" y="6818136"/>
          <a:ext cx="3374460" cy="288000"/>
        </a:xfrm>
        <a:prstGeom prst="rect">
          <a:avLst/>
        </a:prstGeom>
        <a:solidFill>
          <a:srgbClr val="033F6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solidFill>
                <a:schemeClr val="bg1"/>
              </a:solidFill>
            </a:rPr>
            <a:t>2. THỊ</a:t>
          </a:r>
          <a:r>
            <a:rPr lang="en-US" sz="1200" b="1" baseline="0">
              <a:solidFill>
                <a:schemeClr val="bg1"/>
              </a:solidFill>
            </a:rPr>
            <a:t> TRƯỜNG CHỨNG KHOÁN QUỐC TẾ</a:t>
          </a:r>
          <a:endParaRPr lang="en-001" sz="1200" b="1">
            <a:solidFill>
              <a:schemeClr val="bg1"/>
            </a:solidFill>
          </a:endParaRPr>
        </a:p>
      </xdr:txBody>
    </xdr:sp>
    <xdr:clientData/>
  </xdr:twoCellAnchor>
  <xdr:twoCellAnchor>
    <xdr:from>
      <xdr:col>0</xdr:col>
      <xdr:colOff>617284</xdr:colOff>
      <xdr:row>1</xdr:row>
      <xdr:rowOff>1906311</xdr:rowOff>
    </xdr:from>
    <xdr:to>
      <xdr:col>0</xdr:col>
      <xdr:colOff>3991744</xdr:colOff>
      <xdr:row>1</xdr:row>
      <xdr:rowOff>2194311</xdr:rowOff>
    </xdr:to>
    <xdr:sp macro="" textlink="">
      <xdr:nvSpPr>
        <xdr:cNvPr id="9" name="Rectangle 8">
          <a:extLst>
            <a:ext uri="{FF2B5EF4-FFF2-40B4-BE49-F238E27FC236}">
              <a16:creationId xmlns:a16="http://schemas.microsoft.com/office/drawing/2014/main" id="{C0672BE3-1DE3-4F9B-B5CB-E42DAB7C654F}"/>
            </a:ext>
          </a:extLst>
        </xdr:cNvPr>
        <xdr:cNvSpPr/>
      </xdr:nvSpPr>
      <xdr:spPr>
        <a:xfrm>
          <a:off x="617284" y="7103056"/>
          <a:ext cx="3374460" cy="288000"/>
        </a:xfrm>
        <a:prstGeom prst="rect">
          <a:avLst/>
        </a:prstGeom>
        <a:solidFill>
          <a:srgbClr val="033F6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solidFill>
                <a:schemeClr val="bg1"/>
              </a:solidFill>
            </a:rPr>
            <a:t>3. THỊ</a:t>
          </a:r>
          <a:r>
            <a:rPr lang="en-US" sz="1200" b="1" baseline="0">
              <a:solidFill>
                <a:schemeClr val="bg1"/>
              </a:solidFill>
            </a:rPr>
            <a:t> TRƯỜNG TÀI CHÍNH KHÁC</a:t>
          </a:r>
          <a:endParaRPr lang="en-001" sz="1200" b="1">
            <a:solidFill>
              <a:schemeClr val="bg1"/>
            </a:solidFill>
          </a:endParaRPr>
        </a:p>
      </xdr:txBody>
    </xdr:sp>
    <xdr:clientData/>
  </xdr:twoCellAnchor>
  <xdr:twoCellAnchor>
    <xdr:from>
      <xdr:col>0</xdr:col>
      <xdr:colOff>615391</xdr:colOff>
      <xdr:row>1</xdr:row>
      <xdr:rowOff>2207326</xdr:rowOff>
    </xdr:from>
    <xdr:to>
      <xdr:col>0</xdr:col>
      <xdr:colOff>2948608</xdr:colOff>
      <xdr:row>1</xdr:row>
      <xdr:rowOff>2495326</xdr:rowOff>
    </xdr:to>
    <xdr:sp macro="" textlink="">
      <xdr:nvSpPr>
        <xdr:cNvPr id="10" name="Rectangle 9">
          <a:extLst>
            <a:ext uri="{FF2B5EF4-FFF2-40B4-BE49-F238E27FC236}">
              <a16:creationId xmlns:a16="http://schemas.microsoft.com/office/drawing/2014/main" id="{662C04FE-DC87-441D-AC4C-3C6618F8D605}"/>
            </a:ext>
          </a:extLst>
        </xdr:cNvPr>
        <xdr:cNvSpPr/>
      </xdr:nvSpPr>
      <xdr:spPr>
        <a:xfrm>
          <a:off x="615391" y="7404071"/>
          <a:ext cx="2333217" cy="288000"/>
        </a:xfrm>
        <a:prstGeom prst="rect">
          <a:avLst/>
        </a:prstGeom>
        <a:gradFill flip="none" rotWithShape="1">
          <a:gsLst>
            <a:gs pos="0">
              <a:srgbClr val="DEEBF6"/>
            </a:gs>
            <a:gs pos="50000">
              <a:schemeClr val="bg1">
                <a:lumMod val="95000"/>
              </a:schemeClr>
            </a:gs>
            <a:gs pos="100000">
              <a:srgbClr val="DEEBF6">
                <a:shade val="100000"/>
                <a:satMod val="115000"/>
              </a:srgbClr>
            </a:gs>
          </a:gsLst>
          <a:lin ang="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500" b="1">
              <a:solidFill>
                <a:srgbClr val="11588C"/>
              </a:solidFill>
            </a:rPr>
            <a:t>II. PHÂN</a:t>
          </a:r>
          <a:r>
            <a:rPr lang="en-US" sz="1500" b="1" baseline="0">
              <a:solidFill>
                <a:srgbClr val="11588C"/>
              </a:solidFill>
            </a:rPr>
            <a:t> TÍCH THỊ TRƯỜNG</a:t>
          </a:r>
          <a:endParaRPr lang="en-001" sz="1500" b="1">
            <a:solidFill>
              <a:srgbClr val="11588C"/>
            </a:solidFill>
          </a:endParaRPr>
        </a:p>
      </xdr:txBody>
    </xdr:sp>
    <xdr:clientData/>
  </xdr:twoCellAnchor>
  <xdr:twoCellAnchor>
    <xdr:from>
      <xdr:col>0</xdr:col>
      <xdr:colOff>616339</xdr:colOff>
      <xdr:row>1</xdr:row>
      <xdr:rowOff>2506445</xdr:rowOff>
    </xdr:from>
    <xdr:to>
      <xdr:col>0</xdr:col>
      <xdr:colOff>3990799</xdr:colOff>
      <xdr:row>1</xdr:row>
      <xdr:rowOff>2794445</xdr:rowOff>
    </xdr:to>
    <xdr:sp macro="" textlink="">
      <xdr:nvSpPr>
        <xdr:cNvPr id="11" name="Rectangle 10">
          <a:extLst>
            <a:ext uri="{FF2B5EF4-FFF2-40B4-BE49-F238E27FC236}">
              <a16:creationId xmlns:a16="http://schemas.microsoft.com/office/drawing/2014/main" id="{2608B413-9D9E-4079-A91F-A8605A6B2E71}"/>
            </a:ext>
          </a:extLst>
        </xdr:cNvPr>
        <xdr:cNvSpPr/>
      </xdr:nvSpPr>
      <xdr:spPr>
        <a:xfrm>
          <a:off x="616339" y="7703190"/>
          <a:ext cx="3374460" cy="288000"/>
        </a:xfrm>
        <a:prstGeom prst="rect">
          <a:avLst/>
        </a:prstGeom>
        <a:solidFill>
          <a:srgbClr val="033F6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solidFill>
                <a:schemeClr val="bg1"/>
              </a:solidFill>
            </a:rPr>
            <a:t>1. PHÂN</a:t>
          </a:r>
          <a:r>
            <a:rPr lang="en-US" sz="1200" b="1" baseline="0">
              <a:solidFill>
                <a:schemeClr val="bg1"/>
              </a:solidFill>
            </a:rPr>
            <a:t> TÍCH KĨ THUẬT CHỈ SỐ VNINDEX</a:t>
          </a:r>
          <a:endParaRPr lang="en-001" sz="1200" b="1">
            <a:solidFill>
              <a:schemeClr val="bg1"/>
            </a:solidFill>
          </a:endParaRPr>
        </a:p>
      </xdr:txBody>
    </xdr:sp>
    <xdr:clientData/>
  </xdr:twoCellAnchor>
  <xdr:twoCellAnchor>
    <xdr:from>
      <xdr:col>0</xdr:col>
      <xdr:colOff>615280</xdr:colOff>
      <xdr:row>1</xdr:row>
      <xdr:rowOff>2792426</xdr:rowOff>
    </xdr:from>
    <xdr:to>
      <xdr:col>0</xdr:col>
      <xdr:colOff>3989740</xdr:colOff>
      <xdr:row>1</xdr:row>
      <xdr:rowOff>3080426</xdr:rowOff>
    </xdr:to>
    <xdr:sp macro="" textlink="">
      <xdr:nvSpPr>
        <xdr:cNvPr id="12" name="Rectangle 11">
          <a:extLst>
            <a:ext uri="{FF2B5EF4-FFF2-40B4-BE49-F238E27FC236}">
              <a16:creationId xmlns:a16="http://schemas.microsoft.com/office/drawing/2014/main" id="{88C30217-00BF-4456-B0FD-90DC083D7189}"/>
            </a:ext>
          </a:extLst>
        </xdr:cNvPr>
        <xdr:cNvSpPr/>
      </xdr:nvSpPr>
      <xdr:spPr>
        <a:xfrm>
          <a:off x="615280" y="7989171"/>
          <a:ext cx="3374460" cy="288000"/>
        </a:xfrm>
        <a:prstGeom prst="rect">
          <a:avLst/>
        </a:prstGeom>
        <a:solidFill>
          <a:srgbClr val="033F6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solidFill>
                <a:schemeClr val="bg1"/>
              </a:solidFill>
            </a:rPr>
            <a:t>2.</a:t>
          </a:r>
          <a:r>
            <a:rPr lang="en-US" sz="1200" b="1" baseline="0">
              <a:solidFill>
                <a:schemeClr val="bg1"/>
              </a:solidFill>
            </a:rPr>
            <a:t> PHÂN TÍCH CẤU TRÚC XU HƯỚNG THỊ TRƯỜNG</a:t>
          </a:r>
          <a:endParaRPr lang="en-001" sz="1200" b="1">
            <a:solidFill>
              <a:schemeClr val="bg1"/>
            </a:solidFill>
          </a:endParaRPr>
        </a:p>
      </xdr:txBody>
    </xdr:sp>
    <xdr:clientData/>
  </xdr:twoCellAnchor>
  <xdr:twoCellAnchor>
    <xdr:from>
      <xdr:col>0</xdr:col>
      <xdr:colOff>615279</xdr:colOff>
      <xdr:row>1</xdr:row>
      <xdr:rowOff>3081134</xdr:rowOff>
    </xdr:from>
    <xdr:to>
      <xdr:col>0</xdr:col>
      <xdr:colOff>4259627</xdr:colOff>
      <xdr:row>1</xdr:row>
      <xdr:rowOff>3369134</xdr:rowOff>
    </xdr:to>
    <xdr:sp macro="" textlink="">
      <xdr:nvSpPr>
        <xdr:cNvPr id="13" name="Rectangle 12">
          <a:extLst>
            <a:ext uri="{FF2B5EF4-FFF2-40B4-BE49-F238E27FC236}">
              <a16:creationId xmlns:a16="http://schemas.microsoft.com/office/drawing/2014/main" id="{2989D48A-AE99-4035-B055-7A881174D848}"/>
            </a:ext>
          </a:extLst>
        </xdr:cNvPr>
        <xdr:cNvSpPr/>
      </xdr:nvSpPr>
      <xdr:spPr>
        <a:xfrm>
          <a:off x="615279" y="8277879"/>
          <a:ext cx="3644348" cy="288000"/>
        </a:xfrm>
        <a:prstGeom prst="rect">
          <a:avLst/>
        </a:prstGeom>
        <a:solidFill>
          <a:srgbClr val="033F6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solidFill>
                <a:schemeClr val="bg1"/>
              </a:solidFill>
            </a:rPr>
            <a:t>3. THỐNG</a:t>
          </a:r>
          <a:r>
            <a:rPr lang="en-US" sz="1200" b="1" baseline="0">
              <a:solidFill>
                <a:schemeClr val="bg1"/>
              </a:solidFill>
            </a:rPr>
            <a:t> KÊ GIAO DỊCH KHỐI NGOẠI - TỰ DOANH</a:t>
          </a:r>
          <a:endParaRPr lang="en-001" sz="1200" b="1">
            <a:solidFill>
              <a:schemeClr val="bg1"/>
            </a:solidFill>
          </a:endParaRPr>
        </a:p>
      </xdr:txBody>
    </xdr:sp>
    <xdr:clientData/>
  </xdr:twoCellAnchor>
  <xdr:twoCellAnchor>
    <xdr:from>
      <xdr:col>0</xdr:col>
      <xdr:colOff>616225</xdr:colOff>
      <xdr:row>1</xdr:row>
      <xdr:rowOff>3370790</xdr:rowOff>
    </xdr:from>
    <xdr:to>
      <xdr:col>0</xdr:col>
      <xdr:colOff>4260573</xdr:colOff>
      <xdr:row>1</xdr:row>
      <xdr:rowOff>3658790</xdr:rowOff>
    </xdr:to>
    <xdr:sp macro="" textlink="">
      <xdr:nvSpPr>
        <xdr:cNvPr id="14" name="Rectangle 13">
          <a:extLst>
            <a:ext uri="{FF2B5EF4-FFF2-40B4-BE49-F238E27FC236}">
              <a16:creationId xmlns:a16="http://schemas.microsoft.com/office/drawing/2014/main" id="{4F7E4829-4545-4C9F-A4C5-CAFAF26CF9B5}"/>
            </a:ext>
          </a:extLst>
        </xdr:cNvPr>
        <xdr:cNvSpPr/>
      </xdr:nvSpPr>
      <xdr:spPr>
        <a:xfrm>
          <a:off x="616225" y="8567535"/>
          <a:ext cx="3644348" cy="288000"/>
        </a:xfrm>
        <a:prstGeom prst="rect">
          <a:avLst/>
        </a:prstGeom>
        <a:solidFill>
          <a:srgbClr val="033F6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solidFill>
                <a:schemeClr val="bg1"/>
              </a:solidFill>
            </a:rPr>
            <a:t>4. THỐNG</a:t>
          </a:r>
          <a:r>
            <a:rPr lang="en-US" sz="1200" b="1" baseline="0">
              <a:solidFill>
                <a:schemeClr val="bg1"/>
              </a:solidFill>
            </a:rPr>
            <a:t> KÊ BIẾN ĐỘNG VỐN HOÁ THỊ TRƯỜNG</a:t>
          </a:r>
          <a:endParaRPr lang="en-001" sz="1200" b="1">
            <a:solidFill>
              <a:schemeClr val="bg1"/>
            </a:solidFill>
          </a:endParaRPr>
        </a:p>
      </xdr:txBody>
    </xdr:sp>
    <xdr:clientData/>
  </xdr:twoCellAnchor>
  <xdr:twoCellAnchor>
    <xdr:from>
      <xdr:col>0</xdr:col>
      <xdr:colOff>616339</xdr:colOff>
      <xdr:row>1</xdr:row>
      <xdr:rowOff>3661285</xdr:rowOff>
    </xdr:from>
    <xdr:to>
      <xdr:col>0</xdr:col>
      <xdr:colOff>2787690</xdr:colOff>
      <xdr:row>1</xdr:row>
      <xdr:rowOff>3949285</xdr:rowOff>
    </xdr:to>
    <xdr:sp macro="" textlink="">
      <xdr:nvSpPr>
        <xdr:cNvPr id="15" name="Rectangle 14">
          <a:extLst>
            <a:ext uri="{FF2B5EF4-FFF2-40B4-BE49-F238E27FC236}">
              <a16:creationId xmlns:a16="http://schemas.microsoft.com/office/drawing/2014/main" id="{A7DB431A-C07C-4084-8CF0-6047F13414E1}"/>
            </a:ext>
          </a:extLst>
        </xdr:cNvPr>
        <xdr:cNvSpPr/>
      </xdr:nvSpPr>
      <xdr:spPr>
        <a:xfrm>
          <a:off x="616339" y="8858030"/>
          <a:ext cx="2171351" cy="288000"/>
        </a:xfrm>
        <a:prstGeom prst="rect">
          <a:avLst/>
        </a:prstGeom>
        <a:gradFill flip="none" rotWithShape="1">
          <a:gsLst>
            <a:gs pos="0">
              <a:srgbClr val="DEEBF6"/>
            </a:gs>
            <a:gs pos="50000">
              <a:schemeClr val="bg1">
                <a:lumMod val="95000"/>
              </a:schemeClr>
            </a:gs>
            <a:gs pos="100000">
              <a:srgbClr val="DEEBF6">
                <a:shade val="100000"/>
                <a:satMod val="115000"/>
              </a:srgbClr>
            </a:gs>
          </a:gsLst>
          <a:lin ang="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500" b="1">
              <a:solidFill>
                <a:srgbClr val="11588C"/>
              </a:solidFill>
            </a:rPr>
            <a:t>III. DANH</a:t>
          </a:r>
          <a:r>
            <a:rPr lang="en-US" sz="1500" b="1" baseline="0">
              <a:solidFill>
                <a:srgbClr val="11588C"/>
              </a:solidFill>
            </a:rPr>
            <a:t> MỤC CỔ PHIẾU</a:t>
          </a:r>
          <a:endParaRPr lang="en-001" sz="1500" b="1">
            <a:solidFill>
              <a:srgbClr val="11588C"/>
            </a:solidFill>
          </a:endParaRPr>
        </a:p>
      </xdr:txBody>
    </xdr:sp>
    <xdr:clientData/>
  </xdr:twoCellAnchor>
  <xdr:twoCellAnchor>
    <xdr:from>
      <xdr:col>0</xdr:col>
      <xdr:colOff>617171</xdr:colOff>
      <xdr:row>1</xdr:row>
      <xdr:rowOff>3947255</xdr:rowOff>
    </xdr:from>
    <xdr:to>
      <xdr:col>0</xdr:col>
      <xdr:colOff>4261519</xdr:colOff>
      <xdr:row>1</xdr:row>
      <xdr:rowOff>4235255</xdr:rowOff>
    </xdr:to>
    <xdr:sp macro="" textlink="">
      <xdr:nvSpPr>
        <xdr:cNvPr id="16" name="Rectangle 15">
          <a:extLst>
            <a:ext uri="{FF2B5EF4-FFF2-40B4-BE49-F238E27FC236}">
              <a16:creationId xmlns:a16="http://schemas.microsoft.com/office/drawing/2014/main" id="{F0321C71-78C3-4A88-AD4A-31AC2AE159F0}"/>
            </a:ext>
          </a:extLst>
        </xdr:cNvPr>
        <xdr:cNvSpPr/>
      </xdr:nvSpPr>
      <xdr:spPr>
        <a:xfrm>
          <a:off x="617171" y="9144000"/>
          <a:ext cx="3644348" cy="288000"/>
        </a:xfrm>
        <a:prstGeom prst="rect">
          <a:avLst/>
        </a:prstGeom>
        <a:solidFill>
          <a:srgbClr val="033F6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solidFill>
                <a:schemeClr val="bg1"/>
              </a:solidFill>
            </a:rPr>
            <a:t>1. DANH</a:t>
          </a:r>
          <a:r>
            <a:rPr lang="en-US" sz="1200" b="1" baseline="0">
              <a:solidFill>
                <a:schemeClr val="bg1"/>
              </a:solidFill>
            </a:rPr>
            <a:t> SÁCH CỔ PHIẾU THEO DÕI</a:t>
          </a:r>
          <a:endParaRPr lang="en-001" sz="1200" b="1">
            <a:solidFill>
              <a:schemeClr val="bg1"/>
            </a:solidFill>
          </a:endParaRPr>
        </a:p>
      </xdr:txBody>
    </xdr:sp>
    <xdr:clientData/>
  </xdr:twoCellAnchor>
  <xdr:twoCellAnchor>
    <xdr:from>
      <xdr:col>0</xdr:col>
      <xdr:colOff>613385</xdr:colOff>
      <xdr:row>1</xdr:row>
      <xdr:rowOff>4219872</xdr:rowOff>
    </xdr:from>
    <xdr:to>
      <xdr:col>0</xdr:col>
      <xdr:colOff>4257733</xdr:colOff>
      <xdr:row>1</xdr:row>
      <xdr:rowOff>4507872</xdr:rowOff>
    </xdr:to>
    <xdr:sp macro="" textlink="">
      <xdr:nvSpPr>
        <xdr:cNvPr id="17" name="Rectangle 16">
          <a:extLst>
            <a:ext uri="{FF2B5EF4-FFF2-40B4-BE49-F238E27FC236}">
              <a16:creationId xmlns:a16="http://schemas.microsoft.com/office/drawing/2014/main" id="{5E24D1F3-C9E8-40D5-9E3E-09A115C82D23}"/>
            </a:ext>
          </a:extLst>
        </xdr:cNvPr>
        <xdr:cNvSpPr/>
      </xdr:nvSpPr>
      <xdr:spPr>
        <a:xfrm>
          <a:off x="613385" y="9416617"/>
          <a:ext cx="3644348" cy="288000"/>
        </a:xfrm>
        <a:prstGeom prst="rect">
          <a:avLst/>
        </a:prstGeom>
        <a:solidFill>
          <a:srgbClr val="033F6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solidFill>
                <a:schemeClr val="bg1"/>
              </a:solidFill>
            </a:rPr>
            <a:t>2. CHIẾN</a:t>
          </a:r>
          <a:r>
            <a:rPr lang="en-US" sz="1200" b="1" baseline="0">
              <a:solidFill>
                <a:schemeClr val="bg1"/>
              </a:solidFill>
            </a:rPr>
            <a:t> LƯỢC GIAO DỊCH TUẦN</a:t>
          </a:r>
          <a:endParaRPr lang="en-001" sz="1200" b="1">
            <a:solidFill>
              <a:schemeClr val="bg1"/>
            </a:solidFill>
          </a:endParaRPr>
        </a:p>
      </xdr:txBody>
    </xdr:sp>
    <xdr:clientData/>
  </xdr:twoCellAnchor>
  <xdr:oneCellAnchor>
    <xdr:from>
      <xdr:col>0</xdr:col>
      <xdr:colOff>6239510</xdr:colOff>
      <xdr:row>1</xdr:row>
      <xdr:rowOff>128739</xdr:rowOff>
    </xdr:from>
    <xdr:ext cx="1032839" cy="430696"/>
    <xdr:pic>
      <xdr:nvPicPr>
        <xdr:cNvPr id="3" name="Picture 2">
          <a:extLst>
            <a:ext uri="{FF2B5EF4-FFF2-40B4-BE49-F238E27FC236}">
              <a16:creationId xmlns:a16="http://schemas.microsoft.com/office/drawing/2014/main" id="{096FE3B4-DE7E-493A-B740-771A020E861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239510" y="5325484"/>
          <a:ext cx="1032839" cy="430696"/>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xdr:from>
      <xdr:col>23</xdr:col>
      <xdr:colOff>4345641</xdr:colOff>
      <xdr:row>41</xdr:row>
      <xdr:rowOff>0</xdr:rowOff>
    </xdr:from>
    <xdr:to>
      <xdr:col>23</xdr:col>
      <xdr:colOff>112060</xdr:colOff>
      <xdr:row>41</xdr:row>
      <xdr:rowOff>0</xdr:rowOff>
    </xdr:to>
    <xdr:sp macro="" textlink="">
      <xdr:nvSpPr>
        <xdr:cNvPr id="3" name="TextBox 2">
          <a:extLst>
            <a:ext uri="{FF2B5EF4-FFF2-40B4-BE49-F238E27FC236}">
              <a16:creationId xmlns:a16="http://schemas.microsoft.com/office/drawing/2014/main" id="{B4F0991C-C7AA-4D09-875B-EB76ABCC20CC}"/>
            </a:ext>
          </a:extLst>
        </xdr:cNvPr>
        <xdr:cNvSpPr txBox="1"/>
      </xdr:nvSpPr>
      <xdr:spPr>
        <a:xfrm>
          <a:off x="4345641" y="7221390"/>
          <a:ext cx="3642233"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r>
            <a:rPr lang="en-US" sz="1600" b="1">
              <a:solidFill>
                <a:schemeClr val="bg1"/>
              </a:solidFill>
              <a:latin typeface="+mn-lt"/>
            </a:rPr>
            <a:t>1. Bối</a:t>
          </a:r>
          <a:r>
            <a:rPr lang="en-US" sz="1600" b="1" baseline="0">
              <a:solidFill>
                <a:schemeClr val="bg1"/>
              </a:solidFill>
              <a:latin typeface="+mn-lt"/>
            </a:rPr>
            <a:t> cảnh vĩ mô</a:t>
          </a:r>
          <a:endParaRPr lang="en-001" sz="1600" b="1">
            <a:solidFill>
              <a:schemeClr val="bg1"/>
            </a:solidFill>
            <a:latin typeface="+mn-lt"/>
          </a:endParaRPr>
        </a:p>
      </xdr:txBody>
    </xdr:sp>
    <xdr:clientData/>
  </xdr:twoCellAnchor>
  <xdr:twoCellAnchor>
    <xdr:from>
      <xdr:col>23</xdr:col>
      <xdr:colOff>4341160</xdr:colOff>
      <xdr:row>41</xdr:row>
      <xdr:rowOff>0</xdr:rowOff>
    </xdr:from>
    <xdr:to>
      <xdr:col>23</xdr:col>
      <xdr:colOff>230284</xdr:colOff>
      <xdr:row>41</xdr:row>
      <xdr:rowOff>0</xdr:rowOff>
    </xdr:to>
    <xdr:sp macro="" textlink="">
      <xdr:nvSpPr>
        <xdr:cNvPr id="4" name="TextBox 3">
          <a:extLst>
            <a:ext uri="{FF2B5EF4-FFF2-40B4-BE49-F238E27FC236}">
              <a16:creationId xmlns:a16="http://schemas.microsoft.com/office/drawing/2014/main" id="{D4E71661-FA60-4D55-A86D-DD5F7FBA8D80}"/>
            </a:ext>
          </a:extLst>
        </xdr:cNvPr>
        <xdr:cNvSpPr txBox="1"/>
      </xdr:nvSpPr>
      <xdr:spPr>
        <a:xfrm>
          <a:off x="4341160" y="7995239"/>
          <a:ext cx="3764938"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r>
            <a:rPr lang="en-US" sz="1600" b="1">
              <a:solidFill>
                <a:schemeClr val="bg1"/>
              </a:solidFill>
              <a:latin typeface="+mn-lt"/>
            </a:rPr>
            <a:t>3. Danh mục</a:t>
          </a:r>
          <a:r>
            <a:rPr lang="en-US" sz="1600" b="1" baseline="0">
              <a:solidFill>
                <a:schemeClr val="bg1"/>
              </a:solidFill>
              <a:latin typeface="+mn-lt"/>
            </a:rPr>
            <a:t> cổ phiếu</a:t>
          </a:r>
          <a:endParaRPr lang="en-001" sz="1600" b="1">
            <a:solidFill>
              <a:schemeClr val="bg1"/>
            </a:solidFill>
            <a:latin typeface="+mn-lt"/>
          </a:endParaRPr>
        </a:p>
      </xdr:txBody>
    </xdr:sp>
    <xdr:clientData/>
  </xdr:twoCellAnchor>
  <xdr:oneCellAnchor>
    <xdr:from>
      <xdr:col>35</xdr:col>
      <xdr:colOff>457090</xdr:colOff>
      <xdr:row>41</xdr:row>
      <xdr:rowOff>3276</xdr:rowOff>
    </xdr:from>
    <xdr:ext cx="1088069" cy="427478"/>
    <xdr:pic>
      <xdr:nvPicPr>
        <xdr:cNvPr id="5" name="Picture 4">
          <a:extLst>
            <a:ext uri="{FF2B5EF4-FFF2-40B4-BE49-F238E27FC236}">
              <a16:creationId xmlns:a16="http://schemas.microsoft.com/office/drawing/2014/main" id="{2E658E3F-A479-44CB-B088-1E47F73C96E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381431" y="3276"/>
          <a:ext cx="1088069" cy="427478"/>
        </a:xfrm>
        <a:prstGeom prst="rect">
          <a:avLst/>
        </a:prstGeom>
      </xdr:spPr>
    </xdr:pic>
    <xdr:clientData/>
  </xdr:oneCellAnchor>
  <xdr:oneCellAnchor>
    <xdr:from>
      <xdr:col>42</xdr:col>
      <xdr:colOff>756213</xdr:colOff>
      <xdr:row>70</xdr:row>
      <xdr:rowOff>15693</xdr:rowOff>
    </xdr:from>
    <xdr:ext cx="1088069" cy="427478"/>
    <xdr:pic>
      <xdr:nvPicPr>
        <xdr:cNvPr id="8" name="Picture 7">
          <a:extLst>
            <a:ext uri="{FF2B5EF4-FFF2-40B4-BE49-F238E27FC236}">
              <a16:creationId xmlns:a16="http://schemas.microsoft.com/office/drawing/2014/main" id="{0DC4A3AA-799D-4276-8141-691A7E7A063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827444" y="5328759"/>
          <a:ext cx="1088069" cy="427478"/>
        </a:xfrm>
        <a:prstGeom prst="rect">
          <a:avLst/>
        </a:prstGeom>
      </xdr:spPr>
    </xdr:pic>
    <xdr:clientData/>
  </xdr:oneCellAnchor>
  <xdr:twoCellAnchor>
    <xdr:from>
      <xdr:col>40</xdr:col>
      <xdr:colOff>946</xdr:colOff>
      <xdr:row>71</xdr:row>
      <xdr:rowOff>153492</xdr:rowOff>
    </xdr:from>
    <xdr:to>
      <xdr:col>42</xdr:col>
      <xdr:colOff>1163934</xdr:colOff>
      <xdr:row>72</xdr:row>
      <xdr:rowOff>14991</xdr:rowOff>
    </xdr:to>
    <xdr:sp macro="" textlink="">
      <xdr:nvSpPr>
        <xdr:cNvPr id="9" name="Rectangle 8">
          <a:extLst>
            <a:ext uri="{FF2B5EF4-FFF2-40B4-BE49-F238E27FC236}">
              <a16:creationId xmlns:a16="http://schemas.microsoft.com/office/drawing/2014/main" id="{504C1C0C-BF54-45CE-8F07-61861DB2FF51}"/>
            </a:ext>
          </a:extLst>
        </xdr:cNvPr>
        <xdr:cNvSpPr/>
      </xdr:nvSpPr>
      <xdr:spPr>
        <a:xfrm>
          <a:off x="7612572" y="5650777"/>
          <a:ext cx="6622593"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twoCellAnchor>
    <xdr:from>
      <xdr:col>24</xdr:col>
      <xdr:colOff>14200</xdr:colOff>
      <xdr:row>42</xdr:row>
      <xdr:rowOff>140868</xdr:rowOff>
    </xdr:from>
    <xdr:to>
      <xdr:col>36</xdr:col>
      <xdr:colOff>406122</xdr:colOff>
      <xdr:row>43</xdr:row>
      <xdr:rowOff>2368</xdr:rowOff>
    </xdr:to>
    <xdr:sp macro="" textlink="">
      <xdr:nvSpPr>
        <xdr:cNvPr id="12" name="Rectangle 11">
          <a:extLst>
            <a:ext uri="{FF2B5EF4-FFF2-40B4-BE49-F238E27FC236}">
              <a16:creationId xmlns:a16="http://schemas.microsoft.com/office/drawing/2014/main" id="{C80A5608-5DC4-4B56-AFC9-9ECCF6A29EBE}"/>
            </a:ext>
          </a:extLst>
        </xdr:cNvPr>
        <xdr:cNvSpPr/>
      </xdr:nvSpPr>
      <xdr:spPr>
        <a:xfrm flipV="1">
          <a:off x="164925" y="325088"/>
          <a:ext cx="6630274"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twoCellAnchor>
    <xdr:from>
      <xdr:col>24</xdr:col>
      <xdr:colOff>4732</xdr:colOff>
      <xdr:row>48</xdr:row>
      <xdr:rowOff>9465</xdr:rowOff>
    </xdr:from>
    <xdr:to>
      <xdr:col>27</xdr:col>
      <xdr:colOff>449627</xdr:colOff>
      <xdr:row>54</xdr:row>
      <xdr:rowOff>18932</xdr:rowOff>
    </xdr:to>
    <xdr:graphicFrame macro="">
      <xdr:nvGraphicFramePr>
        <xdr:cNvPr id="13" name="Chart 12">
          <a:extLst>
            <a:ext uri="{FF2B5EF4-FFF2-40B4-BE49-F238E27FC236}">
              <a16:creationId xmlns:a16="http://schemas.microsoft.com/office/drawing/2014/main" id="{D483F939-33E9-4D22-BEF9-E8558F1366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29</xdr:col>
      <xdr:colOff>24645</xdr:colOff>
      <xdr:row>48</xdr:row>
      <xdr:rowOff>15015</xdr:rowOff>
    </xdr:from>
    <xdr:to>
      <xdr:col>33</xdr:col>
      <xdr:colOff>5714</xdr:colOff>
      <xdr:row>54</xdr:row>
      <xdr:rowOff>1</xdr:rowOff>
    </xdr:to>
    <xdr:graphicFrame macro="">
      <xdr:nvGraphicFramePr>
        <xdr:cNvPr id="7" name="Chart 6">
          <a:extLst>
            <a:ext uri="{FF2B5EF4-FFF2-40B4-BE49-F238E27FC236}">
              <a16:creationId xmlns:a16="http://schemas.microsoft.com/office/drawing/2014/main" id="{844573C8-C05B-45B6-A8FD-1EBF0D32EF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34</xdr:col>
      <xdr:colOff>9467</xdr:colOff>
      <xdr:row>48</xdr:row>
      <xdr:rowOff>22522</xdr:rowOff>
    </xdr:from>
    <xdr:to>
      <xdr:col>37</xdr:col>
      <xdr:colOff>454361</xdr:colOff>
      <xdr:row>54</xdr:row>
      <xdr:rowOff>4734</xdr:rowOff>
    </xdr:to>
    <xdr:graphicFrame macro="">
      <xdr:nvGraphicFramePr>
        <xdr:cNvPr id="10" name="Chart 9">
          <a:extLst>
            <a:ext uri="{FF2B5EF4-FFF2-40B4-BE49-F238E27FC236}">
              <a16:creationId xmlns:a16="http://schemas.microsoft.com/office/drawing/2014/main" id="{D13535CE-43C5-4D9C-9203-268A6D865B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24</xdr:col>
      <xdr:colOff>9467</xdr:colOff>
      <xdr:row>57</xdr:row>
      <xdr:rowOff>18768</xdr:rowOff>
    </xdr:from>
    <xdr:to>
      <xdr:col>28</xdr:col>
      <xdr:colOff>9462</xdr:colOff>
      <xdr:row>63</xdr:row>
      <xdr:rowOff>15014</xdr:rowOff>
    </xdr:to>
    <xdr:graphicFrame macro="">
      <xdr:nvGraphicFramePr>
        <xdr:cNvPr id="14" name="Chart 13">
          <a:extLst>
            <a:ext uri="{FF2B5EF4-FFF2-40B4-BE49-F238E27FC236}">
              <a16:creationId xmlns:a16="http://schemas.microsoft.com/office/drawing/2014/main" id="{2692333E-C2AD-428F-8585-75FECA0EEB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29</xdr:col>
      <xdr:colOff>4731</xdr:colOff>
      <xdr:row>57</xdr:row>
      <xdr:rowOff>3754</xdr:rowOff>
    </xdr:from>
    <xdr:to>
      <xdr:col>33</xdr:col>
      <xdr:colOff>4727</xdr:colOff>
      <xdr:row>63</xdr:row>
      <xdr:rowOff>1</xdr:rowOff>
    </xdr:to>
    <xdr:graphicFrame macro="">
      <xdr:nvGraphicFramePr>
        <xdr:cNvPr id="2" name="Chart 1">
          <a:extLst>
            <a:ext uri="{FF2B5EF4-FFF2-40B4-BE49-F238E27FC236}">
              <a16:creationId xmlns:a16="http://schemas.microsoft.com/office/drawing/2014/main" id="{83FC1407-19AB-49DB-BF58-3D04AE2009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34</xdr:col>
      <xdr:colOff>4735</xdr:colOff>
      <xdr:row>57</xdr:row>
      <xdr:rowOff>3755</xdr:rowOff>
    </xdr:from>
    <xdr:to>
      <xdr:col>38</xdr:col>
      <xdr:colOff>4730</xdr:colOff>
      <xdr:row>62</xdr:row>
      <xdr:rowOff>183932</xdr:rowOff>
    </xdr:to>
    <xdr:graphicFrame macro="">
      <xdr:nvGraphicFramePr>
        <xdr:cNvPr id="6" name="Chart 5">
          <a:extLst>
            <a:ext uri="{FF2B5EF4-FFF2-40B4-BE49-F238E27FC236}">
              <a16:creationId xmlns:a16="http://schemas.microsoft.com/office/drawing/2014/main" id="{EBC2CDD9-9812-44BF-A05E-46F492E082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oneCellAnchor>
    <xdr:from>
      <xdr:col>35</xdr:col>
      <xdr:colOff>457090</xdr:colOff>
      <xdr:row>82</xdr:row>
      <xdr:rowOff>11650</xdr:rowOff>
    </xdr:from>
    <xdr:ext cx="1088069" cy="427478"/>
    <xdr:pic>
      <xdr:nvPicPr>
        <xdr:cNvPr id="11" name="Picture 10">
          <a:extLst>
            <a:ext uri="{FF2B5EF4-FFF2-40B4-BE49-F238E27FC236}">
              <a16:creationId xmlns:a16="http://schemas.microsoft.com/office/drawing/2014/main" id="{82DA798F-4465-4BDA-BE18-929E633544E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381431" y="10646155"/>
          <a:ext cx="1088069" cy="427478"/>
        </a:xfrm>
        <a:prstGeom prst="rect">
          <a:avLst/>
        </a:prstGeom>
      </xdr:spPr>
    </xdr:pic>
    <xdr:clientData/>
  </xdr:oneCellAnchor>
  <xdr:twoCellAnchor>
    <xdr:from>
      <xdr:col>24</xdr:col>
      <xdr:colOff>14199</xdr:colOff>
      <xdr:row>83</xdr:row>
      <xdr:rowOff>148905</xdr:rowOff>
    </xdr:from>
    <xdr:to>
      <xdr:col>36</xdr:col>
      <xdr:colOff>410308</xdr:colOff>
      <xdr:row>84</xdr:row>
      <xdr:rowOff>10404</xdr:rowOff>
    </xdr:to>
    <xdr:sp macro="" textlink="">
      <xdr:nvSpPr>
        <xdr:cNvPr id="15" name="Rectangle 14">
          <a:extLst>
            <a:ext uri="{FF2B5EF4-FFF2-40B4-BE49-F238E27FC236}">
              <a16:creationId xmlns:a16="http://schemas.microsoft.com/office/drawing/2014/main" id="{7EB431F3-338F-43F0-95E2-BC338DD443C4}"/>
            </a:ext>
          </a:extLst>
        </xdr:cNvPr>
        <xdr:cNvSpPr/>
      </xdr:nvSpPr>
      <xdr:spPr>
        <a:xfrm>
          <a:off x="164924" y="10967630"/>
          <a:ext cx="6634461"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twoCellAnchor>
    <xdr:from>
      <xdr:col>24</xdr:col>
      <xdr:colOff>4736</xdr:colOff>
      <xdr:row>89</xdr:row>
      <xdr:rowOff>23665</xdr:rowOff>
    </xdr:from>
    <xdr:to>
      <xdr:col>27</xdr:col>
      <xdr:colOff>449631</xdr:colOff>
      <xdr:row>94</xdr:row>
      <xdr:rowOff>175118</xdr:rowOff>
    </xdr:to>
    <xdr:graphicFrame macro="">
      <xdr:nvGraphicFramePr>
        <xdr:cNvPr id="16" name="Chart 15">
          <a:extLst>
            <a:ext uri="{FF2B5EF4-FFF2-40B4-BE49-F238E27FC236}">
              <a16:creationId xmlns:a16="http://schemas.microsoft.com/office/drawing/2014/main" id="{6FF2029E-64A4-461A-BA83-3818B0DC79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29</xdr:col>
      <xdr:colOff>4734</xdr:colOff>
      <xdr:row>89</xdr:row>
      <xdr:rowOff>23664</xdr:rowOff>
    </xdr:from>
    <xdr:to>
      <xdr:col>32</xdr:col>
      <xdr:colOff>449629</xdr:colOff>
      <xdr:row>95</xdr:row>
      <xdr:rowOff>0</xdr:rowOff>
    </xdr:to>
    <xdr:graphicFrame macro="">
      <xdr:nvGraphicFramePr>
        <xdr:cNvPr id="18" name="Chart 17">
          <a:extLst>
            <a:ext uri="{FF2B5EF4-FFF2-40B4-BE49-F238E27FC236}">
              <a16:creationId xmlns:a16="http://schemas.microsoft.com/office/drawing/2014/main" id="{5F2F56AA-25CF-43C5-BADE-12E3E32242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34</xdr:col>
      <xdr:colOff>14199</xdr:colOff>
      <xdr:row>89</xdr:row>
      <xdr:rowOff>14199</xdr:rowOff>
    </xdr:from>
    <xdr:to>
      <xdr:col>37</xdr:col>
      <xdr:colOff>459093</xdr:colOff>
      <xdr:row>94</xdr:row>
      <xdr:rowOff>165652</xdr:rowOff>
    </xdr:to>
    <xdr:graphicFrame macro="">
      <xdr:nvGraphicFramePr>
        <xdr:cNvPr id="53" name="Chart 52">
          <a:extLst>
            <a:ext uri="{FF2B5EF4-FFF2-40B4-BE49-F238E27FC236}">
              <a16:creationId xmlns:a16="http://schemas.microsoft.com/office/drawing/2014/main" id="{9391ACF6-EBED-4999-9FD3-51AD10FE76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24</xdr:col>
      <xdr:colOff>9465</xdr:colOff>
      <xdr:row>98</xdr:row>
      <xdr:rowOff>18932</xdr:rowOff>
    </xdr:from>
    <xdr:to>
      <xdr:col>27</xdr:col>
      <xdr:colOff>454360</xdr:colOff>
      <xdr:row>103</xdr:row>
      <xdr:rowOff>175118</xdr:rowOff>
    </xdr:to>
    <xdr:graphicFrame macro="">
      <xdr:nvGraphicFramePr>
        <xdr:cNvPr id="54" name="Chart 53">
          <a:extLst>
            <a:ext uri="{FF2B5EF4-FFF2-40B4-BE49-F238E27FC236}">
              <a16:creationId xmlns:a16="http://schemas.microsoft.com/office/drawing/2014/main" id="{EE2B0C7B-F212-430A-A1C5-02BA60007A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29</xdr:col>
      <xdr:colOff>18932</xdr:colOff>
      <xdr:row>98</xdr:row>
      <xdr:rowOff>23665</xdr:rowOff>
    </xdr:from>
    <xdr:to>
      <xdr:col>33</xdr:col>
      <xdr:colOff>1</xdr:colOff>
      <xdr:row>103</xdr:row>
      <xdr:rowOff>179851</xdr:rowOff>
    </xdr:to>
    <xdr:graphicFrame macro="">
      <xdr:nvGraphicFramePr>
        <xdr:cNvPr id="55" name="Chart 54">
          <a:extLst>
            <a:ext uri="{FF2B5EF4-FFF2-40B4-BE49-F238E27FC236}">
              <a16:creationId xmlns:a16="http://schemas.microsoft.com/office/drawing/2014/main" id="{A98CE19E-E50A-4C59-92DA-EBBB90D90C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34</xdr:col>
      <xdr:colOff>18931</xdr:colOff>
      <xdr:row>98</xdr:row>
      <xdr:rowOff>23665</xdr:rowOff>
    </xdr:from>
    <xdr:to>
      <xdr:col>37</xdr:col>
      <xdr:colOff>463825</xdr:colOff>
      <xdr:row>103</xdr:row>
      <xdr:rowOff>179851</xdr:rowOff>
    </xdr:to>
    <xdr:graphicFrame macro="">
      <xdr:nvGraphicFramePr>
        <xdr:cNvPr id="56" name="Chart 55">
          <a:extLst>
            <a:ext uri="{FF2B5EF4-FFF2-40B4-BE49-F238E27FC236}">
              <a16:creationId xmlns:a16="http://schemas.microsoft.com/office/drawing/2014/main" id="{8CDFCC7F-E8AD-43A4-9E35-23FC8D8307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oneCellAnchor>
    <xdr:from>
      <xdr:col>42</xdr:col>
      <xdr:colOff>752026</xdr:colOff>
      <xdr:row>111</xdr:row>
      <xdr:rowOff>19880</xdr:rowOff>
    </xdr:from>
    <xdr:ext cx="1088069" cy="427478"/>
    <xdr:pic>
      <xdr:nvPicPr>
        <xdr:cNvPr id="17" name="Picture 16">
          <a:extLst>
            <a:ext uri="{FF2B5EF4-FFF2-40B4-BE49-F238E27FC236}">
              <a16:creationId xmlns:a16="http://schemas.microsoft.com/office/drawing/2014/main" id="{48EBE3DD-D87C-47E1-BEE4-21B587E4DC7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823257" y="15954891"/>
          <a:ext cx="1088069" cy="427478"/>
        </a:xfrm>
        <a:prstGeom prst="rect">
          <a:avLst/>
        </a:prstGeom>
      </xdr:spPr>
    </xdr:pic>
    <xdr:clientData/>
  </xdr:oneCellAnchor>
  <xdr:twoCellAnchor>
    <xdr:from>
      <xdr:col>40</xdr:col>
      <xdr:colOff>946</xdr:colOff>
      <xdr:row>112</xdr:row>
      <xdr:rowOff>153492</xdr:rowOff>
    </xdr:from>
    <xdr:to>
      <xdr:col>42</xdr:col>
      <xdr:colOff>1176494</xdr:colOff>
      <xdr:row>113</xdr:row>
      <xdr:rowOff>25120</xdr:rowOff>
    </xdr:to>
    <xdr:sp macro="" textlink="">
      <xdr:nvSpPr>
        <xdr:cNvPr id="19" name="Rectangle 18">
          <a:extLst>
            <a:ext uri="{FF2B5EF4-FFF2-40B4-BE49-F238E27FC236}">
              <a16:creationId xmlns:a16="http://schemas.microsoft.com/office/drawing/2014/main" id="{EAA6BAFA-FD1E-4404-80E4-818D35EA260D}"/>
            </a:ext>
          </a:extLst>
        </xdr:cNvPr>
        <xdr:cNvSpPr/>
      </xdr:nvSpPr>
      <xdr:spPr>
        <a:xfrm>
          <a:off x="7612572" y="16272723"/>
          <a:ext cx="6635153" cy="55848"/>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35</xdr:col>
      <xdr:colOff>457090</xdr:colOff>
      <xdr:row>123</xdr:row>
      <xdr:rowOff>15837</xdr:rowOff>
    </xdr:from>
    <xdr:ext cx="1088069" cy="427478"/>
    <xdr:pic>
      <xdr:nvPicPr>
        <xdr:cNvPr id="36" name="Picture 35">
          <a:extLst>
            <a:ext uri="{FF2B5EF4-FFF2-40B4-BE49-F238E27FC236}">
              <a16:creationId xmlns:a16="http://schemas.microsoft.com/office/drawing/2014/main" id="{3AFBAF9A-4A56-43FD-A6F4-B17451CE1F0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381431" y="21272288"/>
          <a:ext cx="1088069" cy="427478"/>
        </a:xfrm>
        <a:prstGeom prst="rect">
          <a:avLst/>
        </a:prstGeom>
      </xdr:spPr>
    </xdr:pic>
    <xdr:clientData/>
  </xdr:oneCellAnchor>
  <xdr:twoCellAnchor>
    <xdr:from>
      <xdr:col>24</xdr:col>
      <xdr:colOff>14199</xdr:colOff>
      <xdr:row>124</xdr:row>
      <xdr:rowOff>157279</xdr:rowOff>
    </xdr:from>
    <xdr:to>
      <xdr:col>36</xdr:col>
      <xdr:colOff>410308</xdr:colOff>
      <xdr:row>125</xdr:row>
      <xdr:rowOff>18778</xdr:rowOff>
    </xdr:to>
    <xdr:sp macro="" textlink="">
      <xdr:nvSpPr>
        <xdr:cNvPr id="37" name="Rectangle 36">
          <a:extLst>
            <a:ext uri="{FF2B5EF4-FFF2-40B4-BE49-F238E27FC236}">
              <a16:creationId xmlns:a16="http://schemas.microsoft.com/office/drawing/2014/main" id="{CC9734B8-6770-42BD-9286-A3E220EC273F}"/>
            </a:ext>
          </a:extLst>
        </xdr:cNvPr>
        <xdr:cNvSpPr/>
      </xdr:nvSpPr>
      <xdr:spPr>
        <a:xfrm>
          <a:off x="164924" y="21597949"/>
          <a:ext cx="6634461"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twoCellAnchor>
    <xdr:from>
      <xdr:col>24</xdr:col>
      <xdr:colOff>23666</xdr:colOff>
      <xdr:row>130</xdr:row>
      <xdr:rowOff>28400</xdr:rowOff>
    </xdr:from>
    <xdr:to>
      <xdr:col>28</xdr:col>
      <xdr:colOff>4734</xdr:colOff>
      <xdr:row>136</xdr:row>
      <xdr:rowOff>1</xdr:rowOff>
    </xdr:to>
    <xdr:graphicFrame macro="">
      <xdr:nvGraphicFramePr>
        <xdr:cNvPr id="38" name="Chart 37">
          <a:extLst>
            <a:ext uri="{FF2B5EF4-FFF2-40B4-BE49-F238E27FC236}">
              <a16:creationId xmlns:a16="http://schemas.microsoft.com/office/drawing/2014/main" id="{8D3BBFA5-E7F3-40A4-8557-CA46EE4229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29</xdr:col>
      <xdr:colOff>14197</xdr:colOff>
      <xdr:row>130</xdr:row>
      <xdr:rowOff>23665</xdr:rowOff>
    </xdr:from>
    <xdr:to>
      <xdr:col>32</xdr:col>
      <xdr:colOff>459092</xdr:colOff>
      <xdr:row>135</xdr:row>
      <xdr:rowOff>179850</xdr:rowOff>
    </xdr:to>
    <xdr:graphicFrame macro="">
      <xdr:nvGraphicFramePr>
        <xdr:cNvPr id="39" name="Chart 38">
          <a:extLst>
            <a:ext uri="{FF2B5EF4-FFF2-40B4-BE49-F238E27FC236}">
              <a16:creationId xmlns:a16="http://schemas.microsoft.com/office/drawing/2014/main" id="{FF1CFC2C-1AB6-48F7-882D-5D27BE3F57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34</xdr:col>
      <xdr:colOff>23665</xdr:colOff>
      <xdr:row>130</xdr:row>
      <xdr:rowOff>18932</xdr:rowOff>
    </xdr:from>
    <xdr:to>
      <xdr:col>38</xdr:col>
      <xdr:colOff>4733</xdr:colOff>
      <xdr:row>135</xdr:row>
      <xdr:rowOff>175117</xdr:rowOff>
    </xdr:to>
    <xdr:graphicFrame macro="">
      <xdr:nvGraphicFramePr>
        <xdr:cNvPr id="40" name="Chart 39">
          <a:extLst>
            <a:ext uri="{FF2B5EF4-FFF2-40B4-BE49-F238E27FC236}">
              <a16:creationId xmlns:a16="http://schemas.microsoft.com/office/drawing/2014/main" id="{38DCD55E-82E4-45C8-9961-F384868BFC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24</xdr:col>
      <xdr:colOff>23664</xdr:colOff>
      <xdr:row>139</xdr:row>
      <xdr:rowOff>23664</xdr:rowOff>
    </xdr:from>
    <xdr:to>
      <xdr:col>28</xdr:col>
      <xdr:colOff>4732</xdr:colOff>
      <xdr:row>144</xdr:row>
      <xdr:rowOff>179850</xdr:rowOff>
    </xdr:to>
    <xdr:graphicFrame macro="">
      <xdr:nvGraphicFramePr>
        <xdr:cNvPr id="41" name="Chart 40">
          <a:extLst>
            <a:ext uri="{FF2B5EF4-FFF2-40B4-BE49-F238E27FC236}">
              <a16:creationId xmlns:a16="http://schemas.microsoft.com/office/drawing/2014/main" id="{AF196D1E-1802-4F3E-89EC-2D6CE735B2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29</xdr:col>
      <xdr:colOff>9466</xdr:colOff>
      <xdr:row>139</xdr:row>
      <xdr:rowOff>23664</xdr:rowOff>
    </xdr:from>
    <xdr:to>
      <xdr:col>32</xdr:col>
      <xdr:colOff>454361</xdr:colOff>
      <xdr:row>144</xdr:row>
      <xdr:rowOff>179850</xdr:rowOff>
    </xdr:to>
    <xdr:graphicFrame macro="">
      <xdr:nvGraphicFramePr>
        <xdr:cNvPr id="42" name="Chart 41">
          <a:extLst>
            <a:ext uri="{FF2B5EF4-FFF2-40B4-BE49-F238E27FC236}">
              <a16:creationId xmlns:a16="http://schemas.microsoft.com/office/drawing/2014/main" id="{F8E9CD7B-0313-4D09-8C23-8942B04708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34</xdr:col>
      <xdr:colOff>18932</xdr:colOff>
      <xdr:row>139</xdr:row>
      <xdr:rowOff>18929</xdr:rowOff>
    </xdr:from>
    <xdr:to>
      <xdr:col>38</xdr:col>
      <xdr:colOff>0</xdr:colOff>
      <xdr:row>144</xdr:row>
      <xdr:rowOff>175115</xdr:rowOff>
    </xdr:to>
    <xdr:graphicFrame macro="">
      <xdr:nvGraphicFramePr>
        <xdr:cNvPr id="43" name="Chart 42">
          <a:extLst>
            <a:ext uri="{FF2B5EF4-FFF2-40B4-BE49-F238E27FC236}">
              <a16:creationId xmlns:a16="http://schemas.microsoft.com/office/drawing/2014/main" id="{6DF9FF2E-115C-4E42-94F0-8714BD76ED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oneCellAnchor>
    <xdr:from>
      <xdr:col>10</xdr:col>
      <xdr:colOff>138239</xdr:colOff>
      <xdr:row>0</xdr:row>
      <xdr:rowOff>0</xdr:rowOff>
    </xdr:from>
    <xdr:ext cx="1088069" cy="427478"/>
    <xdr:pic>
      <xdr:nvPicPr>
        <xdr:cNvPr id="20" name="Picture 19">
          <a:extLst>
            <a:ext uri="{FF2B5EF4-FFF2-40B4-BE49-F238E27FC236}">
              <a16:creationId xmlns:a16="http://schemas.microsoft.com/office/drawing/2014/main" id="{FEA688C0-FA7F-497D-BE14-598217CDCD9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770032" y="0"/>
          <a:ext cx="1088069" cy="427478"/>
        </a:xfrm>
        <a:prstGeom prst="rect">
          <a:avLst/>
        </a:prstGeom>
      </xdr:spPr>
    </xdr:pic>
    <xdr:clientData/>
  </xdr:oneCellAnchor>
  <xdr:twoCellAnchor>
    <xdr:from>
      <xdr:col>1</xdr:col>
      <xdr:colOff>14201</xdr:colOff>
      <xdr:row>1</xdr:row>
      <xdr:rowOff>140866</xdr:rowOff>
    </xdr:from>
    <xdr:to>
      <xdr:col>10</xdr:col>
      <xdr:colOff>499241</xdr:colOff>
      <xdr:row>2</xdr:row>
      <xdr:rowOff>2654</xdr:rowOff>
    </xdr:to>
    <xdr:sp macro="" textlink="">
      <xdr:nvSpPr>
        <xdr:cNvPr id="21" name="Rectangle 20">
          <a:extLst>
            <a:ext uri="{FF2B5EF4-FFF2-40B4-BE49-F238E27FC236}">
              <a16:creationId xmlns:a16="http://schemas.microsoft.com/office/drawing/2014/main" id="{4768AD21-BBE9-4B44-B69A-107B2815344E}"/>
            </a:ext>
          </a:extLst>
        </xdr:cNvPr>
        <xdr:cNvSpPr/>
      </xdr:nvSpPr>
      <xdr:spPr>
        <a:xfrm flipV="1">
          <a:off x="167477" y="324797"/>
          <a:ext cx="5963557"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twoCellAnchor>
    <xdr:from>
      <xdr:col>5</xdr:col>
      <xdr:colOff>578071</xdr:colOff>
      <xdr:row>1</xdr:row>
      <xdr:rowOff>74448</xdr:rowOff>
    </xdr:from>
    <xdr:to>
      <xdr:col>10</xdr:col>
      <xdr:colOff>249622</xdr:colOff>
      <xdr:row>9</xdr:row>
      <xdr:rowOff>109817</xdr:rowOff>
    </xdr:to>
    <xdr:graphicFrame macro="">
      <xdr:nvGraphicFramePr>
        <xdr:cNvPr id="22" name="Chart 21">
          <a:extLst>
            <a:ext uri="{FF2B5EF4-FFF2-40B4-BE49-F238E27FC236}">
              <a16:creationId xmlns:a16="http://schemas.microsoft.com/office/drawing/2014/main" id="{CBE0E51A-FA5D-4E1A-AF32-E4D7AB7559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5</xdr:col>
      <xdr:colOff>512549</xdr:colOff>
      <xdr:row>9</xdr:row>
      <xdr:rowOff>65692</xdr:rowOff>
    </xdr:from>
    <xdr:to>
      <xdr:col>11</xdr:col>
      <xdr:colOff>172478</xdr:colOff>
      <xdr:row>18</xdr:row>
      <xdr:rowOff>90114</xdr:rowOff>
    </xdr:to>
    <xdr:graphicFrame macro="">
      <xdr:nvGraphicFramePr>
        <xdr:cNvPr id="23" name="Chart 22">
          <a:extLst>
            <a:ext uri="{FF2B5EF4-FFF2-40B4-BE49-F238E27FC236}">
              <a16:creationId xmlns:a16="http://schemas.microsoft.com/office/drawing/2014/main" id="{9CEC3A1F-3F02-4790-9586-5629B3BE7E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5</xdr:col>
      <xdr:colOff>416372</xdr:colOff>
      <xdr:row>20</xdr:row>
      <xdr:rowOff>94492</xdr:rowOff>
    </xdr:from>
    <xdr:to>
      <xdr:col>11</xdr:col>
      <xdr:colOff>121478</xdr:colOff>
      <xdr:row>28</xdr:row>
      <xdr:rowOff>148898</xdr:rowOff>
    </xdr:to>
    <xdr:graphicFrame macro="">
      <xdr:nvGraphicFramePr>
        <xdr:cNvPr id="24" name="Chart 23">
          <a:extLst>
            <a:ext uri="{FF2B5EF4-FFF2-40B4-BE49-F238E27FC236}">
              <a16:creationId xmlns:a16="http://schemas.microsoft.com/office/drawing/2014/main" id="{E513129D-23B6-457E-897D-135F046288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1</xdr:col>
      <xdr:colOff>223343</xdr:colOff>
      <xdr:row>19</xdr:row>
      <xdr:rowOff>43791</xdr:rowOff>
    </xdr:from>
    <xdr:to>
      <xdr:col>5</xdr:col>
      <xdr:colOff>490481</xdr:colOff>
      <xdr:row>28</xdr:row>
      <xdr:rowOff>135758</xdr:rowOff>
    </xdr:to>
    <xdr:graphicFrame macro="">
      <xdr:nvGraphicFramePr>
        <xdr:cNvPr id="25" name="Chart 24">
          <a:extLst>
            <a:ext uri="{FF2B5EF4-FFF2-40B4-BE49-F238E27FC236}">
              <a16:creationId xmlns:a16="http://schemas.microsoft.com/office/drawing/2014/main" id="{82A035A2-376B-4D40-B751-2AFF5DD8BA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2</xdr:col>
      <xdr:colOff>341587</xdr:colOff>
      <xdr:row>13</xdr:row>
      <xdr:rowOff>100722</xdr:rowOff>
    </xdr:from>
    <xdr:to>
      <xdr:col>6</xdr:col>
      <xdr:colOff>166414</xdr:colOff>
      <xdr:row>22</xdr:row>
      <xdr:rowOff>70068</xdr:rowOff>
    </xdr:to>
    <xdr:graphicFrame macro="">
      <xdr:nvGraphicFramePr>
        <xdr:cNvPr id="26" name="Chart 25">
          <a:extLst>
            <a:ext uri="{FF2B5EF4-FFF2-40B4-BE49-F238E27FC236}">
              <a16:creationId xmlns:a16="http://schemas.microsoft.com/office/drawing/2014/main" id="{E7A24C92-D551-4364-81AD-EC686D9480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3</xdr:col>
      <xdr:colOff>407276</xdr:colOff>
      <xdr:row>32</xdr:row>
      <xdr:rowOff>60590</xdr:rowOff>
    </xdr:from>
    <xdr:to>
      <xdr:col>11</xdr:col>
      <xdr:colOff>105619</xdr:colOff>
      <xdr:row>47</xdr:row>
      <xdr:rowOff>161520</xdr:rowOff>
    </xdr:to>
    <xdr:graphicFrame macro="">
      <xdr:nvGraphicFramePr>
        <xdr:cNvPr id="27" name="Chart 26">
          <a:extLst>
            <a:ext uri="{FF2B5EF4-FFF2-40B4-BE49-F238E27FC236}">
              <a16:creationId xmlns:a16="http://schemas.microsoft.com/office/drawing/2014/main" id="{9FCC7717-342F-470E-AF9C-F839860C38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3</xdr:col>
      <xdr:colOff>523225</xdr:colOff>
      <xdr:row>51</xdr:row>
      <xdr:rowOff>63926</xdr:rowOff>
    </xdr:from>
    <xdr:to>
      <xdr:col>11</xdr:col>
      <xdr:colOff>177517</xdr:colOff>
      <xdr:row>66</xdr:row>
      <xdr:rowOff>132140</xdr:rowOff>
    </xdr:to>
    <xdr:graphicFrame macro="">
      <xdr:nvGraphicFramePr>
        <xdr:cNvPr id="28" name="Chart 27">
          <a:extLst>
            <a:ext uri="{FF2B5EF4-FFF2-40B4-BE49-F238E27FC236}">
              <a16:creationId xmlns:a16="http://schemas.microsoft.com/office/drawing/2014/main" id="{B6D4BC72-2114-424C-98F1-584E7E2208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5</xdr:col>
      <xdr:colOff>136982</xdr:colOff>
      <xdr:row>67</xdr:row>
      <xdr:rowOff>176268</xdr:rowOff>
    </xdr:from>
    <xdr:to>
      <xdr:col>14</xdr:col>
      <xdr:colOff>99753</xdr:colOff>
      <xdr:row>76</xdr:row>
      <xdr:rowOff>212417</xdr:rowOff>
    </xdr:to>
    <xdr:graphicFrame macro="">
      <xdr:nvGraphicFramePr>
        <xdr:cNvPr id="29" name="Chart 28">
          <a:extLst>
            <a:ext uri="{FF2B5EF4-FFF2-40B4-BE49-F238E27FC236}">
              <a16:creationId xmlns:a16="http://schemas.microsoft.com/office/drawing/2014/main" id="{F207024D-42A8-4F3C-93F7-D844F612F5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822203</xdr:colOff>
      <xdr:row>25</xdr:row>
      <xdr:rowOff>0</xdr:rowOff>
    </xdr:from>
    <xdr:to>
      <xdr:col>7</xdr:col>
      <xdr:colOff>2241786</xdr:colOff>
      <xdr:row>26</xdr:row>
      <xdr:rowOff>1127</xdr:rowOff>
    </xdr:to>
    <xdr:sp macro="" textlink="">
      <xdr:nvSpPr>
        <xdr:cNvPr id="75" name="TextBox 74">
          <a:extLst>
            <a:ext uri="{FF2B5EF4-FFF2-40B4-BE49-F238E27FC236}">
              <a16:creationId xmlns:a16="http://schemas.microsoft.com/office/drawing/2014/main" id="{B13A9CB5-6372-48D3-9E4F-80D78A20A42C}"/>
            </a:ext>
          </a:extLst>
        </xdr:cNvPr>
        <xdr:cNvSpPr txBox="1"/>
      </xdr:nvSpPr>
      <xdr:spPr>
        <a:xfrm>
          <a:off x="26164146" y="46000473"/>
          <a:ext cx="0" cy="2812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r"/>
          <a:r>
            <a:rPr lang="en-US" sz="900" b="0">
              <a:solidFill>
                <a:srgbClr val="005993"/>
              </a:solidFill>
              <a:latin typeface="+mn-lt"/>
            </a:rPr>
            <a:t>Bộ</a:t>
          </a:r>
          <a:r>
            <a:rPr lang="en-US" sz="900" b="0" baseline="0">
              <a:solidFill>
                <a:srgbClr val="005993"/>
              </a:solidFill>
              <a:latin typeface="+mn-lt"/>
            </a:rPr>
            <a:t> Phận Tư Vấn Đầu Tư</a:t>
          </a:r>
        </a:p>
      </xdr:txBody>
    </xdr:sp>
    <xdr:clientData/>
  </xdr:twoCellAnchor>
  <xdr:twoCellAnchor>
    <xdr:from>
      <xdr:col>3</xdr:col>
      <xdr:colOff>85193</xdr:colOff>
      <xdr:row>17</xdr:row>
      <xdr:rowOff>87794</xdr:rowOff>
    </xdr:from>
    <xdr:to>
      <xdr:col>7</xdr:col>
      <xdr:colOff>18931</xdr:colOff>
      <xdr:row>19</xdr:row>
      <xdr:rowOff>167473</xdr:rowOff>
    </xdr:to>
    <xdr:graphicFrame macro="">
      <xdr:nvGraphicFramePr>
        <xdr:cNvPr id="84" name="Chart 83">
          <a:extLst>
            <a:ext uri="{FF2B5EF4-FFF2-40B4-BE49-F238E27FC236}">
              <a16:creationId xmlns:a16="http://schemas.microsoft.com/office/drawing/2014/main" id="{74778D26-993C-4233-A1AA-DB9CA18CCA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80596</xdr:colOff>
      <xdr:row>44</xdr:row>
      <xdr:rowOff>33494</xdr:rowOff>
    </xdr:from>
    <xdr:to>
      <xdr:col>13</xdr:col>
      <xdr:colOff>87923</xdr:colOff>
      <xdr:row>49</xdr:row>
      <xdr:rowOff>79552</xdr:rowOff>
    </xdr:to>
    <mc:AlternateContent xmlns:mc="http://schemas.openxmlformats.org/markup-compatibility/2006">
      <mc:Choice xmlns:cx1="http://schemas.microsoft.com/office/drawing/2015/9/8/chartex" Requires="cx1">
        <xdr:graphicFrame macro="">
          <xdr:nvGraphicFramePr>
            <xdr:cNvPr id="87" name="Chart 86">
              <a:extLst>
                <a:ext uri="{FF2B5EF4-FFF2-40B4-BE49-F238E27FC236}">
                  <a16:creationId xmlns:a16="http://schemas.microsoft.com/office/drawing/2014/main" id="{BB42DC31-C6CD-48F5-A676-7F13414C5E7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4202996" y="13165294"/>
              <a:ext cx="6884377" cy="92870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80593</xdr:colOff>
      <xdr:row>48</xdr:row>
      <xdr:rowOff>117230</xdr:rowOff>
    </xdr:from>
    <xdr:to>
      <xdr:col>13</xdr:col>
      <xdr:colOff>87923</xdr:colOff>
      <xdr:row>53</xdr:row>
      <xdr:rowOff>66989</xdr:rowOff>
    </xdr:to>
    <mc:AlternateContent xmlns:mc="http://schemas.openxmlformats.org/markup-compatibility/2006">
      <mc:Choice xmlns:cx1="http://schemas.microsoft.com/office/drawing/2015/9/8/chartex" Requires="cx1">
        <xdr:graphicFrame macro="">
          <xdr:nvGraphicFramePr>
            <xdr:cNvPr id="94" name="Chart 93">
              <a:extLst>
                <a:ext uri="{FF2B5EF4-FFF2-40B4-BE49-F238E27FC236}">
                  <a16:creationId xmlns:a16="http://schemas.microsoft.com/office/drawing/2014/main" id="{EB3C937B-E2A9-4174-B3AF-EEB4797AEE5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4202993" y="13947530"/>
              <a:ext cx="6884380" cy="90860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80596</xdr:colOff>
      <xdr:row>72</xdr:row>
      <xdr:rowOff>175846</xdr:rowOff>
    </xdr:from>
    <xdr:to>
      <xdr:col>13</xdr:col>
      <xdr:colOff>87923</xdr:colOff>
      <xdr:row>78</xdr:row>
      <xdr:rowOff>58615</xdr:rowOff>
    </xdr:to>
    <mc:AlternateContent xmlns:mc="http://schemas.openxmlformats.org/markup-compatibility/2006">
      <mc:Choice xmlns:cx1="http://schemas.microsoft.com/office/drawing/2015/9/8/chartex" Requires="cx1">
        <xdr:graphicFrame macro="">
          <xdr:nvGraphicFramePr>
            <xdr:cNvPr id="101" name="Chart 100">
              <a:extLst>
                <a:ext uri="{FF2B5EF4-FFF2-40B4-BE49-F238E27FC236}">
                  <a16:creationId xmlns:a16="http://schemas.microsoft.com/office/drawing/2014/main" id="{EA86ED30-1695-4DA0-BAE2-0B7FBB51EA7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4202996" y="18178096"/>
              <a:ext cx="6884377" cy="94956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80593</xdr:colOff>
      <xdr:row>77</xdr:row>
      <xdr:rowOff>96296</xdr:rowOff>
    </xdr:from>
    <xdr:to>
      <xdr:col>13</xdr:col>
      <xdr:colOff>80596</xdr:colOff>
      <xdr:row>82</xdr:row>
      <xdr:rowOff>66987</xdr:rowOff>
    </xdr:to>
    <mc:AlternateContent xmlns:mc="http://schemas.openxmlformats.org/markup-compatibility/2006">
      <mc:Choice xmlns:cx1="http://schemas.microsoft.com/office/drawing/2015/9/8/chartex" Requires="cx1">
        <xdr:graphicFrame macro="">
          <xdr:nvGraphicFramePr>
            <xdr:cNvPr id="108" name="Chart 107">
              <a:extLst>
                <a:ext uri="{FF2B5EF4-FFF2-40B4-BE49-F238E27FC236}">
                  <a16:creationId xmlns:a16="http://schemas.microsoft.com/office/drawing/2014/main" id="{B45B3A18-65D2-42CA-9ECA-C5F0B5D9AB9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4202993" y="18981196"/>
              <a:ext cx="6877053" cy="92954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3461174</xdr:colOff>
      <xdr:row>81</xdr:row>
      <xdr:rowOff>164376</xdr:rowOff>
    </xdr:from>
    <xdr:to>
      <xdr:col>13</xdr:col>
      <xdr:colOff>29308</xdr:colOff>
      <xdr:row>82</xdr:row>
      <xdr:rowOff>189737</xdr:rowOff>
    </xdr:to>
    <xdr:sp macro="" textlink="">
      <xdr:nvSpPr>
        <xdr:cNvPr id="112" name="TextBox 111">
          <a:extLst>
            <a:ext uri="{FF2B5EF4-FFF2-40B4-BE49-F238E27FC236}">
              <a16:creationId xmlns:a16="http://schemas.microsoft.com/office/drawing/2014/main" id="{8AA9D787-40EE-4049-8D75-E8C3400E2B81}"/>
            </a:ext>
          </a:extLst>
        </xdr:cNvPr>
        <xdr:cNvSpPr txBox="1"/>
      </xdr:nvSpPr>
      <xdr:spPr>
        <a:xfrm>
          <a:off x="28775903" y="56067962"/>
          <a:ext cx="29791" cy="204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l"/>
          <a:r>
            <a:rPr lang="en-US" sz="1000" b="0">
              <a:solidFill>
                <a:srgbClr val="005993"/>
              </a:solidFill>
              <a:latin typeface="+mn-lt"/>
            </a:rPr>
            <a:t>2</a:t>
          </a:r>
          <a:endParaRPr lang="en-001" sz="1000" b="0">
            <a:solidFill>
              <a:srgbClr val="005993"/>
            </a:solidFill>
            <a:latin typeface="+mn-lt"/>
          </a:endParaRPr>
        </a:p>
      </xdr:txBody>
    </xdr:sp>
    <xdr:clientData/>
  </xdr:twoCellAnchor>
  <xdr:twoCellAnchor>
    <xdr:from>
      <xdr:col>12</xdr:col>
      <xdr:colOff>3461174</xdr:colOff>
      <xdr:row>98</xdr:row>
      <xdr:rowOff>0</xdr:rowOff>
    </xdr:from>
    <xdr:to>
      <xdr:col>13</xdr:col>
      <xdr:colOff>29308</xdr:colOff>
      <xdr:row>98</xdr:row>
      <xdr:rowOff>189737</xdr:rowOff>
    </xdr:to>
    <xdr:sp macro="" textlink="">
      <xdr:nvSpPr>
        <xdr:cNvPr id="124" name="TextBox 123">
          <a:extLst>
            <a:ext uri="{FF2B5EF4-FFF2-40B4-BE49-F238E27FC236}">
              <a16:creationId xmlns:a16="http://schemas.microsoft.com/office/drawing/2014/main" id="{0627F7CE-6530-4317-8438-762B6D4CEF04}"/>
            </a:ext>
          </a:extLst>
        </xdr:cNvPr>
        <xdr:cNvSpPr txBox="1"/>
      </xdr:nvSpPr>
      <xdr:spPr>
        <a:xfrm>
          <a:off x="28775903" y="61162476"/>
          <a:ext cx="29791" cy="204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l"/>
          <a:r>
            <a:rPr lang="en-US" sz="1000" b="0">
              <a:solidFill>
                <a:srgbClr val="005993"/>
              </a:solidFill>
              <a:latin typeface="+mn-lt"/>
            </a:rPr>
            <a:t>2</a:t>
          </a:r>
          <a:endParaRPr lang="en-001" sz="1000" b="0">
            <a:solidFill>
              <a:srgbClr val="005993"/>
            </a:solidFill>
            <a:latin typeface="+mn-lt"/>
          </a:endParaRPr>
        </a:p>
      </xdr:txBody>
    </xdr:sp>
    <xdr:clientData/>
  </xdr:twoCellAnchor>
  <xdr:twoCellAnchor>
    <xdr:from>
      <xdr:col>11</xdr:col>
      <xdr:colOff>25121</xdr:colOff>
      <xdr:row>90</xdr:row>
      <xdr:rowOff>0</xdr:rowOff>
    </xdr:from>
    <xdr:to>
      <xdr:col>12</xdr:col>
      <xdr:colOff>3051976</xdr:colOff>
      <xdr:row>98</xdr:row>
      <xdr:rowOff>2382297</xdr:rowOff>
    </xdr:to>
    <xdr:graphicFrame macro="">
      <xdr:nvGraphicFramePr>
        <xdr:cNvPr id="126" name="Chart 125">
          <a:extLst>
            <a:ext uri="{FF2B5EF4-FFF2-40B4-BE49-F238E27FC236}">
              <a16:creationId xmlns:a16="http://schemas.microsoft.com/office/drawing/2014/main" id="{394E0F54-457A-455A-99CC-314D99BCF1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146539</xdr:colOff>
      <xdr:row>97</xdr:row>
      <xdr:rowOff>175846</xdr:rowOff>
    </xdr:from>
    <xdr:to>
      <xdr:col>10</xdr:col>
      <xdr:colOff>757813</xdr:colOff>
      <xdr:row>98</xdr:row>
      <xdr:rowOff>2382297</xdr:rowOff>
    </xdr:to>
    <xdr:graphicFrame macro="">
      <xdr:nvGraphicFramePr>
        <xdr:cNvPr id="127" name="Chart 126">
          <a:extLst>
            <a:ext uri="{FF2B5EF4-FFF2-40B4-BE49-F238E27FC236}">
              <a16:creationId xmlns:a16="http://schemas.microsoft.com/office/drawing/2014/main" id="{CAD554A1-E12E-49F2-A7A4-DBA4D779DF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14198</xdr:colOff>
      <xdr:row>1</xdr:row>
      <xdr:rowOff>144717</xdr:rowOff>
    </xdr:from>
    <xdr:to>
      <xdr:col>2</xdr:col>
      <xdr:colOff>1863131</xdr:colOff>
      <xdr:row>2</xdr:row>
      <xdr:rowOff>6217</xdr:rowOff>
    </xdr:to>
    <xdr:sp macro="" textlink="">
      <xdr:nvSpPr>
        <xdr:cNvPr id="3" name="Rectangle 2">
          <a:extLst>
            <a:ext uri="{FF2B5EF4-FFF2-40B4-BE49-F238E27FC236}">
              <a16:creationId xmlns:a16="http://schemas.microsoft.com/office/drawing/2014/main" id="{B4AAB330-0A9D-46A6-B091-C3BC7BB7C7D2}"/>
            </a:ext>
          </a:extLst>
        </xdr:cNvPr>
        <xdr:cNvSpPr/>
      </xdr:nvSpPr>
      <xdr:spPr>
        <a:xfrm>
          <a:off x="164923" y="328937"/>
          <a:ext cx="6316263"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2</xdr:col>
      <xdr:colOff>1440263</xdr:colOff>
      <xdr:row>0</xdr:row>
      <xdr:rowOff>0</xdr:rowOff>
    </xdr:from>
    <xdr:ext cx="1088069" cy="427478"/>
    <xdr:pic>
      <xdr:nvPicPr>
        <xdr:cNvPr id="4" name="Picture 3">
          <a:extLst>
            <a:ext uri="{FF2B5EF4-FFF2-40B4-BE49-F238E27FC236}">
              <a16:creationId xmlns:a16="http://schemas.microsoft.com/office/drawing/2014/main" id="{CE44BC03-EB2C-4C05-B7B8-65BFCED8E34F}"/>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6058318" y="0"/>
          <a:ext cx="1088069" cy="427478"/>
        </a:xfrm>
        <a:prstGeom prst="rect">
          <a:avLst/>
        </a:prstGeom>
      </xdr:spPr>
    </xdr:pic>
    <xdr:clientData/>
  </xdr:oneCellAnchor>
  <xdr:twoCellAnchor>
    <xdr:from>
      <xdr:col>5</xdr:col>
      <xdr:colOff>14200</xdr:colOff>
      <xdr:row>14</xdr:row>
      <xdr:rowOff>133077</xdr:rowOff>
    </xdr:from>
    <xdr:to>
      <xdr:col>6</xdr:col>
      <xdr:colOff>1750088</xdr:colOff>
      <xdr:row>14</xdr:row>
      <xdr:rowOff>178796</xdr:rowOff>
    </xdr:to>
    <xdr:sp macro="" textlink="">
      <xdr:nvSpPr>
        <xdr:cNvPr id="5" name="Rectangle 4">
          <a:extLst>
            <a:ext uri="{FF2B5EF4-FFF2-40B4-BE49-F238E27FC236}">
              <a16:creationId xmlns:a16="http://schemas.microsoft.com/office/drawing/2014/main" id="{ADD17A88-F1CA-4D90-B107-8AEA98357065}"/>
            </a:ext>
          </a:extLst>
        </xdr:cNvPr>
        <xdr:cNvSpPr/>
      </xdr:nvSpPr>
      <xdr:spPr>
        <a:xfrm flipV="1">
          <a:off x="7307628" y="5433582"/>
          <a:ext cx="6320449"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6</xdr:col>
      <xdr:colOff>1330983</xdr:colOff>
      <xdr:row>12</xdr:row>
      <xdr:rowOff>213525</xdr:rowOff>
    </xdr:from>
    <xdr:ext cx="1088069" cy="427478"/>
    <xdr:pic>
      <xdr:nvPicPr>
        <xdr:cNvPr id="6" name="Picture 5">
          <a:extLst>
            <a:ext uri="{FF2B5EF4-FFF2-40B4-BE49-F238E27FC236}">
              <a16:creationId xmlns:a16="http://schemas.microsoft.com/office/drawing/2014/main" id="{E17B7122-5E5B-417A-8774-DFB778E0F50F}"/>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3208972" y="5112097"/>
          <a:ext cx="1088069" cy="427478"/>
        </a:xfrm>
        <a:prstGeom prst="rect">
          <a:avLst/>
        </a:prstGeom>
      </xdr:spPr>
    </xdr:pic>
    <xdr:clientData/>
  </xdr:oneCellAnchor>
  <xdr:twoCellAnchor>
    <xdr:from>
      <xdr:col>9</xdr:col>
      <xdr:colOff>14199</xdr:colOff>
      <xdr:row>27</xdr:row>
      <xdr:rowOff>137601</xdr:rowOff>
    </xdr:from>
    <xdr:to>
      <xdr:col>12</xdr:col>
      <xdr:colOff>2520460</xdr:colOff>
      <xdr:row>27</xdr:row>
      <xdr:rowOff>183320</xdr:rowOff>
    </xdr:to>
    <xdr:sp macro="" textlink="">
      <xdr:nvSpPr>
        <xdr:cNvPr id="7" name="Rectangle 6">
          <a:extLst>
            <a:ext uri="{FF2B5EF4-FFF2-40B4-BE49-F238E27FC236}">
              <a16:creationId xmlns:a16="http://schemas.microsoft.com/office/drawing/2014/main" id="{1A48BEA2-2AF3-4F68-8E25-99303C541F6B}"/>
            </a:ext>
          </a:extLst>
        </xdr:cNvPr>
        <xdr:cNvSpPr/>
      </xdr:nvSpPr>
      <xdr:spPr>
        <a:xfrm>
          <a:off x="14458704" y="10562766"/>
          <a:ext cx="6270207"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12</xdr:col>
      <xdr:colOff>2110986</xdr:colOff>
      <xdr:row>26</xdr:row>
      <xdr:rowOff>1254</xdr:rowOff>
    </xdr:from>
    <xdr:ext cx="1088069" cy="427478"/>
    <xdr:pic>
      <xdr:nvPicPr>
        <xdr:cNvPr id="8" name="Picture 7">
          <a:extLst>
            <a:ext uri="{FF2B5EF4-FFF2-40B4-BE49-F238E27FC236}">
              <a16:creationId xmlns:a16="http://schemas.microsoft.com/office/drawing/2014/main" id="{91DEF3F3-DF2C-4BE7-B5C8-121442F0CD2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0319437" y="10242199"/>
          <a:ext cx="1088069" cy="427478"/>
        </a:xfrm>
        <a:prstGeom prst="rect">
          <a:avLst/>
        </a:prstGeom>
      </xdr:spPr>
    </xdr:pic>
    <xdr:clientData/>
  </xdr:oneCellAnchor>
  <xdr:twoCellAnchor>
    <xdr:from>
      <xdr:col>9</xdr:col>
      <xdr:colOff>14200</xdr:colOff>
      <xdr:row>56</xdr:row>
      <xdr:rowOff>137601</xdr:rowOff>
    </xdr:from>
    <xdr:to>
      <xdr:col>12</xdr:col>
      <xdr:colOff>2541395</xdr:colOff>
      <xdr:row>56</xdr:row>
      <xdr:rowOff>183320</xdr:rowOff>
    </xdr:to>
    <xdr:sp macro="" textlink="">
      <xdr:nvSpPr>
        <xdr:cNvPr id="9" name="Rectangle 8">
          <a:extLst>
            <a:ext uri="{FF2B5EF4-FFF2-40B4-BE49-F238E27FC236}">
              <a16:creationId xmlns:a16="http://schemas.microsoft.com/office/drawing/2014/main" id="{C62CFF58-2B6F-4B10-A0DE-D29927166158}"/>
            </a:ext>
          </a:extLst>
        </xdr:cNvPr>
        <xdr:cNvSpPr/>
      </xdr:nvSpPr>
      <xdr:spPr>
        <a:xfrm>
          <a:off x="14458705" y="15674865"/>
          <a:ext cx="6291141"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12</xdr:col>
      <xdr:colOff>2136109</xdr:colOff>
      <xdr:row>55</xdr:row>
      <xdr:rowOff>1254</xdr:rowOff>
    </xdr:from>
    <xdr:ext cx="1088069" cy="427478"/>
    <xdr:pic>
      <xdr:nvPicPr>
        <xdr:cNvPr id="10" name="Picture 9">
          <a:extLst>
            <a:ext uri="{FF2B5EF4-FFF2-40B4-BE49-F238E27FC236}">
              <a16:creationId xmlns:a16="http://schemas.microsoft.com/office/drawing/2014/main" id="{53C4FAA0-B719-4606-B832-5700A470DD91}"/>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0344560" y="15354298"/>
          <a:ext cx="1088069" cy="427478"/>
        </a:xfrm>
        <a:prstGeom prst="rect">
          <a:avLst/>
        </a:prstGeom>
      </xdr:spPr>
    </xdr:pic>
    <xdr:clientData/>
  </xdr:oneCellAnchor>
  <xdr:twoCellAnchor>
    <xdr:from>
      <xdr:col>9</xdr:col>
      <xdr:colOff>14201</xdr:colOff>
      <xdr:row>85</xdr:row>
      <xdr:rowOff>137601</xdr:rowOff>
    </xdr:from>
    <xdr:to>
      <xdr:col>12</xdr:col>
      <xdr:colOff>2533023</xdr:colOff>
      <xdr:row>85</xdr:row>
      <xdr:rowOff>183320</xdr:rowOff>
    </xdr:to>
    <xdr:sp macro="" textlink="">
      <xdr:nvSpPr>
        <xdr:cNvPr id="11" name="Rectangle 10">
          <a:extLst>
            <a:ext uri="{FF2B5EF4-FFF2-40B4-BE49-F238E27FC236}">
              <a16:creationId xmlns:a16="http://schemas.microsoft.com/office/drawing/2014/main" id="{B1719D98-D784-4834-BA90-4E41E0D06C8F}"/>
            </a:ext>
          </a:extLst>
        </xdr:cNvPr>
        <xdr:cNvSpPr/>
      </xdr:nvSpPr>
      <xdr:spPr>
        <a:xfrm>
          <a:off x="14458706" y="20795337"/>
          <a:ext cx="6282768"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12</xdr:col>
      <xdr:colOff>2110987</xdr:colOff>
      <xdr:row>84</xdr:row>
      <xdr:rowOff>1254</xdr:rowOff>
    </xdr:from>
    <xdr:ext cx="1088069" cy="427478"/>
    <xdr:pic>
      <xdr:nvPicPr>
        <xdr:cNvPr id="12" name="Picture 11">
          <a:extLst>
            <a:ext uri="{FF2B5EF4-FFF2-40B4-BE49-F238E27FC236}">
              <a16:creationId xmlns:a16="http://schemas.microsoft.com/office/drawing/2014/main" id="{E4784EE4-CBB5-461A-A3C3-4537D65E69C3}"/>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0319438" y="20474770"/>
          <a:ext cx="1088069" cy="427478"/>
        </a:xfrm>
        <a:prstGeom prst="rect">
          <a:avLst/>
        </a:prstGeom>
      </xdr:spPr>
    </xdr:pic>
    <xdr:clientData/>
  </xdr:oneCellAnchor>
  <xdr:twoCellAnchor>
    <xdr:from>
      <xdr:col>11</xdr:col>
      <xdr:colOff>11261</xdr:colOff>
      <xdr:row>32</xdr:row>
      <xdr:rowOff>18768</xdr:rowOff>
    </xdr:from>
    <xdr:to>
      <xdr:col>12</xdr:col>
      <xdr:colOff>3021724</xdr:colOff>
      <xdr:row>41</xdr:row>
      <xdr:rowOff>166488</xdr:rowOff>
    </xdr:to>
    <xdr:graphicFrame macro="">
      <xdr:nvGraphicFramePr>
        <xdr:cNvPr id="13" name="Chart 12">
          <a:extLst>
            <a:ext uri="{FF2B5EF4-FFF2-40B4-BE49-F238E27FC236}">
              <a16:creationId xmlns:a16="http://schemas.microsoft.com/office/drawing/2014/main" id="{58EDB5F8-81E7-4F0A-A55E-1987226B5B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11261</xdr:colOff>
      <xdr:row>61</xdr:row>
      <xdr:rowOff>33785</xdr:rowOff>
    </xdr:from>
    <xdr:to>
      <xdr:col>12</xdr:col>
      <xdr:colOff>3021724</xdr:colOff>
      <xdr:row>71</xdr:row>
      <xdr:rowOff>108856</xdr:rowOff>
    </xdr:to>
    <xdr:graphicFrame macro="">
      <xdr:nvGraphicFramePr>
        <xdr:cNvPr id="15" name="Chart 14">
          <a:extLst>
            <a:ext uri="{FF2B5EF4-FFF2-40B4-BE49-F238E27FC236}">
              <a16:creationId xmlns:a16="http://schemas.microsoft.com/office/drawing/2014/main" id="{51CC1274-0490-4B07-BA94-119FFA1286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14198</xdr:colOff>
      <xdr:row>1</xdr:row>
      <xdr:rowOff>144717</xdr:rowOff>
    </xdr:from>
    <xdr:to>
      <xdr:col>13</xdr:col>
      <xdr:colOff>18933</xdr:colOff>
      <xdr:row>2</xdr:row>
      <xdr:rowOff>5851</xdr:rowOff>
    </xdr:to>
    <xdr:sp macro="" textlink="">
      <xdr:nvSpPr>
        <xdr:cNvPr id="42" name="Rectangle 41">
          <a:extLst>
            <a:ext uri="{FF2B5EF4-FFF2-40B4-BE49-F238E27FC236}">
              <a16:creationId xmlns:a16="http://schemas.microsoft.com/office/drawing/2014/main" id="{1153D9F5-C955-4F55-A2F2-417E81998360}"/>
            </a:ext>
          </a:extLst>
        </xdr:cNvPr>
        <xdr:cNvSpPr/>
      </xdr:nvSpPr>
      <xdr:spPr>
        <a:xfrm>
          <a:off x="179850" y="329300"/>
          <a:ext cx="6119666"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12</xdr:col>
      <xdr:colOff>132522</xdr:colOff>
      <xdr:row>0</xdr:row>
      <xdr:rowOff>9466</xdr:rowOff>
    </xdr:from>
    <xdr:ext cx="1088069" cy="427478"/>
    <xdr:pic>
      <xdr:nvPicPr>
        <xdr:cNvPr id="43" name="Picture 42">
          <a:extLst>
            <a:ext uri="{FF2B5EF4-FFF2-40B4-BE49-F238E27FC236}">
              <a16:creationId xmlns:a16="http://schemas.microsoft.com/office/drawing/2014/main" id="{B466BDE1-9DAF-4E19-8475-99801BB7F52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78286" y="9466"/>
          <a:ext cx="1088069" cy="427478"/>
        </a:xfrm>
        <a:prstGeom prst="rect">
          <a:avLst/>
        </a:prstGeom>
      </xdr:spPr>
    </xdr:pic>
    <xdr:clientData/>
  </xdr:oneCellAnchor>
  <xdr:twoCellAnchor>
    <xdr:from>
      <xdr:col>1</xdr:col>
      <xdr:colOff>14198</xdr:colOff>
      <xdr:row>27</xdr:row>
      <xdr:rowOff>144717</xdr:rowOff>
    </xdr:from>
    <xdr:to>
      <xdr:col>13</xdr:col>
      <xdr:colOff>18933</xdr:colOff>
      <xdr:row>28</xdr:row>
      <xdr:rowOff>5851</xdr:rowOff>
    </xdr:to>
    <xdr:sp macro="" textlink="">
      <xdr:nvSpPr>
        <xdr:cNvPr id="44" name="Rectangle 43">
          <a:extLst>
            <a:ext uri="{FF2B5EF4-FFF2-40B4-BE49-F238E27FC236}">
              <a16:creationId xmlns:a16="http://schemas.microsoft.com/office/drawing/2014/main" id="{919594DA-4E89-476B-A71E-F3425B4663A6}"/>
            </a:ext>
          </a:extLst>
        </xdr:cNvPr>
        <xdr:cNvSpPr/>
      </xdr:nvSpPr>
      <xdr:spPr>
        <a:xfrm>
          <a:off x="179850" y="329300"/>
          <a:ext cx="6318449"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12</xdr:col>
      <xdr:colOff>146720</xdr:colOff>
      <xdr:row>26</xdr:row>
      <xdr:rowOff>0</xdr:rowOff>
    </xdr:from>
    <xdr:ext cx="1088069" cy="427478"/>
    <xdr:pic>
      <xdr:nvPicPr>
        <xdr:cNvPr id="45" name="Picture 44">
          <a:extLst>
            <a:ext uri="{FF2B5EF4-FFF2-40B4-BE49-F238E27FC236}">
              <a16:creationId xmlns:a16="http://schemas.microsoft.com/office/drawing/2014/main" id="{1BB4C144-914C-4A8D-8739-FA333516B57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091267" y="5324535"/>
          <a:ext cx="1088069" cy="427478"/>
        </a:xfrm>
        <a:prstGeom prst="rect">
          <a:avLst/>
        </a:prstGeom>
      </xdr:spPr>
    </xdr:pic>
    <xdr:clientData/>
  </xdr:oneCellAnchor>
  <xdr:twoCellAnchor>
    <xdr:from>
      <xdr:col>1</xdr:col>
      <xdr:colOff>14198</xdr:colOff>
      <xdr:row>53</xdr:row>
      <xdr:rowOff>144717</xdr:rowOff>
    </xdr:from>
    <xdr:to>
      <xdr:col>13</xdr:col>
      <xdr:colOff>18933</xdr:colOff>
      <xdr:row>54</xdr:row>
      <xdr:rowOff>5851</xdr:rowOff>
    </xdr:to>
    <xdr:sp macro="" textlink="">
      <xdr:nvSpPr>
        <xdr:cNvPr id="46" name="Rectangle 45">
          <a:extLst>
            <a:ext uri="{FF2B5EF4-FFF2-40B4-BE49-F238E27FC236}">
              <a16:creationId xmlns:a16="http://schemas.microsoft.com/office/drawing/2014/main" id="{3142CDD2-5592-4252-8301-5423651CDFEA}"/>
            </a:ext>
          </a:extLst>
        </xdr:cNvPr>
        <xdr:cNvSpPr/>
      </xdr:nvSpPr>
      <xdr:spPr>
        <a:xfrm>
          <a:off x="179850" y="5507114"/>
          <a:ext cx="6318449"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12</xdr:col>
      <xdr:colOff>146720</xdr:colOff>
      <xdr:row>52</xdr:row>
      <xdr:rowOff>0</xdr:rowOff>
    </xdr:from>
    <xdr:ext cx="1088069" cy="427478"/>
    <xdr:pic>
      <xdr:nvPicPr>
        <xdr:cNvPr id="47" name="Picture 46">
          <a:extLst>
            <a:ext uri="{FF2B5EF4-FFF2-40B4-BE49-F238E27FC236}">
              <a16:creationId xmlns:a16="http://schemas.microsoft.com/office/drawing/2014/main" id="{107A4FA3-1E1D-47D5-8709-CD4695B0250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091267" y="5177814"/>
          <a:ext cx="1088069" cy="427478"/>
        </a:xfrm>
        <a:prstGeom prst="rect">
          <a:avLst/>
        </a:prstGeom>
      </xdr:spPr>
    </xdr:pic>
    <xdr:clientData/>
  </xdr:oneCellAnchor>
  <xdr:twoCellAnchor>
    <xdr:from>
      <xdr:col>16</xdr:col>
      <xdr:colOff>14198</xdr:colOff>
      <xdr:row>79</xdr:row>
      <xdr:rowOff>144717</xdr:rowOff>
    </xdr:from>
    <xdr:to>
      <xdr:col>28</xdr:col>
      <xdr:colOff>18933</xdr:colOff>
      <xdr:row>80</xdr:row>
      <xdr:rowOff>5851</xdr:rowOff>
    </xdr:to>
    <xdr:sp macro="" textlink="">
      <xdr:nvSpPr>
        <xdr:cNvPr id="48" name="Rectangle 47">
          <a:extLst>
            <a:ext uri="{FF2B5EF4-FFF2-40B4-BE49-F238E27FC236}">
              <a16:creationId xmlns:a16="http://schemas.microsoft.com/office/drawing/2014/main" id="{51AE843F-FC41-49B5-A837-4DCF299883EE}"/>
            </a:ext>
          </a:extLst>
        </xdr:cNvPr>
        <xdr:cNvSpPr/>
      </xdr:nvSpPr>
      <xdr:spPr>
        <a:xfrm>
          <a:off x="179850" y="10637599"/>
          <a:ext cx="6318449" cy="45718"/>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27</xdr:col>
      <xdr:colOff>146720</xdr:colOff>
      <xdr:row>78</xdr:row>
      <xdr:rowOff>0</xdr:rowOff>
    </xdr:from>
    <xdr:ext cx="1088069" cy="427478"/>
    <xdr:pic>
      <xdr:nvPicPr>
        <xdr:cNvPr id="49" name="Picture 48">
          <a:extLst>
            <a:ext uri="{FF2B5EF4-FFF2-40B4-BE49-F238E27FC236}">
              <a16:creationId xmlns:a16="http://schemas.microsoft.com/office/drawing/2014/main" id="{5D2D1D72-0908-470E-BBA7-77F7BC2FE9D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091267" y="10308298"/>
          <a:ext cx="1088069" cy="427478"/>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oneCellAnchor>
    <xdr:from>
      <xdr:col>2</xdr:col>
      <xdr:colOff>75943</xdr:colOff>
      <xdr:row>7</xdr:row>
      <xdr:rowOff>17407</xdr:rowOff>
    </xdr:from>
    <xdr:ext cx="1442710" cy="1288880"/>
    <xdr:pic>
      <xdr:nvPicPr>
        <xdr:cNvPr id="11" name="Picture 10">
          <a:extLst>
            <a:ext uri="{FF2B5EF4-FFF2-40B4-BE49-F238E27FC236}">
              <a16:creationId xmlns:a16="http://schemas.microsoft.com/office/drawing/2014/main" id="{7F241D87-4AA6-43C5-A0F0-1837980E0346}"/>
            </a:ext>
          </a:extLst>
        </xdr:cNvPr>
        <xdr:cNvPicPr>
          <a:picLocks noChangeAspect="1"/>
        </xdr:cNvPicPr>
      </xdr:nvPicPr>
      <xdr:blipFill>
        <a:blip xmlns:r="http://schemas.openxmlformats.org/officeDocument/2006/relationships" r:embed="rId1"/>
        <a:stretch>
          <a:fillRect/>
        </a:stretch>
      </xdr:blipFill>
      <xdr:spPr>
        <a:xfrm>
          <a:off x="785881" y="3543432"/>
          <a:ext cx="1442710" cy="1288880"/>
        </a:xfrm>
        <a:prstGeom prst="rect">
          <a:avLst/>
        </a:prstGeom>
      </xdr:spPr>
    </xdr:pic>
    <xdr:clientData/>
  </xdr:oneCellAnchor>
  <xdr:twoCellAnchor>
    <xdr:from>
      <xdr:col>1</xdr:col>
      <xdr:colOff>8757</xdr:colOff>
      <xdr:row>1</xdr:row>
      <xdr:rowOff>139337</xdr:rowOff>
    </xdr:from>
    <xdr:to>
      <xdr:col>7</xdr:col>
      <xdr:colOff>42596</xdr:colOff>
      <xdr:row>2</xdr:row>
      <xdr:rowOff>471</xdr:rowOff>
    </xdr:to>
    <xdr:sp macro="" textlink="">
      <xdr:nvSpPr>
        <xdr:cNvPr id="12" name="Rectangle 11">
          <a:extLst>
            <a:ext uri="{FF2B5EF4-FFF2-40B4-BE49-F238E27FC236}">
              <a16:creationId xmlns:a16="http://schemas.microsoft.com/office/drawing/2014/main" id="{8C9B9DE5-25A4-4CD1-94D9-A7C5B74447AC}"/>
            </a:ext>
          </a:extLst>
        </xdr:cNvPr>
        <xdr:cNvSpPr/>
      </xdr:nvSpPr>
      <xdr:spPr>
        <a:xfrm>
          <a:off x="174409" y="323920"/>
          <a:ext cx="6319156"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6</xdr:col>
      <xdr:colOff>1259810</xdr:colOff>
      <xdr:row>0</xdr:row>
      <xdr:rowOff>0</xdr:rowOff>
    </xdr:from>
    <xdr:ext cx="1088069" cy="427478"/>
    <xdr:pic>
      <xdr:nvPicPr>
        <xdr:cNvPr id="13" name="Picture 12">
          <a:extLst>
            <a:ext uri="{FF2B5EF4-FFF2-40B4-BE49-F238E27FC236}">
              <a16:creationId xmlns:a16="http://schemas.microsoft.com/office/drawing/2014/main" id="{BDFD68BE-AA18-4A21-8430-FBCB4D10BF8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077922" y="0"/>
          <a:ext cx="1088069" cy="427478"/>
        </a:xfrm>
        <a:prstGeom prst="rect">
          <a:avLst/>
        </a:prstGeom>
      </xdr:spPr>
    </xdr:pic>
    <xdr:clientData/>
  </xdr:one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6" xr16:uid="{21D9D5F5-6545-4BA6-ACBC-4223FFD7D893}" autoFormatId="16" applyNumberFormats="0" applyBorderFormats="0" applyFontFormats="0" applyPatternFormats="0" applyAlignmentFormats="0" applyWidthHeightFormats="0">
  <queryTableRefresh nextId="3">
    <queryTableFields count="2">
      <queryTableField id="1" name="news_type" tableColumnId="1"/>
      <queryTableField id="2" name="comment" tableColumnId="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11" xr16:uid="{63FE00A1-6A65-40EA-AF23-F9E5CCA8D6BA}" autoFormatId="16" applyNumberFormats="0" applyBorderFormats="0" applyFontFormats="0" applyPatternFormats="0" applyAlignmentFormats="0" applyWidthHeightFormats="0">
  <queryTableRefresh nextId="16">
    <queryTableFields count="15">
      <queryTableField id="1" name="date" tableColumnId="1"/>
      <queryTableField id="2" name="GDP" tableColumnId="2"/>
      <queryTableField id="3" name="CPI" tableColumnId="3"/>
      <queryTableField id="4" name="IIP" tableColumnId="4"/>
      <queryTableField id="5" name="PMI" tableColumnId="5"/>
      <queryTableField id="6" name="tong_muc_ban_le_hhdv" tableColumnId="6"/>
      <queryTableField id="7" name="tang_truong_ban_le_hhdv" tableColumnId="7"/>
      <queryTableField id="8" name="xuat_khau" tableColumnId="8"/>
      <queryTableField id="9" name="nhap_khau" tableColumnId="9"/>
      <queryTableField id="10" name="cctm" tableColumnId="10"/>
      <queryTableField id="11" name="du_tru_ngoai_hoi" tableColumnId="11"/>
      <queryTableField id="12" name="cung_tien_m2" tableColumnId="12"/>
      <queryTableField id="13" name="tang_truong_m2" tableColumnId="13"/>
      <queryTableField id="14" name="tang_truong_tien_gui" tableColumnId="14"/>
      <queryTableField id="15" name="tang_truong_tin_dung" tableColumnId="1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connectionId="3" xr16:uid="{B3904756-602D-4B74-99F9-86875436E72C}" autoFormatId="16" applyNumberFormats="0" applyBorderFormats="0" applyFontFormats="0" applyPatternFormats="0" applyAlignmentFormats="0" applyWidthHeightFormats="0">
  <queryTableRefresh nextId="16">
    <queryTableFields count="15">
      <queryTableField id="1" name="date" tableColumnId="1"/>
      <queryTableField id="2" name="lslnh_on" tableColumnId="2"/>
      <queryTableField id="3" name="lslnh_1w" tableColumnId="3"/>
      <queryTableField id="4" name="lslnh_2w" tableColumnId="4"/>
      <queryTableField id="5" name="lshd_1_3m" tableColumnId="5"/>
      <queryTableField id="6" name="lshd_6_9m" tableColumnId="6"/>
      <queryTableField id="7" name="lshd_13m" tableColumnId="7"/>
      <queryTableField id="8" name="lsdh_chiet_khau" tableColumnId="8"/>
      <queryTableField id="9" name="lsdh_tai_cap_von" tableColumnId="9"/>
      <queryTableField id="10" name="lsdh_qua_dem" tableColumnId="10"/>
      <queryTableField id="11" name="dhtg_trung_tam" tableColumnId="11"/>
      <queryTableField id="12" name="dhtg_tran" tableColumnId="12"/>
      <queryTableField id="13" name="dhtg_nhtm_ban_ra" tableColumnId="13"/>
      <queryTableField id="14" name="dhtg_san" tableColumnId="14"/>
      <queryTableField id="15" name="dhtg_tu_do_ban_ra" tableColumnId="1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10" xr16:uid="{0CC0FC4B-CEA6-4056-9542-F7B4E054C8DF}" autoFormatId="16" applyNumberFormats="0" applyBorderFormats="0" applyFontFormats="0" applyPatternFormats="0" applyAlignmentFormats="0" applyWidthHeightFormats="0">
  <queryTableRefresh nextId="15">
    <queryTableFields count="11">
      <queryTableField id="1" name="ticker" tableColumnId="1"/>
      <queryTableField id="2" name="industry" tableColumnId="2"/>
      <queryTableField id="5" name="current_price" tableColumnId="5"/>
      <queryTableField id="3" name="t5_pct_change" tableColumnId="3"/>
      <queryTableField id="6" name="mean_vol" tableColumnId="6"/>
      <queryTableField id="8" name="distance_mopen" tableColumnId="8"/>
      <queryTableField id="9" name="distance_mhigh_prev" tableColumnId="9"/>
      <queryTableField id="10" name="distance_mlow_prev" tableColumnId="10"/>
      <queryTableField id="11" name="distance_yopen" tableColumnId="11"/>
      <queryTableField id="12" name="distance_yhigh_prev" tableColumnId="12"/>
      <queryTableField id="13" name="distance_ylow_prev" tableColumnId="13"/>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2" connectionId="4" xr16:uid="{BD5D02BC-C1FB-4674-B143-18AAF4090686}" autoFormatId="16" applyNumberFormats="0" applyBorderFormats="0" applyFontFormats="0" applyPatternFormats="0" applyAlignmentFormats="0" applyWidthHeightFormats="0">
  <queryTableRefresh nextId="11">
    <queryTableFields count="10">
      <queryTableField id="1" name="type" tableColumnId="1"/>
      <queryTableField id="2" name="ticker" tableColumnId="2"/>
      <queryTableField id="3" name="open_cap" tableColumnId="3"/>
      <queryTableField id="4" name="close_cap" tableColumnId="4"/>
      <queryTableField id="5" name="cap_gain" tableColumnId="5"/>
      <queryTableField id="6" name="cap_loss" tableColumnId="6"/>
      <queryTableField id="7" name="net_cap" tableColumnId="7"/>
      <queryTableField id="8" name="change_cap" tableColumnId="8"/>
      <queryTableField id="9" name="impact_group" tableColumnId="9"/>
      <queryTableField id="10" name="impact_ratio" tableColumnId="10"/>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1" connectionId="2" xr16:uid="{24CF67E4-B514-405C-9683-29E975E9A8C0}" autoFormatId="16" applyNumberFormats="0" applyBorderFormats="0" applyFontFormats="0" applyPatternFormats="0" applyAlignmentFormats="0" applyWidthHeightFormats="0">
  <queryTableRefresh nextId="17">
    <queryTableFields count="9">
      <queryTableField id="1" name="date" tableColumnId="1"/>
      <queryTableField id="2" name="ticker" tableColumnId="2"/>
      <queryTableField id="3" name="close" tableColumnId="3"/>
      <queryTableField id="9" name="cum_change" tableColumnId="9"/>
      <queryTableField id="4" name="1d_change" tableColumnId="4"/>
      <queryTableField id="13" name="5d_change" tableColumnId="5"/>
      <queryTableField id="14" name="20d_change" tableColumnId="6"/>
      <queryTableField id="7" name="market" tableColumnId="7"/>
      <queryTableField id="8" name="type" tableColumnId="8"/>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6" connectionId="5" xr16:uid="{27FC4447-C371-4DD5-9AA4-7115E66D97C9}" autoFormatId="16" applyNumberFormats="0" applyBorderFormats="0" applyFontFormats="0" applyPatternFormats="0" applyAlignmentFormats="0" applyWidthHeightFormats="0">
  <queryTableRefresh nextId="34">
    <queryTableFields count="6">
      <queryTableField id="2" name="date" tableColumnId="2"/>
      <queryTableField id="6" name="close" tableColumnId="6"/>
      <queryTableField id="30" name="trend_5p" tableColumnId="30"/>
      <queryTableField id="31" name="trend_20p" tableColumnId="31"/>
      <queryTableField id="32" name="trend_60p" tableColumnId="32"/>
      <queryTableField id="33" name="trend_240p" tableColumnId="33"/>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4" connectionId="8" xr16:uid="{46917E97-274B-4CD5-B4FB-DDB5D537BBF0}" autoFormatId="16" applyNumberFormats="0" applyBorderFormats="0" applyFontFormats="0" applyPatternFormats="0" applyAlignmentFormats="0" applyWidthHeightFormats="0">
  <queryTableRefresh nextId="13">
    <queryTableFields count="8">
      <queryTableField id="1" name="date" tableColumnId="1"/>
      <queryTableField id="2" name="type" tableColumnId="2"/>
      <queryTableField id="6" name="sell_volume" tableColumnId="6"/>
      <queryTableField id="7" name="buy_volume" tableColumnId="7"/>
      <queryTableField id="4" name="sell_value" tableColumnId="4"/>
      <queryTableField id="3" name="buy_value" tableColumnId="3"/>
      <queryTableField id="8" name="net_volume" tableColumnId="8"/>
      <queryTableField id="5" name="net_value" tableColumnId="5"/>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5" connectionId="9" xr16:uid="{3D6222B6-3E07-469B-B967-71C7762113E9}" autoFormatId="16" applyNumberFormats="0" applyBorderFormats="0" applyFontFormats="0" applyPatternFormats="0" applyAlignmentFormats="0" applyWidthHeightFormats="0">
  <queryTableRefresh nextId="5">
    <queryTableFields count="4">
      <queryTableField id="1" name="type" tableColumnId="1"/>
      <queryTableField id="2" name="ticker" tableColumnId="2"/>
      <queryTableField id="3" name="weekly_value" tableColumnId="3"/>
      <queryTableField id="4" name="top_check" tableColumnId="4"/>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3" connectionId="7" xr16:uid="{FA36182D-A9A4-4C22-A88E-BEA073C0F7E4}" autoFormatId="16" applyNumberFormats="0" applyBorderFormats="0" applyFontFormats="0" applyPatternFormats="0" applyAlignmentFormats="0" applyWidthHeightFormats="0">
  <queryTableRefresh nextId="18">
    <queryTableFields count="11">
      <queryTableField id="2" name="source" tableColumnId="2"/>
      <queryTableField id="3" name="title" tableColumnId="3"/>
      <queryTableField id="4" name="content" tableColumnId="4"/>
      <queryTableField id="5" name="image_url" tableColumnId="5"/>
      <queryTableField id="6" name="article_url" tableColumnId="6"/>
      <queryTableField id="7" name="published_time" tableColumnId="7"/>
      <queryTableField id="1" name="news_type" tableColumnId="1"/>
      <queryTableField id="8" name="word_count" tableColumnId="8"/>
      <queryTableField id="9" name="impact" tableColumnId="9"/>
      <queryTableField id="10" name="sectors" tableColumnId="10"/>
      <queryTableField id="17" name="ai_selected" tableColumnId="11"/>
    </queryTableFields>
  </queryTableRefresh>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ExternalData_2" connectionId="1" xr16:uid="{6F50BA12-B7E5-4997-A6EC-8CB5F9DD4566}" autoFormatId="16" applyNumberFormats="0" applyBorderFormats="0" applyFontFormats="0" applyPatternFormats="0" applyAlignmentFormats="0" applyWidthHeightFormats="0">
  <queryTableRefresh nextId="4">
    <queryTableFields count="3">
      <queryTableField id="1" name="type" tableColumnId="1"/>
      <queryTableField id="2" name="group" tableColumnId="2"/>
      <queryTableField id="3" name="comment" tableColumnId="3"/>
    </queryTableFields>
  </queryTableRefresh>
</queryTable>
</file>

<file path=xl/richData/_rels/rdRichValueWebImage.xml.rels><?xml version="1.0" encoding="UTF-8" standalone="yes"?>
<Relationships xmlns="http://schemas.openxmlformats.org/package/2006/relationships"><Relationship Id="rId2" Type="http://schemas.openxmlformats.org/officeDocument/2006/relationships/image" Target="../media/image1.908186765345694"/><Relationship Id="rId1" Type="http://schemas.openxmlformats.org/officeDocument/2006/relationships/hyperlink" Target="https://pub-196e071ed6aa4a6a80cd72afba5ebd53.r2.dev/TA_WEEKLY_VNINDEX.png?v=0.908186765345694" TargetMode="External"/></Relationships>
</file>

<file path=xl/richData/_rels/richValueRel.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blip r:id="rId2"/>
  </webImageSrd>
</webImagesSrd>
</file>

<file path=xl/richData/rdrichvalue.xml><?xml version="1.0" encoding="utf-8"?>
<rvData xmlns="http://schemas.microsoft.com/office/spreadsheetml/2017/richdata" count="4">
  <rv s="0">
    <v>0</v>
    <v>5</v>
  </rv>
  <rv s="0">
    <v>1</v>
    <v>5</v>
  </rv>
  <rv s="1">
    <v>0</v>
    <v>1</v>
    <v>0</v>
    <v>0</v>
  </rv>
  <rv s="2">
    <v>13</v>
    <v>3</v>
  </rv>
</rvData>
</file>

<file path=xl/richData/rdrichvaluestructure.xml><?xml version="1.0" encoding="utf-8"?>
<rvStructures xmlns="http://schemas.microsoft.com/office/spreadsheetml/2017/richdata" count="3">
  <s t="_localImage">
    <k n="_rvRel:LocalImageIdentifier" t="i"/>
    <k n="CalcOrigin" t="i"/>
  </s>
  <s t="_webimage">
    <k n="WebImageIdentifier" t="i"/>
    <k n="CalcOrigin" t="i"/>
    <k n="ComputedImage" t="b"/>
    <k n="ImageSizing" t="i"/>
  </s>
  <s t="_error">
    <k n="errorType" t="i"/>
    <k n="subType" t="i"/>
  </s>
</rvStructures>
</file>

<file path=xl/richData/richValueRel.xml><?xml version="1.0" encoding="utf-8"?>
<richValueRels xmlns="http://schemas.microsoft.com/office/spreadsheetml/2022/richvaluerel" xmlns:r="http://schemas.openxmlformats.org/officeDocument/2006/relationships">
  <rel r:id="rId1"/>
  <rel r:id="rId2"/>
</richValueRel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37D1A25F-BD88-4F0C-96E9-C762E68C47D3}" name="weekly_news_comments" displayName="weekly_news_comments" ref="A1:B3" tableType="queryTable" totalsRowShown="0">
  <autoFilter ref="A1:B3" xr:uid="{37D1A25F-BD88-4F0C-96E9-C762E68C47D3}"/>
  <tableColumns count="2">
    <tableColumn id="1" xr3:uid="{2700E2CB-D715-4285-809C-6D1885396642}" uniqueName="1" name="news_type" queryTableFieldId="1" dataDxfId="113"/>
    <tableColumn id="2" xr3:uid="{B3DE98C8-5C85-4C85-890B-780DFE3BBDDD}" uniqueName="2" name="comment" queryTableFieldId="2" dataDxfId="11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EA2091A1-D384-4DE8-87CE-24D35F9C1DF6}" name="weekly_vimo_tiente" displayName="weekly_vimo_tiente" ref="A1:O26" tableType="queryTable" totalsRowShown="0">
  <autoFilter ref="A1:O26" xr:uid="{EA2091A1-D384-4DE8-87CE-24D35F9C1DF6}"/>
  <tableColumns count="15">
    <tableColumn id="1" xr3:uid="{6737A0B0-612A-41B4-A651-426E0B158A6C}" uniqueName="1" name="date" queryTableFieldId="1" dataDxfId="81"/>
    <tableColumn id="2" xr3:uid="{B5563937-C1C5-4785-B691-E7A00109ED9E}" uniqueName="2" name="GDP" queryTableFieldId="2"/>
    <tableColumn id="3" xr3:uid="{170AE76B-665F-4305-8B5E-E93D2ACD5C10}" uniqueName="3" name="CPI" queryTableFieldId="3"/>
    <tableColumn id="4" xr3:uid="{66D5C3B8-0D35-4417-AD54-5809127CF04C}" uniqueName="4" name="IIP" queryTableFieldId="4"/>
    <tableColumn id="5" xr3:uid="{73417850-32C0-45FC-A502-C6798EAE3C51}" uniqueName="5" name="PMI" queryTableFieldId="5"/>
    <tableColumn id="6" xr3:uid="{571CB033-F76C-4EC6-93DD-A69ED723A684}" uniqueName="6" name="tong_muc_ban_le_hhdv" queryTableFieldId="6"/>
    <tableColumn id="7" xr3:uid="{511B3FF0-C15C-4FAF-BDD0-7902ED3EEBA7}" uniqueName="7" name="tang_truong_ban_le_hhdv" queryTableFieldId="7"/>
    <tableColumn id="8" xr3:uid="{6B43F97C-0584-437F-9615-9B52C2A2D201}" uniqueName="8" name="xuat_khau" queryTableFieldId="8"/>
    <tableColumn id="9" xr3:uid="{A16E9A6B-B444-4F5A-B840-C5AB56649A02}" uniqueName="9" name="nhap_khau" queryTableFieldId="9"/>
    <tableColumn id="10" xr3:uid="{B66D5389-E9D2-4F2E-93D0-45FC861F7348}" uniqueName="10" name="cctm" queryTableFieldId="10"/>
    <tableColumn id="11" xr3:uid="{08333CE8-1628-4EA8-B072-B3412A64272C}" uniqueName="11" name="du_tru_ngoai_hoi" queryTableFieldId="11"/>
    <tableColumn id="12" xr3:uid="{0D393C82-43B9-4D9F-B8F6-3CF284201553}" uniqueName="12" name="cung_tien_m2" queryTableFieldId="12"/>
    <tableColumn id="13" xr3:uid="{90D10D18-1E12-46D8-BBAD-D2316960F9A4}" uniqueName="13" name="tang_truong_m2" queryTableFieldId="13"/>
    <tableColumn id="14" xr3:uid="{1369E2E8-6EE0-4B47-B93E-89997A787BEA}" uniqueName="14" name="tang_truong_tien_gui" queryTableFieldId="14"/>
    <tableColumn id="15" xr3:uid="{5BBC739C-F728-41FF-944F-6FC63AAD5A76}" uniqueName="15" name="tang_truong_tin_dung" queryTableFieldId="15"/>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44120F8A-3060-4B49-92F7-4B2E4DEC9A46}" name="weekly_laisuat_tygia" displayName="weekly_laisuat_tygia" ref="A1:O21" tableType="queryTable" totalsRowShown="0">
  <autoFilter ref="A1:O21" xr:uid="{44120F8A-3060-4B49-92F7-4B2E4DEC9A46}"/>
  <tableColumns count="15">
    <tableColumn id="1" xr3:uid="{4FD5C26D-1D8F-4D70-8B85-C8B00DA27483}" uniqueName="1" name="date" queryTableFieldId="1" dataDxfId="80"/>
    <tableColumn id="2" xr3:uid="{D4AA1408-3679-48DC-9184-FEBD2DA34159}" uniqueName="2" name="lslnh_on" queryTableFieldId="2"/>
    <tableColumn id="3" xr3:uid="{4F31DBC8-7262-4880-992D-437A550F2805}" uniqueName="3" name="lslnh_1w" queryTableFieldId="3"/>
    <tableColumn id="4" xr3:uid="{8201B081-1ECD-4C34-AC6E-D5547B474F0A}" uniqueName="4" name="lslnh_2w" queryTableFieldId="4"/>
    <tableColumn id="5" xr3:uid="{D78BDA2D-DF6E-4BF8-A09C-CCCDFF3C61E4}" uniqueName="5" name="lshd_1_3m" queryTableFieldId="5"/>
    <tableColumn id="6" xr3:uid="{EB682A80-A11A-4FB2-860B-73AD75336225}" uniqueName="6" name="lshd_6_9m" queryTableFieldId="6"/>
    <tableColumn id="7" xr3:uid="{65675122-3868-4FEB-B46C-387039D70B52}" uniqueName="7" name="lshd_13m" queryTableFieldId="7"/>
    <tableColumn id="8" xr3:uid="{D9A1CBBB-AF40-4BCE-AD36-14FA191D1989}" uniqueName="8" name="lsdh_chiet_khau" queryTableFieldId="8"/>
    <tableColumn id="9" xr3:uid="{38BF65B9-E71D-427E-9A12-7E8EDD53A297}" uniqueName="9" name="lsdh_tai_cap_von" queryTableFieldId="9"/>
    <tableColumn id="10" xr3:uid="{71E9FD3C-3DFF-4476-9499-0B125C05D06F}" uniqueName="10" name="lsdh_qua_dem" queryTableFieldId="10"/>
    <tableColumn id="11" xr3:uid="{6DFC17A9-197D-4935-A6C7-7EFC1FEE8CB8}" uniqueName="11" name="dhtg_trung_tam" queryTableFieldId="11"/>
    <tableColumn id="12" xr3:uid="{E828379C-7F2C-4A4D-B0E5-E9051BDEED87}" uniqueName="12" name="dhtg_tran" queryTableFieldId="12"/>
    <tableColumn id="13" xr3:uid="{57CBEA50-543B-40BE-816B-C8A28FB64570}" uniqueName="13" name="dhtg_nhtm_ban_ra" queryTableFieldId="13"/>
    <tableColumn id="14" xr3:uid="{2038345E-6B01-43B8-AA27-4158B5135174}" uniqueName="14" name="dhtg_san" queryTableFieldId="14"/>
    <tableColumn id="15" xr3:uid="{E38F9B6D-4F50-429D-8A5D-5DA7EFBD148B}" uniqueName="15" name="dhtg_tu_do_ban_ra" queryTableFieldId="15"/>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753402AE-989A-4694-A206-B414E3E79F2E}" name="weekly_stock_portfolio" displayName="weekly_stock_portfolio" ref="A1:K48" tableType="queryTable" totalsRowShown="0">
  <autoFilter ref="A1:K48" xr:uid="{753402AE-989A-4694-A206-B414E3E79F2E}"/>
  <tableColumns count="11">
    <tableColumn id="1" xr3:uid="{0094EF4E-D9B2-4FF3-A35C-47BA52C40BC8}" uniqueName="1" name="ticker" queryTableFieldId="1" dataDxfId="111"/>
    <tableColumn id="2" xr3:uid="{95C6A7D4-98E5-4831-B5D5-BF03EF2D8BD7}" uniqueName="2" name="industry" queryTableFieldId="2" dataDxfId="110"/>
    <tableColumn id="5" xr3:uid="{2F655954-EC05-446A-ACC5-902FFC7955D8}" uniqueName="5" name="current_price" queryTableFieldId="5"/>
    <tableColumn id="3" xr3:uid="{CFD849A9-5C99-46AD-9BE2-FF0DBF9CDB9F}" uniqueName="3" name="t5_pct_change" queryTableFieldId="3"/>
    <tableColumn id="6" xr3:uid="{D554995E-1371-4E1B-8473-5A557A30CE65}" uniqueName="6" name="mean_vol" queryTableFieldId="6"/>
    <tableColumn id="8" xr3:uid="{54D91F61-AA97-43AC-A107-5F5F955282F1}" uniqueName="8" name="distance_mopen" queryTableFieldId="8"/>
    <tableColumn id="9" xr3:uid="{6F296831-2453-4E4C-8EEC-EEC3D9B9EF32}" uniqueName="9" name="distance_mhigh_prev" queryTableFieldId="9"/>
    <tableColumn id="10" xr3:uid="{7E1D314D-78DC-4FF2-8164-2FA73C901375}" uniqueName="10" name="distance_mlow_prev" queryTableFieldId="10"/>
    <tableColumn id="11" xr3:uid="{241E3A68-6A7B-437B-B616-B6C2CF7339AB}" uniqueName="11" name="distance_yopen" queryTableFieldId="11"/>
    <tableColumn id="12" xr3:uid="{515264FC-553F-4313-92FE-DD8D86552D28}" uniqueName="12" name="distance_yhigh_prev" queryTableFieldId="12"/>
    <tableColumn id="13" xr3:uid="{4E91A88B-FAAB-44AD-A9E2-C462A94EE8F1}" uniqueName="13" name="distance_ylow_prev" queryTableFieldId="13"/>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33B7014-F356-4694-AC74-0CEFCE5B27F7}" name="weekly_market_cap" displayName="weekly_market_cap" ref="A1:J34" tableType="queryTable" totalsRowShown="0">
  <autoFilter ref="A1:J34" xr:uid="{033B7014-F356-4694-AC74-0CEFCE5B27F7}"/>
  <tableColumns count="10">
    <tableColumn id="1" xr3:uid="{38A22A78-5770-41DC-A67F-947CE781F723}" uniqueName="1" name="type" queryTableFieldId="1" dataDxfId="109"/>
    <tableColumn id="2" xr3:uid="{640B1DCB-BCF7-4695-9C58-AE5A0135DC53}" uniqueName="2" name="ticker" queryTableFieldId="2" dataDxfId="108"/>
    <tableColumn id="3" xr3:uid="{6C19B66D-0F1E-4005-964B-5051DEB817E9}" uniqueName="3" name="open_cap" queryTableFieldId="3"/>
    <tableColumn id="4" xr3:uid="{8B763F3D-03EB-4BE7-850A-1831A00397F2}" uniqueName="4" name="close_cap" queryTableFieldId="4"/>
    <tableColumn id="5" xr3:uid="{891BFC76-DFFB-4E69-A386-7E6712DCD3C8}" uniqueName="5" name="cap_gain" queryTableFieldId="5"/>
    <tableColumn id="6" xr3:uid="{1C6B100A-3F70-4D21-9647-F9882D3CB1C1}" uniqueName="6" name="cap_loss" queryTableFieldId="6"/>
    <tableColumn id="7" xr3:uid="{0155B23F-89FA-4A4E-B0D4-CC620DBDB95C}" uniqueName="7" name="net_cap" queryTableFieldId="7"/>
    <tableColumn id="8" xr3:uid="{73E63F54-4957-47B3-B061-AF7D172C6151}" uniqueName="8" name="change_cap" queryTableFieldId="8"/>
    <tableColumn id="9" xr3:uid="{713BBAAB-9B46-409F-933F-412A9AEE437C}" uniqueName="9" name="impact_group" queryTableFieldId="9" dataDxfId="107"/>
    <tableColumn id="10" xr3:uid="{488E17C2-7A7D-406B-ACF0-75769B7D4DE2}" uniqueName="10" name="impact_ratio" queryTableFieldId="1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26DE2FE-B1D6-4277-BAC3-FBB0CD4B40B8}" name="weekly_history_data" displayName="weekly_history_data" ref="A1:I91" tableType="queryTable" totalsRowShown="0">
  <autoFilter ref="A1:I91" xr:uid="{926DE2FE-B1D6-4277-BAC3-FBB0CD4B40B8}"/>
  <tableColumns count="9">
    <tableColumn id="1" xr3:uid="{81721EB1-5AF8-4547-9DD6-ABC6602EC883}" uniqueName="1" name="date" queryTableFieldId="1" dataDxfId="82"/>
    <tableColumn id="2" xr3:uid="{0F6D651A-723B-46F0-9F3A-A5B33C1BADE8}" uniqueName="2" name="ticker" queryTableFieldId="2" dataDxfId="106"/>
    <tableColumn id="3" xr3:uid="{78DAB7DB-2BBF-4FAE-ADDF-88FCA887E5AD}" uniqueName="3" name="close" queryTableFieldId="3"/>
    <tableColumn id="9" xr3:uid="{6B349E7F-1D48-4B96-86A2-57F85C97DC9D}" uniqueName="9" name="cum_change" queryTableFieldId="9"/>
    <tableColumn id="4" xr3:uid="{695749C8-6D41-43E7-B748-97257E42943A}" uniqueName="4" name="1d_change" queryTableFieldId="4"/>
    <tableColumn id="5" xr3:uid="{1A0A99D1-F065-4F43-8EF3-6EFD0EA0CC46}" uniqueName="5" name="5d_change" queryTableFieldId="13"/>
    <tableColumn id="6" xr3:uid="{8E4FC84C-5EF9-45A0-A664-3CD44ACFA2EC}" uniqueName="6" name="20d_change" queryTableFieldId="14"/>
    <tableColumn id="7" xr3:uid="{20D3483E-D39C-48D4-82AC-A8DAEFAC3EAD}" uniqueName="7" name="market" queryTableFieldId="7" dataDxfId="105"/>
    <tableColumn id="8" xr3:uid="{696D493E-12AD-4269-9ADC-8B70CA43C233}" uniqueName="8" name="type" queryTableFieldId="8" dataDxfId="104"/>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E2E0CC57-4F7B-4E3A-B611-014329F86731}" name="weekly_ms_index" displayName="weekly_ms_index" ref="A1:F61" tableType="queryTable" totalsRowShown="0">
  <autoFilter ref="A1:F61" xr:uid="{E2E0CC57-4F7B-4E3A-B611-014329F86731}"/>
  <tableColumns count="6">
    <tableColumn id="2" xr3:uid="{7485B568-24F8-4FE6-95D1-40E8D54B82B2}" uniqueName="2" name="date" queryTableFieldId="2" dataDxfId="89"/>
    <tableColumn id="6" xr3:uid="{D59AAAB7-EBAD-45AB-B82B-418239257675}" uniqueName="6" name="close" queryTableFieldId="6"/>
    <tableColumn id="30" xr3:uid="{27ED307B-72DD-4778-AD29-44EF8EA5C5B4}" uniqueName="30" name="trend_5p" queryTableFieldId="30" dataDxfId="88" dataCellStyle="Percent"/>
    <tableColumn id="31" xr3:uid="{3CB300A4-D911-47BD-B128-A6C5C806121B}" uniqueName="31" name="trend_20p" queryTableFieldId="31" dataDxfId="87" dataCellStyle="Percent"/>
    <tableColumn id="32" xr3:uid="{6FF7B721-FD71-44FA-B4CD-FD950D914C21}" uniqueName="32" name="trend_60p" queryTableFieldId="32" dataDxfId="86" dataCellStyle="Percent"/>
    <tableColumn id="33" xr3:uid="{05775727-1ED6-4A11-9F7C-BF70F4E30A61}" uniqueName="33" name="trend_240p" queryTableFieldId="33" dataDxfId="85" dataCellStyle="Percent"/>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C1DFD41-E570-41F3-BE82-A4A4683E561F}" name="weekly_nntd_history" displayName="weekly_nntd_history" ref="A1:H11" tableType="queryTable" totalsRowShown="0">
  <autoFilter ref="A1:H11" xr:uid="{3C1DFD41-E570-41F3-BE82-A4A4683E561F}"/>
  <tableColumns count="8">
    <tableColumn id="1" xr3:uid="{C4ABFECE-7B5B-411F-AE4D-EA3EC4FFBA49}" uniqueName="1" name="date" queryTableFieldId="1" dataDxfId="84"/>
    <tableColumn id="2" xr3:uid="{D3210794-8685-46CF-9828-391A3CA5A2DF}" uniqueName="2" name="type" queryTableFieldId="2" dataDxfId="103"/>
    <tableColumn id="6" xr3:uid="{ECEEBAEE-C0D7-45AF-A2CB-33CEDBB5BD04}" uniqueName="6" name="sell_volume" queryTableFieldId="6"/>
    <tableColumn id="7" xr3:uid="{4E08C446-603D-41A1-BF70-F30C78608F03}" uniqueName="7" name="buy_volume" queryTableFieldId="7"/>
    <tableColumn id="4" xr3:uid="{F4B6A83B-729A-455E-87DB-DBC8E97D9405}" uniqueName="4" name="sell_value" queryTableFieldId="4"/>
    <tableColumn id="3" xr3:uid="{CDA9B5ED-5125-4EB1-A6E3-017BE491993F}" uniqueName="3" name="buy_value" queryTableFieldId="3"/>
    <tableColumn id="8" xr3:uid="{D68B22A7-33FA-4DAF-93E4-7B650F01C565}" uniqueName="8" name="net_volume" queryTableFieldId="8"/>
    <tableColumn id="5" xr3:uid="{B4BCF764-0FD0-442E-B809-682665B1673C}" uniqueName="5" name="net_value" queryTableFieldId="5"/>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92ABC9E5-BA06-4E29-A2CF-E5F398165E7E}" name="weekly_nntd_stock" displayName="weekly_nntd_stock" ref="A1:D41" tableType="queryTable" totalsRowShown="0">
  <autoFilter ref="A1:D41" xr:uid="{92ABC9E5-BA06-4E29-A2CF-E5F398165E7E}"/>
  <tableColumns count="4">
    <tableColumn id="1" xr3:uid="{2B7D53E4-E202-4D47-94BB-A2C436886425}" uniqueName="1" name="type" queryTableFieldId="1" dataDxfId="102"/>
    <tableColumn id="2" xr3:uid="{8C069553-F0E0-48A7-8762-CA87D9C0E377}" uniqueName="2" name="ticker" queryTableFieldId="2" dataDxfId="101"/>
    <tableColumn id="3" xr3:uid="{829AE22D-4188-4080-A3D8-D6F26450156F}" uniqueName="3" name="weekly_value" queryTableFieldId="3"/>
    <tableColumn id="4" xr3:uid="{01A5C15C-BDFF-4F64-BD12-74B8DEB8A679}" uniqueName="4" name="top_check" queryTableFieldId="4"/>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419C650-9331-4585-B25D-0852C6F0C726}" name="weekly_news_list" displayName="weekly_news_list" ref="A1:K41" tableType="queryTable" totalsRowShown="0">
  <autoFilter ref="A1:K41" xr:uid="{F419C650-9331-4585-B25D-0852C6F0C726}"/>
  <tableColumns count="11">
    <tableColumn id="2" xr3:uid="{F4D8D7B0-235C-4B70-9AE5-BD8EC659D0F2}" uniqueName="2" name="source" queryTableFieldId="2" dataDxfId="100"/>
    <tableColumn id="3" xr3:uid="{6B8629E7-4776-465D-B2E1-B0590A0CA1E2}" uniqueName="3" name="title" queryTableFieldId="3" dataDxfId="99"/>
    <tableColumn id="4" xr3:uid="{ABCBB920-CB7F-4D42-AED1-0E1BACF35C47}" uniqueName="4" name="content" queryTableFieldId="4" dataDxfId="98"/>
    <tableColumn id="5" xr3:uid="{64ABB16C-CEA4-4741-8DC2-02DD1AEE3D56}" uniqueName="5" name="image_url" queryTableFieldId="5" dataDxfId="97"/>
    <tableColumn id="6" xr3:uid="{5805124A-A17B-4ADF-9132-901C556B5F74}" uniqueName="6" name="article_url" queryTableFieldId="6" dataDxfId="96"/>
    <tableColumn id="7" xr3:uid="{5D3675A9-CADD-48AC-A2D1-5BF1D296D8EE}" uniqueName="7" name="published_time" queryTableFieldId="7" dataDxfId="83"/>
    <tableColumn id="1" xr3:uid="{3B3A0306-6D34-46E9-AD65-66CA9A297B1B}" uniqueName="1" name="news_type" queryTableFieldId="1" dataDxfId="95"/>
    <tableColumn id="8" xr3:uid="{C70AE2AF-7F2C-4153-B582-B654976EF920}" uniqueName="8" name="word_count" queryTableFieldId="8"/>
    <tableColumn id="9" xr3:uid="{2F0F9A3A-6123-41EC-8893-DFA8B5D7EAD6}" uniqueName="9" name="impact" queryTableFieldId="9" dataDxfId="94"/>
    <tableColumn id="10" xr3:uid="{E0023E87-E869-4E4A-82CD-138BE17731F9}" uniqueName="10" name="sectors" queryTableFieldId="10" dataDxfId="93"/>
    <tableColumn id="11" xr3:uid="{A3CBC207-E879-4C37-8B9E-AA25C207F181}" uniqueName="11" name="ai_selected" queryTableFieldId="17" dataDxfId="92"/>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E39DB8E-247A-4917-8D67-9BADD688F588}" name="weekly_data_comments" displayName="weekly_data_comments" ref="A1:C8" tableType="queryTable" totalsRowShown="0">
  <autoFilter ref="A1:C8" xr:uid="{0E39DB8E-247A-4917-8D67-9BADD688F588}"/>
  <tableColumns count="3">
    <tableColumn id="1" xr3:uid="{153FC441-C3C1-456A-87E1-F45B8D979DB7}" uniqueName="1" name="type" queryTableFieldId="1" dataDxfId="91"/>
    <tableColumn id="2" xr3:uid="{C34F7F8D-0FEF-436E-B076-6395CA0E089F}" uniqueName="2" name="group" queryTableFieldId="2" dataDxfId="90"/>
    <tableColumn id="3" xr3:uid="{29F472BE-89AF-4D13-A3FA-AA87D6493C23}" uniqueName="3" name="comment" queryTableFieldId="3" dataDxfId="79"/>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2" Type="http://schemas.openxmlformats.org/officeDocument/2006/relationships/table" Target="../tables/table11.xml"/><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93CD32-EFE4-4A67-B39E-70034B901CD4}">
  <dimension ref="A1:A2"/>
  <sheetViews>
    <sheetView view="pageBreakPreview" zoomScale="115" zoomScaleNormal="70" zoomScaleSheetLayoutView="115" workbookViewId="0">
      <selection activeCell="E2" sqref="E2"/>
    </sheetView>
  </sheetViews>
  <sheetFormatPr defaultRowHeight="14.5" x14ac:dyDescent="0.35"/>
  <cols>
    <col min="1" max="1" width="107.1796875" customWidth="1"/>
    <col min="65" max="65" width="2.26953125" customWidth="1"/>
    <col min="66" max="78" width="7.1796875" customWidth="1"/>
    <col min="79" max="79" width="2.26953125" customWidth="1"/>
  </cols>
  <sheetData>
    <row r="1" spans="1:1" ht="409.5" customHeight="1" x14ac:dyDescent="0.35">
      <c r="A1" t="e" vm="1">
        <v>#VALUE!</v>
      </c>
    </row>
    <row r="2" spans="1:1" ht="409.4" customHeight="1" x14ac:dyDescent="0.35">
      <c r="A2" t="e" vm="2">
        <v>#VALUE!</v>
      </c>
    </row>
  </sheetData>
  <printOptions horizontalCentered="1" verticalCentered="1"/>
  <pageMargins left="0" right="0" top="0" bottom="0" header="0" footer="0"/>
  <pageSetup paperSize="11" scale="101" fitToWidth="0" orientation="landscape" r:id="rId1"/>
  <headerFooter scaleWithDoc="0"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BEBF96-429E-4628-864E-A163818F0EF3}">
  <dimension ref="A1:B3"/>
  <sheetViews>
    <sheetView view="pageBreakPreview" zoomScale="130" zoomScaleNormal="100" zoomScaleSheetLayoutView="130" workbookViewId="0">
      <selection activeCell="B11" sqref="B11"/>
    </sheetView>
  </sheetViews>
  <sheetFormatPr defaultRowHeight="14.5" x14ac:dyDescent="0.35"/>
  <cols>
    <col min="1" max="1" width="12.1796875" bestFit="1" customWidth="1"/>
    <col min="2" max="2" width="80.7265625" bestFit="1" customWidth="1"/>
  </cols>
  <sheetData>
    <row r="1" spans="1:2" x14ac:dyDescent="0.35">
      <c r="A1" t="s">
        <v>0</v>
      </c>
      <c r="B1" t="s">
        <v>52</v>
      </c>
    </row>
    <row r="2" spans="1:2" x14ac:dyDescent="0.35">
      <c r="A2" t="s">
        <v>9</v>
      </c>
      <c r="B2" t="s">
        <v>514</v>
      </c>
    </row>
    <row r="3" spans="1:2" x14ac:dyDescent="0.35">
      <c r="A3" t="s">
        <v>14</v>
      </c>
      <c r="B3" t="s">
        <v>515</v>
      </c>
    </row>
  </sheetData>
  <pageMargins left="0.7" right="0.7" top="0.75" bottom="0.75" header="0.3" footer="0.3"/>
  <pageSetup scale="24"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9734C-67E3-40F0-A82F-6064DC38A7A9}">
  <dimension ref="B1:BB247"/>
  <sheetViews>
    <sheetView view="pageBreakPreview" topLeftCell="A34" zoomScale="115" zoomScaleNormal="100" zoomScaleSheetLayoutView="115" workbookViewId="0">
      <selection activeCell="U66" sqref="U66"/>
    </sheetView>
  </sheetViews>
  <sheetFormatPr defaultRowHeight="14.5" x14ac:dyDescent="0.35"/>
  <cols>
    <col min="1" max="1" width="2.1796875" customWidth="1"/>
    <col min="13" max="14" width="2.1796875" customWidth="1"/>
    <col min="15" max="22" width="8.26953125" customWidth="1"/>
    <col min="23" max="24" width="2.1796875" customWidth="1"/>
    <col min="25" max="25" width="11.1796875" customWidth="1"/>
    <col min="26" max="28" width="6.54296875" customWidth="1"/>
    <col min="29" max="29" width="4" customWidth="1"/>
    <col min="30" max="30" width="11.1796875" customWidth="1"/>
    <col min="31" max="33" width="6.54296875" customWidth="1"/>
    <col min="34" max="34" width="4" customWidth="1"/>
    <col min="35" max="35" width="11.1796875" customWidth="1"/>
    <col min="36" max="38" width="6.54296875" customWidth="1"/>
    <col min="39" max="39" width="2.1796875" customWidth="1"/>
    <col min="40" max="40" width="2" customWidth="1"/>
    <col min="41" max="41" width="67" style="25" customWidth="1"/>
    <col min="42" max="42" width="10.1796875" customWidth="1"/>
    <col min="43" max="43" width="24" customWidth="1"/>
    <col min="44" max="44" width="2" customWidth="1"/>
  </cols>
  <sheetData>
    <row r="1" spans="2:6" x14ac:dyDescent="0.35">
      <c r="B1" s="109" t="s">
        <v>220</v>
      </c>
      <c r="C1" s="109"/>
      <c r="D1" s="109"/>
      <c r="E1" s="109"/>
      <c r="F1" s="109"/>
    </row>
    <row r="2" spans="2:6" x14ac:dyDescent="0.35">
      <c r="B2" s="109"/>
      <c r="C2" s="109"/>
      <c r="D2" s="109"/>
      <c r="E2" s="109"/>
      <c r="F2" s="109"/>
    </row>
    <row r="42" spans="25:41" ht="14.65" customHeight="1" x14ac:dyDescent="0.35">
      <c r="Y42" s="109" t="s">
        <v>220</v>
      </c>
      <c r="Z42" s="109"/>
      <c r="AA42" s="109"/>
      <c r="AB42" s="109"/>
      <c r="AC42" s="109"/>
    </row>
    <row r="43" spans="25:41" ht="14.65" customHeight="1" x14ac:dyDescent="0.35">
      <c r="Y43" s="109"/>
      <c r="Z43" s="109"/>
      <c r="AA43" s="109"/>
      <c r="AB43" s="109"/>
      <c r="AC43" s="109"/>
    </row>
    <row r="44" spans="25:41" ht="8.65" customHeight="1" x14ac:dyDescent="0.35"/>
    <row r="45" spans="25:41" ht="17.149999999999999" customHeight="1" x14ac:dyDescent="0.35">
      <c r="Y45" s="111" t="s">
        <v>235</v>
      </c>
      <c r="Z45" s="111"/>
      <c r="AA45" s="111"/>
      <c r="AB45" s="111"/>
      <c r="AC45" s="111"/>
      <c r="AD45" s="111"/>
      <c r="AE45" s="111"/>
      <c r="AF45" s="111"/>
      <c r="AG45" s="111"/>
      <c r="AH45" s="111"/>
      <c r="AI45" s="111"/>
      <c r="AJ45" s="111"/>
      <c r="AK45" s="111"/>
      <c r="AL45" s="111"/>
    </row>
    <row r="46" spans="25:41" ht="9" customHeight="1" x14ac:dyDescent="0.35"/>
    <row r="47" spans="25:41" ht="14.65" customHeight="1" x14ac:dyDescent="0.35">
      <c r="Y47" s="69" t="s">
        <v>24</v>
      </c>
      <c r="Z47" s="86" t="s">
        <v>222</v>
      </c>
      <c r="AA47" s="86" t="s">
        <v>223</v>
      </c>
      <c r="AB47" s="86" t="s">
        <v>224</v>
      </c>
      <c r="AD47" s="69" t="s">
        <v>35</v>
      </c>
      <c r="AE47" s="86" t="s">
        <v>222</v>
      </c>
      <c r="AF47" s="86" t="s">
        <v>223</v>
      </c>
      <c r="AG47" s="86" t="s">
        <v>224</v>
      </c>
      <c r="AI47" s="69" t="s">
        <v>38</v>
      </c>
      <c r="AJ47" s="86" t="s">
        <v>222</v>
      </c>
      <c r="AK47" s="86" t="s">
        <v>223</v>
      </c>
      <c r="AL47" s="86" t="s">
        <v>224</v>
      </c>
    </row>
    <row r="48" spans="25:41" ht="14.65" customHeight="1" x14ac:dyDescent="0.35">
      <c r="Y48" s="66">
        <f>'data part 1'!F3</f>
        <v>1557.4200439453125</v>
      </c>
      <c r="Z48" s="64">
        <f>'data part 1'!C3</f>
        <v>1.7170350642114363E-2</v>
      </c>
      <c r="AA48" s="64">
        <f>'data part 1'!D3</f>
        <v>4.8732361023317461E-2</v>
      </c>
      <c r="AB48" s="64">
        <f>'data part 1'!E3</f>
        <v>0.13178842990162565</v>
      </c>
      <c r="AD48" s="66">
        <f>'data part 1'!M3</f>
        <v>263.79000854492188</v>
      </c>
      <c r="AE48" s="64">
        <f>'data part 1'!J3</f>
        <v>3.6258685869148044E-2</v>
      </c>
      <c r="AF48" s="64">
        <f>'data part 1'!K3</f>
        <v>7.3233311975539284E-2</v>
      </c>
      <c r="AG48" s="64">
        <f>'data part 1'!L3</f>
        <v>0.15081584128835779</v>
      </c>
      <c r="AI48" s="66">
        <f>'data part 1'!T3</f>
        <v>1693</v>
      </c>
      <c r="AJ48" s="64">
        <f>'data part 1'!Q3</f>
        <v>1.1954572624028659E-2</v>
      </c>
      <c r="AK48" s="64">
        <f>'data part 1'!R3</f>
        <v>4.2166820560172402E-2</v>
      </c>
      <c r="AL48" s="64">
        <f>'data part 1'!S3</f>
        <v>0.15752770973605479</v>
      </c>
      <c r="AO48" s="40"/>
    </row>
    <row r="49" spans="25:41" ht="14.65" customHeight="1" x14ac:dyDescent="0.35">
      <c r="AJ49" s="62"/>
      <c r="AK49" s="62"/>
      <c r="AL49" s="62"/>
      <c r="AO49" s="39"/>
    </row>
    <row r="50" spans="25:41" ht="14.65" customHeight="1" x14ac:dyDescent="0.35"/>
    <row r="51" spans="25:41" ht="14.65" customHeight="1" x14ac:dyDescent="0.35"/>
    <row r="52" spans="25:41" ht="14.65" customHeight="1" x14ac:dyDescent="0.35"/>
    <row r="53" spans="25:41" ht="14.65" customHeight="1" x14ac:dyDescent="0.35"/>
    <row r="54" spans="25:41" ht="14.65" customHeight="1" x14ac:dyDescent="0.35"/>
    <row r="55" spans="25:41" ht="8.65" customHeight="1" x14ac:dyDescent="0.35"/>
    <row r="56" spans="25:41" ht="14.65" customHeight="1" x14ac:dyDescent="0.35">
      <c r="Y56" s="69" t="s">
        <v>25</v>
      </c>
      <c r="Z56" s="86" t="s">
        <v>222</v>
      </c>
      <c r="AA56" s="86" t="s">
        <v>223</v>
      </c>
      <c r="AB56" s="86" t="s">
        <v>224</v>
      </c>
      <c r="AD56" s="69" t="s">
        <v>37</v>
      </c>
      <c r="AE56" s="87" t="s">
        <v>222</v>
      </c>
      <c r="AF56" s="87" t="s">
        <v>223</v>
      </c>
      <c r="AG56" s="87" t="s">
        <v>224</v>
      </c>
      <c r="AI56" s="69" t="s">
        <v>40</v>
      </c>
      <c r="AJ56" s="86" t="s">
        <v>222</v>
      </c>
      <c r="AK56" s="86" t="s">
        <v>223</v>
      </c>
      <c r="AL56" s="86" t="s">
        <v>224</v>
      </c>
    </row>
    <row r="57" spans="25:41" ht="14.65" customHeight="1" x14ac:dyDescent="0.35">
      <c r="Y57" s="66">
        <f>'data part 1'!F10</f>
        <v>1695.6300048828125</v>
      </c>
      <c r="Z57" s="64">
        <f>'data part 1'!C10</f>
        <v>1.5754853456462659E-2</v>
      </c>
      <c r="AA57" s="64">
        <f>'data part 1'!D10</f>
        <v>4.1503349911689691E-2</v>
      </c>
      <c r="AB57" s="64">
        <f>'data part 1'!E10</f>
        <v>0.14758787300775311</v>
      </c>
      <c r="AD57" s="66">
        <f>'data part 1'!M10</f>
        <v>106.94000244140625</v>
      </c>
      <c r="AE57" s="64">
        <f>'data part 1'!J10</f>
        <v>1.1061792904165202E-2</v>
      </c>
      <c r="AF57" s="64">
        <f>'data part 1'!K10</f>
        <v>2.5606654687826635E-2</v>
      </c>
      <c r="AG57" s="64">
        <f>'data part 1'!L10</f>
        <v>6.0491931029786672E-2</v>
      </c>
      <c r="AI57" s="66">
        <f>'data part 1'!T10</f>
        <v>1685.5</v>
      </c>
      <c r="AJ57" s="64">
        <f>'data part 1'!Q10</f>
        <v>1.0370488751046958E-2</v>
      </c>
      <c r="AK57" s="64">
        <f>'data part 1'!R10</f>
        <v>4.0753318925594417E-2</v>
      </c>
      <c r="AL57" s="64">
        <f>'data part 1'!S10</f>
        <v>0.15350400788628371</v>
      </c>
    </row>
    <row r="58" spans="25:41" ht="14.65" customHeight="1" x14ac:dyDescent="0.35">
      <c r="AD58" s="65"/>
      <c r="AE58" s="65"/>
      <c r="AF58" s="65"/>
      <c r="AG58" s="65"/>
    </row>
    <row r="59" spans="25:41" ht="14.65" customHeight="1" x14ac:dyDescent="0.35"/>
    <row r="60" spans="25:41" ht="14.65" customHeight="1" x14ac:dyDescent="0.35"/>
    <row r="61" spans="25:41" ht="14.65" customHeight="1" x14ac:dyDescent="0.35"/>
    <row r="62" spans="25:41" ht="14.65" customHeight="1" x14ac:dyDescent="0.35"/>
    <row r="63" spans="25:41" ht="15" customHeight="1" x14ac:dyDescent="0.35"/>
    <row r="64" spans="25:41" ht="8.65" customHeight="1" x14ac:dyDescent="0.35"/>
    <row r="65" spans="24:52" ht="17.149999999999999" customHeight="1" x14ac:dyDescent="0.35">
      <c r="Y65" s="113" t="str">
        <f>AO65</f>
        <v>Thị trường chứng khoán Việt Nam tiếp tục nới rộng đà tăng, VN-Index ghi nhận mức tăng 4.87% trong tuần qua. Nhóm cổ phiếu vốn hóa lớn VN30 cũng diễn biến khả quan, tăng 4.15%, với mức tăng nhẹ hơn so với chỉ số chung. Cùng xu hướng chung, HNXINDEX tăng mạnh 7.32%, và UPINDEX tăng 2.56%, cho thấy đà lan tỏa tích cực toàn thị trường. Thị trường phái sinh phản ánh triển vọng tương đồng, hợp đồng VN30F1M đạt 1693.0 điểm, thấp hơn nhẹ so với chỉ số cơ sở VN30. Nhìn chung, đà tăng của thị trường đang lan tỏa, thể hiện sự đồng thuận tích cực từ các chỉ số và nhóm vốn hóa.</v>
      </c>
      <c r="Z65" s="113"/>
      <c r="AA65" s="113"/>
      <c r="AB65" s="113"/>
      <c r="AC65" s="113"/>
      <c r="AD65" s="113"/>
      <c r="AE65" s="113"/>
      <c r="AF65" s="113"/>
      <c r="AG65" s="113"/>
      <c r="AH65" s="113"/>
      <c r="AI65" s="113"/>
      <c r="AJ65" s="113"/>
      <c r="AK65" s="113"/>
      <c r="AL65" s="113"/>
      <c r="AO65" s="115" t="str">
        <f>weekly_data_comments!$C$2</f>
        <v>Thị trường chứng khoán Việt Nam tiếp tục nới rộng đà tăng, VN-Index ghi nhận mức tăng 4.87% trong tuần qua. Nhóm cổ phiếu vốn hóa lớn VN30 cũng diễn biến khả quan, tăng 4.15%, với mức tăng nhẹ hơn so với chỉ số chung. Cùng xu hướng chung, HNXINDEX tăng mạnh 7.32%, và UPINDEX tăng 2.56%, cho thấy đà lan tỏa tích cực toàn thị trường. Thị trường phái sinh phản ánh triển vọng tương đồng, hợp đồng VN30F1M đạt 1693.0 điểm, thấp hơn nhẹ so với chỉ số cơ sở VN30. Nhìn chung, đà tăng của thị trường đang lan tỏa, thể hiện sự đồng thuận tích cực từ các chỉ số và nhóm vốn hóa.</v>
      </c>
      <c r="AP65" s="115"/>
    </row>
    <row r="66" spans="24:52" ht="17.149999999999999" customHeight="1" x14ac:dyDescent="0.35">
      <c r="Y66" s="113"/>
      <c r="Z66" s="113"/>
      <c r="AA66" s="113"/>
      <c r="AB66" s="113"/>
      <c r="AC66" s="113"/>
      <c r="AD66" s="113"/>
      <c r="AE66" s="113"/>
      <c r="AF66" s="113"/>
      <c r="AG66" s="113"/>
      <c r="AH66" s="113"/>
      <c r="AI66" s="113"/>
      <c r="AJ66" s="113"/>
      <c r="AK66" s="113"/>
      <c r="AL66" s="113"/>
      <c r="AO66" s="115"/>
      <c r="AP66" s="115"/>
    </row>
    <row r="67" spans="24:52" ht="17.149999999999999" customHeight="1" x14ac:dyDescent="0.35">
      <c r="Y67" s="113"/>
      <c r="Z67" s="113"/>
      <c r="AA67" s="113"/>
      <c r="AB67" s="113"/>
      <c r="AC67" s="113"/>
      <c r="AD67" s="113"/>
      <c r="AE67" s="113"/>
      <c r="AF67" s="113"/>
      <c r="AG67" s="113"/>
      <c r="AH67" s="113"/>
      <c r="AI67" s="113"/>
      <c r="AJ67" s="113"/>
      <c r="AK67" s="113"/>
      <c r="AL67" s="113"/>
      <c r="AO67" s="115"/>
      <c r="AP67" s="115"/>
    </row>
    <row r="68" spans="24:52" ht="17.149999999999999" customHeight="1" x14ac:dyDescent="0.35">
      <c r="Y68" s="113"/>
      <c r="Z68" s="113"/>
      <c r="AA68" s="113"/>
      <c r="AB68" s="113"/>
      <c r="AC68" s="113"/>
      <c r="AD68" s="113"/>
      <c r="AE68" s="113"/>
      <c r="AF68" s="113"/>
      <c r="AG68" s="113"/>
      <c r="AH68" s="113"/>
      <c r="AI68" s="113"/>
      <c r="AJ68" s="113"/>
      <c r="AK68" s="113"/>
      <c r="AL68" s="113"/>
      <c r="AO68" s="115"/>
      <c r="AP68" s="115"/>
    </row>
    <row r="69" spans="24:52" ht="16.5" customHeight="1" thickBot="1" x14ac:dyDescent="0.4">
      <c r="Y69" s="114" t="str">
        <f>"*Dữ liệu cập nhật lúc " &amp; weekly_data_comments!$C$7</f>
        <v>*Dữ liệu cập nhật lúc 15:00 ngày 28/07/2025</v>
      </c>
      <c r="Z69" s="114"/>
      <c r="AA69" s="114"/>
      <c r="AB69" s="114"/>
      <c r="AC69" s="114"/>
      <c r="AD69" s="114"/>
      <c r="AE69" s="114"/>
      <c r="AF69" s="114"/>
      <c r="AG69" s="114"/>
      <c r="AH69" s="114"/>
      <c r="AI69" s="114"/>
      <c r="AJ69" s="114"/>
      <c r="AK69" s="114"/>
      <c r="AL69" s="114"/>
    </row>
    <row r="70" spans="24:52" ht="17.25" customHeight="1" x14ac:dyDescent="0.35">
      <c r="Y70" s="110" t="str">
        <f>"BÁO CÁO CHIẾN LƯỢC ĐẦU TƯ TUẦN | " &amp; weekly_data_comments!$C$8</f>
        <v>BÁO CÁO CHIẾN LƯỢC ĐẦU TƯ TUẦN | NGÀY 28/07/2025 - 28/07/2025</v>
      </c>
      <c r="Z70" s="110"/>
      <c r="AA70" s="110"/>
      <c r="AB70" s="110"/>
      <c r="AC70" s="110"/>
      <c r="AD70" s="110"/>
      <c r="AE70" s="110"/>
      <c r="AF70" s="24"/>
      <c r="AG70" s="23"/>
      <c r="AH70" s="23"/>
      <c r="AI70" s="112" t="s">
        <v>215</v>
      </c>
      <c r="AJ70" s="112"/>
      <c r="AK70" s="112"/>
      <c r="AL70" s="112"/>
    </row>
    <row r="71" spans="24:52" ht="14.65" customHeight="1" x14ac:dyDescent="0.55000000000000004">
      <c r="AO71" s="109" t="s">
        <v>220</v>
      </c>
      <c r="AP71" s="36"/>
      <c r="AQ71" s="36"/>
      <c r="AR71" s="36"/>
      <c r="AS71" s="36"/>
    </row>
    <row r="72" spans="24:52" ht="14.65" customHeight="1" x14ac:dyDescent="0.55000000000000004">
      <c r="Z72" s="90"/>
      <c r="AA72" s="90"/>
      <c r="AB72" s="90"/>
      <c r="AC72" s="90"/>
      <c r="AD72" s="90"/>
      <c r="AE72" s="90"/>
      <c r="AF72" s="90"/>
      <c r="AG72" s="90"/>
      <c r="AH72" s="90"/>
      <c r="AI72" s="90"/>
      <c r="AJ72" s="90"/>
      <c r="AK72" s="90"/>
      <c r="AL72" s="90"/>
      <c r="AO72" s="109"/>
      <c r="AP72" s="36"/>
      <c r="AQ72" s="36"/>
      <c r="AR72" s="36"/>
      <c r="AS72" s="36"/>
    </row>
    <row r="73" spans="24:52" ht="8.65" customHeight="1" x14ac:dyDescent="0.35">
      <c r="Y73" s="90"/>
      <c r="Z73" s="90"/>
      <c r="AA73" s="90"/>
      <c r="AB73" s="90"/>
      <c r="AC73" s="90"/>
      <c r="AD73" s="90"/>
      <c r="AE73" s="90"/>
      <c r="AF73" s="90"/>
      <c r="AG73" s="90"/>
      <c r="AH73" s="90"/>
      <c r="AI73" s="90"/>
      <c r="AJ73" s="90"/>
      <c r="AK73" s="90"/>
      <c r="AL73" s="90"/>
    </row>
    <row r="74" spans="24:52" ht="17.149999999999999" customHeight="1" x14ac:dyDescent="0.35">
      <c r="Y74" s="90"/>
      <c r="Z74" s="90"/>
      <c r="AA74" s="90"/>
      <c r="AB74" s="90"/>
      <c r="AC74" s="90"/>
      <c r="AD74" s="90"/>
      <c r="AE74" s="90"/>
      <c r="AF74" s="90"/>
      <c r="AG74" s="90"/>
      <c r="AH74" s="90"/>
      <c r="AI74" s="90"/>
      <c r="AJ74" s="90"/>
      <c r="AK74" s="90"/>
      <c r="AL74" s="90"/>
      <c r="AO74" s="32" t="s">
        <v>216</v>
      </c>
      <c r="AP74" s="32" t="s">
        <v>217</v>
      </c>
      <c r="AQ74" s="32" t="s">
        <v>218</v>
      </c>
    </row>
    <row r="75" spans="24:52" ht="55" customHeight="1" x14ac:dyDescent="0.35">
      <c r="X75" s="7"/>
      <c r="Y75" s="90"/>
      <c r="Z75" s="90"/>
      <c r="AA75" s="90"/>
      <c r="AB75" s="90"/>
      <c r="AC75" s="90"/>
      <c r="AD75" s="90"/>
      <c r="AE75" s="90"/>
      <c r="AF75" s="90"/>
      <c r="AG75" s="90"/>
      <c r="AH75" s="90"/>
      <c r="AI75" s="90"/>
      <c r="AJ75" s="90"/>
      <c r="AK75" s="90"/>
      <c r="AL75" s="90"/>
      <c r="AM75" s="7"/>
      <c r="AN75" s="7"/>
      <c r="AO75" s="11" t="str" cm="1">
        <f t="array" ref="AO75:AQ79">_xlfn.LET(
    _xlpm.filtered_data, _xlfn.CHOOSECOLS(_xlfn._xlws.FILTER('data news'!$B$2:$I$22, 'data news'!$B$2:$B$22="x"), 7, 3, 8),
    _xlfn.MAP(
        _xlpm.filtered_data,
        _xlfn.LAMBDA(_xlpm.cell, TRIM(CLEAN(_xlpm.cell)))
    )
)</f>
        <v>Thông tư 14/2025/TT-NHNN về tỷ lệ an toàn vốn là bước chuẩn bị quan trọng cho việc bỏ "room" tín dụng. Agribank hướng tới tăng trưởng tín dụng 13% năm 2025, ưu tiên lĩnh vực sản xuất, kinh tế xanh. Việc bỏ "room" tín dụng yêu cầu ngân hàng nâng cao quản trị rủi ro, tuân thủ Basel II/III.</v>
      </c>
      <c r="AP75" s="70" t="str">
        <v>Tích cực</v>
      </c>
      <c r="AQ75" s="9" t="str">
        <v>Ngân hàng, Sản xuất, Năng lượng tái tạo, Môi trường</v>
      </c>
      <c r="AR75" s="7"/>
    </row>
    <row r="76" spans="24:52" ht="55" customHeight="1" x14ac:dyDescent="0.35">
      <c r="X76" s="7"/>
      <c r="Y76" s="90"/>
      <c r="Z76" s="90"/>
      <c r="AA76" s="90"/>
      <c r="AB76" s="90"/>
      <c r="AC76" s="90"/>
      <c r="AD76" s="90"/>
      <c r="AE76" s="90"/>
      <c r="AF76" s="90"/>
      <c r="AG76" s="90"/>
      <c r="AH76" s="90"/>
      <c r="AI76" s="90"/>
      <c r="AJ76" s="90"/>
      <c r="AK76" s="90"/>
      <c r="AL76" s="90"/>
      <c r="AM76" s="7"/>
      <c r="AN76" s="7"/>
      <c r="AO76" s="71" t="str">
        <v>Bộ Tài chính đề xuất sửa đổi 17 điều, bãi bỏ 5 điều Luật Quản lý nợ công 2017. Dự thảo phân cấp cho địa phương phát hành trái phiếu, giảm thủ tục vay ODA. Quy định mới về chương trình quản lý nợ 3 năm và ưu đãi thuế cho nhà đầu tư quốc tế.</v>
      </c>
      <c r="AP76" s="72" t="str">
        <v>Trung lập</v>
      </c>
      <c r="AQ76" s="73" t="str">
        <v>Tài chính công, Trái phiếu Chính phủ, Thị trường vốn, Đầu tư nước ngoài</v>
      </c>
      <c r="AR76" s="7"/>
    </row>
    <row r="77" spans="24:52" ht="55" customHeight="1" x14ac:dyDescent="0.35">
      <c r="X77" s="7"/>
      <c r="Y77" s="7"/>
      <c r="Z77" s="7"/>
      <c r="AA77" s="7"/>
      <c r="AB77" s="7"/>
      <c r="AC77" s="7"/>
      <c r="AD77" s="7"/>
      <c r="AE77" s="7"/>
      <c r="AF77" s="7"/>
      <c r="AG77" s="7"/>
      <c r="AH77" s="7"/>
      <c r="AI77" s="7"/>
      <c r="AJ77" s="7"/>
      <c r="AK77" s="7"/>
      <c r="AL77" s="7"/>
      <c r="AM77" s="7"/>
      <c r="AN77" s="7"/>
      <c r="AO77" s="74" t="str">
        <v>Nghị định 212/2025/NĐ-CP quy định đầu tư quỹ BHXH, BHYT, BHTN ưu tiên trái phiếu Chính phủ kỳ hạn dài. Danh mục đầu tư trong nước tập trung công cụ nợ Chính phủ, trừ ngân hàng kiểm soát đặc biệt. Tiền sinh lời trích 2% cho quỹ dự phòng rủi ro, tối đa 5% dư nợ.</v>
      </c>
      <c r="AP77" s="72" t="str">
        <v>Tích cực</v>
      </c>
      <c r="AQ77" s="75" t="str">
        <v>Tài chính, Trái phiếu Chính phủ, Bảo hiểm</v>
      </c>
      <c r="AR77" s="7"/>
    </row>
    <row r="78" spans="24:52" ht="55" customHeight="1" x14ac:dyDescent="0.35">
      <c r="X78" s="7"/>
      <c r="Y78" s="7"/>
      <c r="Z78" s="7"/>
      <c r="AA78" s="7"/>
      <c r="AB78" s="7"/>
      <c r="AC78" s="7"/>
      <c r="AD78" s="7"/>
      <c r="AE78" s="7"/>
      <c r="AF78" s="7"/>
      <c r="AG78" s="7"/>
      <c r="AH78" s="7"/>
      <c r="AI78" s="7"/>
      <c r="AJ78" s="7"/>
      <c r="AK78" s="7"/>
      <c r="AL78" s="7"/>
      <c r="AM78" s="7"/>
      <c r="AN78" s="7"/>
      <c r="AO78" s="28" t="str">
        <v>Thị trường chứng khoán Việt Nam, với GDP 7,25% và tín dụng tăng 9,9%, hướng tới nâng hạng FTSE Russell tháng 9. Cần cải thiện định giá, đa dạng hóa dòng vốn và minh bạch hóa thông tin. Nỗ lực nâng hạng thị trường cùng cải cách thể chế mở ra triển vọng thu hút vốn dài hạn.</v>
      </c>
      <c r="AP78" s="72" t="str">
        <v>Tích cực</v>
      </c>
      <c r="AQ78" s="29" t="str">
        <v>Chứng khoán, Tài chính</v>
      </c>
      <c r="AR78" s="7"/>
    </row>
    <row r="79" spans="24:52" ht="55" customHeight="1" x14ac:dyDescent="0.35">
      <c r="X79" s="7"/>
      <c r="Y79" s="7"/>
      <c r="Z79" s="7"/>
      <c r="AA79" s="7"/>
      <c r="AB79" s="7"/>
      <c r="AC79" s="7"/>
      <c r="AD79" s="7"/>
      <c r="AE79" s="7"/>
      <c r="AF79" s="7"/>
      <c r="AG79" s="7"/>
      <c r="AH79" s="7"/>
      <c r="AI79" s="7"/>
      <c r="AJ79" s="7"/>
      <c r="AK79" s="7"/>
      <c r="AL79" s="7"/>
      <c r="AM79" s="7"/>
      <c r="AN79" s="7"/>
      <c r="AO79" s="11" t="str">
        <v>NHNN bơm ròng 22.497,87 tỷ đồng qua OMO, đưa lượng lưu hành lên 187.282,43 tỷ đồng. Lãi suất liên ngân hàng tăng lên trên 5%/năm ở nhiều kỳ hạn. Việc duy trì thanh khoản VND này gây áp lực lên tỷ giá USD/VND, dù DXY giảm.</v>
      </c>
      <c r="AP79" s="72" t="str">
        <v>Tiêu cực</v>
      </c>
      <c r="AQ79" s="9" t="str">
        <v>Ngân hàng, Chính sách tiền tệ, Ngoại hối</v>
      </c>
      <c r="AR79" s="7"/>
    </row>
    <row r="80" spans="24:52" ht="55" customHeight="1" x14ac:dyDescent="0.35">
      <c r="X80" s="7"/>
      <c r="Y80" s="7"/>
      <c r="Z80" s="7"/>
      <c r="AA80" s="7"/>
      <c r="AB80" s="7"/>
      <c r="AC80" s="7"/>
      <c r="AD80" s="7"/>
      <c r="AE80" s="7"/>
      <c r="AF80" s="7"/>
      <c r="AG80" s="7"/>
      <c r="AH80" s="7"/>
      <c r="AI80" s="7"/>
      <c r="AJ80" s="7"/>
      <c r="AK80" s="7"/>
      <c r="AL80" s="7"/>
      <c r="AM80" s="7"/>
      <c r="AN80" s="7"/>
      <c r="AO80" s="116" t="str">
        <f>AT80</f>
        <v>Nhiều cải cách chính sách vĩ mô đang được triển khai nhằm thúc đẩy tăng trưởng kinh tế. Cải cách quản lý nợ công và nới lỏng tín dụng hứa hẹn thu hút vốn. Tuy nhiên, hoạt động bơm tiền duy trì thanh khoản gây áp lực lên tỷ giá. Điều này hỗ trợ thanh khoản hệ thống ngân hàng nhưng lãi suất liên ngân hàng tăng. Các chính sách này định hình triển vọng thị trường vốn và tăng trưởng kinh tế sắp tới.</v>
      </c>
      <c r="AP80" s="116"/>
      <c r="AQ80" s="116"/>
      <c r="AR80" s="7"/>
      <c r="AT80" s="118" t="str">
        <f>weekly_news_comments!$B$2</f>
        <v>Nhiều cải cách chính sách vĩ mô đang được triển khai nhằm thúc đẩy tăng trưởng kinh tế. Cải cách quản lý nợ công và nới lỏng tín dụng hứa hẹn thu hút vốn. Tuy nhiên, hoạt động bơm tiền duy trì thanh khoản gây áp lực lên tỷ giá. Điều này hỗ trợ thanh khoản hệ thống ngân hàng nhưng lãi suất liên ngân hàng tăng. Các chính sách này định hình triển vọng thị trường vốn và tăng trưởng kinh tế sắp tới.</v>
      </c>
      <c r="AU80" s="118"/>
      <c r="AV80" s="118"/>
      <c r="AW80" s="118"/>
      <c r="AX80" s="118"/>
      <c r="AY80" s="118"/>
      <c r="AZ80" s="118"/>
    </row>
    <row r="81" spans="25:43" ht="8.65" customHeight="1" thickBot="1" x14ac:dyDescent="0.4"/>
    <row r="82" spans="25:43" ht="17.25" customHeight="1" x14ac:dyDescent="0.35">
      <c r="AO82" s="33" t="str">
        <f>"BÁO CÁO CHIẾN LƯỢC ĐẦU TƯ TUẦN | " &amp; weekly_data_comments!$C$8</f>
        <v>BÁO CÁO CHIẾN LƯỢC ĐẦU TƯ TUẦN | NGÀY 28/07/2025 - 28/07/2025</v>
      </c>
      <c r="AP82" s="34"/>
      <c r="AQ82" s="35" t="s">
        <v>219</v>
      </c>
    </row>
    <row r="83" spans="25:43" x14ac:dyDescent="0.35">
      <c r="Y83" s="109" t="s">
        <v>220</v>
      </c>
      <c r="Z83" s="109"/>
      <c r="AA83" s="109"/>
      <c r="AB83" s="109"/>
      <c r="AC83" s="109"/>
    </row>
    <row r="84" spans="25:43" x14ac:dyDescent="0.35">
      <c r="Y84" s="109"/>
      <c r="Z84" s="109"/>
      <c r="AA84" s="109"/>
      <c r="AB84" s="109"/>
      <c r="AC84" s="109"/>
    </row>
    <row r="85" spans="25:43" ht="8.65" customHeight="1" x14ac:dyDescent="0.35"/>
    <row r="86" spans="25:43" ht="17.149999999999999" customHeight="1" x14ac:dyDescent="0.35">
      <c r="Y86" s="111" t="s">
        <v>236</v>
      </c>
      <c r="Z86" s="111"/>
      <c r="AA86" s="111"/>
      <c r="AB86" s="111"/>
      <c r="AC86" s="111"/>
      <c r="AD86" s="111"/>
      <c r="AE86" s="111"/>
      <c r="AF86" s="111"/>
      <c r="AG86" s="111"/>
      <c r="AH86" s="111"/>
      <c r="AI86" s="111"/>
      <c r="AJ86" s="111"/>
      <c r="AK86" s="111"/>
      <c r="AL86" s="111"/>
    </row>
    <row r="87" spans="25:43" ht="8.65" customHeight="1" x14ac:dyDescent="0.35"/>
    <row r="88" spans="25:43" x14ac:dyDescent="0.35">
      <c r="Y88" s="69" t="s">
        <v>20</v>
      </c>
      <c r="Z88" s="86" t="s">
        <v>222</v>
      </c>
      <c r="AA88" s="86" t="s">
        <v>223</v>
      </c>
      <c r="AB88" s="86" t="s">
        <v>224</v>
      </c>
      <c r="AD88" s="69" t="s">
        <v>23</v>
      </c>
      <c r="AE88" s="86" t="s">
        <v>222</v>
      </c>
      <c r="AF88" s="86" t="s">
        <v>223</v>
      </c>
      <c r="AG88" s="86" t="s">
        <v>224</v>
      </c>
      <c r="AI88" s="69" t="s">
        <v>19</v>
      </c>
      <c r="AJ88" s="86" t="s">
        <v>222</v>
      </c>
      <c r="AK88" s="86" t="s">
        <v>223</v>
      </c>
      <c r="AL88" s="86" t="s">
        <v>224</v>
      </c>
    </row>
    <row r="89" spans="25:43" x14ac:dyDescent="0.35">
      <c r="Y89" s="68">
        <f>'data part 1'!F17</f>
        <v>44901.921875</v>
      </c>
      <c r="Z89" s="64">
        <f>'data part 1'!C17</f>
        <v>4.6541400835771185E-3</v>
      </c>
      <c r="AA89" s="64">
        <f>'data part 1'!D17</f>
        <v>1.2622977146571568E-2</v>
      </c>
      <c r="AB89" s="64">
        <f>'data part 1'!E17</f>
        <v>3.4920313088169008E-2</v>
      </c>
      <c r="AD89" s="68">
        <f>'data part 1'!M17</f>
        <v>9133.7900390625</v>
      </c>
      <c r="AE89" s="64">
        <f>'data part 1'!J17</f>
        <v>1.4780714016420227E-3</v>
      </c>
      <c r="AF89" s="64">
        <f>'data part 1'!K17</f>
        <v>1.340285538386321E-2</v>
      </c>
      <c r="AG89" s="64">
        <f>'data part 1'!L17</f>
        <v>4.2555847736702068E-2</v>
      </c>
      <c r="AI89" s="68">
        <f>'data part 1'!T17</f>
        <v>3597.93701171875</v>
      </c>
      <c r="AJ89" s="64">
        <f>'data part 1'!Q17</f>
        <v>1.1914716230292388E-3</v>
      </c>
      <c r="AK89" s="64">
        <f>'data part 1'!R17</f>
        <v>1.0715727178799872E-2</v>
      </c>
      <c r="AL89" s="64">
        <f>'data part 1'!S17</f>
        <v>4.4568092111581636E-2</v>
      </c>
    </row>
    <row r="96" spans="25:43" ht="8.65" customHeight="1" x14ac:dyDescent="0.35"/>
    <row r="97" spans="25:44" x14ac:dyDescent="0.35">
      <c r="Y97" s="69" t="s">
        <v>46</v>
      </c>
      <c r="Z97" s="86" t="s">
        <v>222</v>
      </c>
      <c r="AA97" s="86" t="s">
        <v>223</v>
      </c>
      <c r="AB97" s="86" t="s">
        <v>224</v>
      </c>
      <c r="AD97" s="69" t="s">
        <v>48</v>
      </c>
      <c r="AE97" s="86" t="s">
        <v>222</v>
      </c>
      <c r="AF97" s="86" t="s">
        <v>223</v>
      </c>
      <c r="AG97" s="86" t="s">
        <v>224</v>
      </c>
      <c r="AI97" s="69" t="s">
        <v>21</v>
      </c>
      <c r="AJ97" s="86" t="s">
        <v>222</v>
      </c>
      <c r="AK97" s="86" t="s">
        <v>223</v>
      </c>
      <c r="AL97" s="86" t="s">
        <v>224</v>
      </c>
    </row>
    <row r="98" spans="25:44" x14ac:dyDescent="0.35">
      <c r="Y98" s="68">
        <f>'data part 1'!F25</f>
        <v>6388.64013671875</v>
      </c>
      <c r="Z98" s="64">
        <f>'data part 1'!C25</f>
        <v>3.9743277792958498E-3</v>
      </c>
      <c r="AA98" s="64">
        <f>'data part 1'!D25</f>
        <v>1.458681281834906E-2</v>
      </c>
      <c r="AB98" s="64">
        <f>'data part 1'!E25</f>
        <v>4.0322310691050411E-2</v>
      </c>
      <c r="AD98" s="68">
        <f>'data part 1'!M25</f>
        <v>5397</v>
      </c>
      <c r="AE98" s="64">
        <f>'data part 1'!J25</f>
        <v>8.3778964830933944E-3</v>
      </c>
      <c r="AF98" s="64">
        <f>'data part 1'!K25</f>
        <v>1.0110466393046691E-2</v>
      </c>
      <c r="AG98" s="64">
        <f>'data part 1'!L25</f>
        <v>1.7679713058680546E-2</v>
      </c>
      <c r="AI98" s="68">
        <f>'data part 1'!T25</f>
        <v>40998.26953125</v>
      </c>
      <c r="AJ98" s="64">
        <f>'data part 1'!Q25</f>
        <v>-1.1046854292389496E-2</v>
      </c>
      <c r="AK98" s="64">
        <f>'data part 1'!R25</f>
        <v>2.9612921402765613E-2</v>
      </c>
      <c r="AL98" s="64">
        <f>'data part 1'!S25</f>
        <v>2.1107442432346302E-2</v>
      </c>
    </row>
    <row r="105" spans="25:44" ht="8.65" customHeight="1" x14ac:dyDescent="0.35"/>
    <row r="106" spans="25:44" ht="17.5" customHeight="1" x14ac:dyDescent="0.35">
      <c r="Y106" s="116" t="str">
        <f>AO106</f>
        <v>Trong tuần qua, thị trường chứng khoán toàn cầu ghi nhận xu hướng tăng trưởng tích cực, với đa số các chỉ số chính đều duy trì đà tăng. Các chỉ số chính của thị trường Mỹ tiếp tục tăng điểm, với Dow Jones và S&amp;P 500 lần lượt tăng 1.26% và 1.46%. Khu vực châu Âu cũng ghi nhận mức tăng, khi chỉ số FTSE 100 tăng 1.34% và Euro Stoxx 50 tăng 1.01%. Thị trường châu Á cũng đạt được mức tăng đáng kể, Nikkei 225 dẫn đầu với 2.96% và Shanghai Composite tăng 1.07%. Tổng thể, diễn biến của các chỉ số chính cho thấy sự ổn định và tăng trưởng đồng bộ trên thị trường quốc tế.</v>
      </c>
      <c r="Z106" s="116"/>
      <c r="AA106" s="116"/>
      <c r="AB106" s="116"/>
      <c r="AC106" s="116"/>
      <c r="AD106" s="116"/>
      <c r="AE106" s="116"/>
      <c r="AF106" s="116"/>
      <c r="AG106" s="116"/>
      <c r="AH106" s="116"/>
      <c r="AI106" s="116"/>
      <c r="AJ106" s="116"/>
      <c r="AK106" s="116"/>
      <c r="AL106" s="116"/>
      <c r="AO106" s="117" t="str">
        <f>weekly_data_comments!$C$3</f>
        <v>Trong tuần qua, thị trường chứng khoán toàn cầu ghi nhận xu hướng tăng trưởng tích cực, với đa số các chỉ số chính đều duy trì đà tăng. Các chỉ số chính của thị trường Mỹ tiếp tục tăng điểm, với Dow Jones và S&amp;P 500 lần lượt tăng 1.26% và 1.46%. Khu vực châu Âu cũng ghi nhận mức tăng, khi chỉ số FTSE 100 tăng 1.34% và Euro Stoxx 50 tăng 1.01%. Thị trường châu Á cũng đạt được mức tăng đáng kể, Nikkei 225 dẫn đầu với 2.96% và Shanghai Composite tăng 1.07%. Tổng thể, diễn biến của các chỉ số chính cho thấy sự ổn định và tăng trưởng đồng bộ trên thị trường quốc tế.</v>
      </c>
      <c r="AP106" s="117"/>
    </row>
    <row r="107" spans="25:44" ht="17.5" customHeight="1" x14ac:dyDescent="0.35">
      <c r="Y107" s="116"/>
      <c r="Z107" s="116"/>
      <c r="AA107" s="116"/>
      <c r="AB107" s="116"/>
      <c r="AC107" s="116"/>
      <c r="AD107" s="116"/>
      <c r="AE107" s="116"/>
      <c r="AF107" s="116"/>
      <c r="AG107" s="116"/>
      <c r="AH107" s="116"/>
      <c r="AI107" s="116"/>
      <c r="AJ107" s="116"/>
      <c r="AK107" s="116"/>
      <c r="AL107" s="116"/>
      <c r="AO107" s="117"/>
      <c r="AP107" s="117"/>
    </row>
    <row r="108" spans="25:44" ht="17.5" customHeight="1" x14ac:dyDescent="0.35">
      <c r="Y108" s="116"/>
      <c r="Z108" s="116"/>
      <c r="AA108" s="116"/>
      <c r="AB108" s="116"/>
      <c r="AC108" s="116"/>
      <c r="AD108" s="116"/>
      <c r="AE108" s="116"/>
      <c r="AF108" s="116"/>
      <c r="AG108" s="116"/>
      <c r="AH108" s="116"/>
      <c r="AI108" s="116"/>
      <c r="AJ108" s="116"/>
      <c r="AK108" s="116"/>
      <c r="AL108" s="116"/>
      <c r="AO108" s="117"/>
      <c r="AP108" s="117"/>
    </row>
    <row r="109" spans="25:44" ht="17.5" customHeight="1" x14ac:dyDescent="0.35">
      <c r="Y109" s="116"/>
      <c r="Z109" s="116"/>
      <c r="AA109" s="116"/>
      <c r="AB109" s="116"/>
      <c r="AC109" s="116"/>
      <c r="AD109" s="116"/>
      <c r="AE109" s="116"/>
      <c r="AF109" s="116"/>
      <c r="AG109" s="116"/>
      <c r="AH109" s="116"/>
      <c r="AI109" s="116"/>
      <c r="AJ109" s="116"/>
      <c r="AK109" s="116"/>
      <c r="AL109" s="116"/>
      <c r="AO109" s="117"/>
      <c r="AP109" s="117"/>
    </row>
    <row r="110" spans="25:44" ht="17.149999999999999" customHeight="1" thickBot="1" x14ac:dyDescent="0.4">
      <c r="Y110" s="114" t="str">
        <f>"*Dữ liệu cập nhật lúc " &amp; weekly_data_comments!$C$7</f>
        <v>*Dữ liệu cập nhật lúc 15:00 ngày 28/07/2025</v>
      </c>
      <c r="Z110" s="114"/>
      <c r="AA110" s="114"/>
      <c r="AB110" s="114"/>
      <c r="AC110" s="114"/>
      <c r="AD110" s="114"/>
      <c r="AE110" s="114"/>
      <c r="AF110" s="114"/>
      <c r="AG110" s="114"/>
      <c r="AH110" s="114"/>
      <c r="AI110" s="114"/>
      <c r="AJ110" s="114"/>
      <c r="AK110" s="114"/>
      <c r="AL110" s="114"/>
    </row>
    <row r="111" spans="25:44" ht="17.25" customHeight="1" x14ac:dyDescent="0.35">
      <c r="Y111" s="110" t="str">
        <f>"BÁO CÁO CHIẾN LƯỢC ĐẦU TƯ TUẦN | " &amp; weekly_data_comments!$C$8</f>
        <v>BÁO CÁO CHIẾN LƯỢC ĐẦU TƯ TUẦN | NGÀY 28/07/2025 - 28/07/2025</v>
      </c>
      <c r="Z111" s="110"/>
      <c r="AA111" s="110"/>
      <c r="AB111" s="110"/>
      <c r="AC111" s="110"/>
      <c r="AD111" s="110"/>
      <c r="AE111" s="110"/>
      <c r="AF111" s="24"/>
      <c r="AG111" s="23"/>
      <c r="AH111" s="23"/>
      <c r="AI111" s="112" t="s">
        <v>225</v>
      </c>
      <c r="AJ111" s="112"/>
      <c r="AK111" s="112"/>
      <c r="AL111" s="112"/>
    </row>
    <row r="112" spans="25:44" ht="14.65" customHeight="1" x14ac:dyDescent="0.55000000000000004">
      <c r="AO112" s="109" t="s">
        <v>220</v>
      </c>
      <c r="AP112" s="36"/>
      <c r="AQ112" s="36"/>
      <c r="AR112" s="36"/>
    </row>
    <row r="113" spans="24:52" ht="14.65" customHeight="1" x14ac:dyDescent="0.55000000000000004">
      <c r="Z113" s="91"/>
      <c r="AA113" s="91"/>
      <c r="AB113" s="91"/>
      <c r="AC113" s="91"/>
      <c r="AD113" s="91"/>
      <c r="AE113" s="91"/>
      <c r="AF113" s="91"/>
      <c r="AG113" s="91"/>
      <c r="AH113" s="91"/>
      <c r="AI113" s="91"/>
      <c r="AJ113" s="91"/>
      <c r="AK113" s="91"/>
      <c r="AL113" s="91"/>
      <c r="AO113" s="109"/>
      <c r="AP113" s="36"/>
      <c r="AQ113" s="36"/>
      <c r="AR113" s="36"/>
    </row>
    <row r="114" spans="24:52" ht="8.65" customHeight="1" x14ac:dyDescent="0.35">
      <c r="Y114" s="91"/>
      <c r="Z114" s="91"/>
      <c r="AA114" s="91"/>
      <c r="AB114" s="91"/>
      <c r="AC114" s="91"/>
      <c r="AD114" s="91"/>
      <c r="AE114" s="91"/>
      <c r="AF114" s="91"/>
      <c r="AG114" s="91"/>
      <c r="AH114" s="91"/>
      <c r="AI114" s="91"/>
      <c r="AJ114" s="91"/>
      <c r="AK114" s="91"/>
      <c r="AL114" s="91"/>
    </row>
    <row r="115" spans="24:52" ht="17.25" customHeight="1" x14ac:dyDescent="0.35">
      <c r="Y115" s="91"/>
      <c r="Z115" s="91"/>
      <c r="AA115" s="91"/>
      <c r="AB115" s="91"/>
      <c r="AC115" s="91"/>
      <c r="AD115" s="91"/>
      <c r="AE115" s="91"/>
      <c r="AF115" s="91"/>
      <c r="AG115" s="91"/>
      <c r="AH115" s="91"/>
      <c r="AI115" s="91"/>
      <c r="AJ115" s="91"/>
      <c r="AK115" s="91"/>
      <c r="AL115" s="91"/>
      <c r="AO115" s="32" t="s">
        <v>227</v>
      </c>
      <c r="AP115" s="32" t="s">
        <v>217</v>
      </c>
      <c r="AQ115" s="32" t="s">
        <v>218</v>
      </c>
    </row>
    <row r="116" spans="24:52" ht="55" customHeight="1" x14ac:dyDescent="0.35">
      <c r="Y116" s="91"/>
      <c r="Z116" s="91"/>
      <c r="AA116" s="91"/>
      <c r="AB116" s="91"/>
      <c r="AC116" s="91"/>
      <c r="AD116" s="91"/>
      <c r="AE116" s="91"/>
      <c r="AF116" s="91"/>
      <c r="AG116" s="91"/>
      <c r="AH116" s="91"/>
      <c r="AI116" s="91"/>
      <c r="AJ116" s="91"/>
      <c r="AK116" s="91"/>
      <c r="AL116" s="91"/>
      <c r="AN116" s="7"/>
      <c r="AO116" s="11" t="str" cm="1">
        <f t="array" ref="AO116:AQ120">_xlfn.LET(
    _xlpm.filtered_data, _xlfn.CHOOSECOLS(_xlfn._xlws.FILTER('data news'!$B$24:$I$44, 'data news'!$B$24:$B$44="x"), 7, 3, 8),
    _xlfn.MAP(
        _xlpm.filtered_data,
        _xlfn.LAMBDA(_xlpm.cell, TRIM(CLEAN(_xlpm.cell)))
    )
)</f>
        <v>ECB giữ nguyên lãi suất 2% do bất ổn thương mại với Mỹ, thỏa thuận 1/8 quan trọng. Lạm phát tháng 6 khu vực Eurozone đạt 2%, trong khi Mỹ có thể giảm thuế 15%. ECB sẽ cân nhắc hạ/tăng lãi suất dựa trên kết quả đàm phán, đặc biệt là thời hạn thuế quan.</v>
      </c>
      <c r="AP116" s="70" t="str">
        <v>Trung lập</v>
      </c>
      <c r="AQ116" s="9" t="str">
        <v>Ngân hàng trung ương, Chính sách tiền tệ, Thương mại quốc tế</v>
      </c>
      <c r="AR116" s="7"/>
    </row>
    <row r="117" spans="24:52" ht="55" customHeight="1" x14ac:dyDescent="0.35">
      <c r="Y117" s="91"/>
      <c r="Z117" s="91"/>
      <c r="AA117" s="91"/>
      <c r="AB117" s="91"/>
      <c r="AC117" s="91"/>
      <c r="AD117" s="91"/>
      <c r="AE117" s="91"/>
      <c r="AF117" s="91"/>
      <c r="AG117" s="91"/>
      <c r="AH117" s="91"/>
      <c r="AI117" s="91"/>
      <c r="AJ117" s="91"/>
      <c r="AK117" s="91"/>
      <c r="AL117" s="91"/>
      <c r="AN117" s="7"/>
      <c r="AO117" s="26" t="str">
        <v>Nợ công Mỹ vượt 36.2 ngàn tỷ USD, "đạo luật to đẹp" của Trump sẽ tăng thêm 3.4 ngàn tỷ USD nợ. Chi phí lãi vay hơn 1.1 ngàn tỷ USD, đe dọa an ninh quốc gia theo Đô đốc Mullen. Lãi suất tăng 1% có thể thêm 300 tỷ USD, Moody's đã hạ xếp hạng tín dụng Mỹ.</v>
      </c>
      <c r="AP117" s="72" t="str">
        <v>Tiêu cực</v>
      </c>
      <c r="AQ117" s="27" t="str">
        <v>Tài chính công, Trái phiếu Chính phủ</v>
      </c>
      <c r="AR117" s="7"/>
    </row>
    <row r="118" spans="24:52" ht="55" customHeight="1" x14ac:dyDescent="0.35">
      <c r="X118" s="7"/>
      <c r="Y118" s="7"/>
      <c r="Z118" s="7"/>
      <c r="AA118" s="7"/>
      <c r="AB118" s="7"/>
      <c r="AC118" s="7"/>
      <c r="AD118" s="7"/>
      <c r="AE118" s="7"/>
      <c r="AF118" s="7"/>
      <c r="AG118" s="7"/>
      <c r="AH118" s="7"/>
      <c r="AI118" s="7"/>
      <c r="AJ118" s="7"/>
      <c r="AK118" s="7"/>
      <c r="AL118" s="7"/>
      <c r="AM118" s="7"/>
      <c r="AN118" s="7"/>
      <c r="AO118" s="30" t="str">
        <v>Ngân hàng Nhân dân Trung Quốc bơm 601,8 tỷ nhân dân tệ vào hệ thống tài chính ngày 25/7. Lợi suất trái phiếu chính phủ giảm sau 7 ngày tăng liên tiếp do áp lực bán tháo gia tăng. Nhiều quỹ trái phiếu chịu lỗ, buộc PBoC phải can thiệp để ổn định thị trường.</v>
      </c>
      <c r="AP118" s="72" t="str">
        <v>Tích cực</v>
      </c>
      <c r="AQ118" s="31" t="str">
        <v>Trái phiếu Chính phủ, Ngân hàng trung ương, Chính sách tiền tệ</v>
      </c>
      <c r="AR118" s="7"/>
    </row>
    <row r="119" spans="24:52" ht="55" customHeight="1" x14ac:dyDescent="0.35">
      <c r="X119" s="7"/>
      <c r="Y119" s="7"/>
      <c r="Z119" s="7"/>
      <c r="AA119" s="7"/>
      <c r="AB119" s="7"/>
      <c r="AC119" s="7"/>
      <c r="AD119" s="7"/>
      <c r="AE119" s="7"/>
      <c r="AF119" s="7"/>
      <c r="AG119" s="7"/>
      <c r="AH119" s="7"/>
      <c r="AI119" s="7"/>
      <c r="AJ119" s="7"/>
      <c r="AK119" s="7"/>
      <c r="AL119" s="7"/>
      <c r="AM119" s="7"/>
      <c r="AN119" s="7"/>
      <c r="AO119" s="28" t="str">
        <v>Dự án cải tạo trụ sở Fed đội vốn từ 1,9 tỷ lên 2,5 tỷ USD, vấp chỉ trích lãng phí từ chính quyền Trump. Chủ tịch Powell khẳng định minh bạch, chi phí tăng do khó khăn thi công, giá vật liệu tăng và yêu cầu thay đổi thiết kế.</v>
      </c>
      <c r="AP119" s="72" t="str">
        <v>Trung lập</v>
      </c>
      <c r="AQ119" s="29" t="str">
        <v>Ngân hàng trung ương</v>
      </c>
      <c r="AR119" s="7"/>
    </row>
    <row r="120" spans="24:52" ht="55" customHeight="1" x14ac:dyDescent="0.35">
      <c r="X120" s="7"/>
      <c r="Y120" s="7"/>
      <c r="Z120" s="7"/>
      <c r="AA120" s="7"/>
      <c r="AB120" s="7"/>
      <c r="AC120" s="7"/>
      <c r="AD120" s="7"/>
      <c r="AE120" s="7"/>
      <c r="AF120" s="7"/>
      <c r="AG120" s="7"/>
      <c r="AH120" s="7"/>
      <c r="AI120" s="7"/>
      <c r="AJ120" s="7"/>
      <c r="AK120" s="7"/>
      <c r="AL120" s="7"/>
      <c r="AM120" s="7"/>
      <c r="AN120" s="7"/>
      <c r="AO120" s="11" t="str">
        <v>Trung Quốc ngừng nhập năng lượng Mỹ, đặc biệt dầu thô giảm về 0 tháng 6 do thuế trả đũa. Bắc Kinh đa dạng hóa nguồn cung, ít phụ thuộc Mỹ, trong khi đó vòng đàm phán thương mại diễn ra. Trump đặt hạn chót 12/8, nếu không đạt thỏa thuận sẽ tăng thuế lên 15%.</v>
      </c>
      <c r="AP120" s="72" t="str">
        <v>Tiêu cực</v>
      </c>
      <c r="AQ120" s="9" t="str">
        <v>Thương mại quốc tế, Dầu khí, Năng lượng</v>
      </c>
      <c r="AR120" s="7"/>
    </row>
    <row r="121" spans="24:52" ht="55" customHeight="1" x14ac:dyDescent="0.35">
      <c r="X121" s="7"/>
      <c r="Y121" s="7"/>
      <c r="Z121" s="7"/>
      <c r="AA121" s="7"/>
      <c r="AB121" s="7"/>
      <c r="AC121" s="7"/>
      <c r="AD121" s="7"/>
      <c r="AE121" s="7"/>
      <c r="AF121" s="7"/>
      <c r="AG121" s="7"/>
      <c r="AH121" s="7"/>
      <c r="AJ121" s="7"/>
      <c r="AK121" s="7"/>
      <c r="AL121" s="7"/>
      <c r="AM121" s="7"/>
      <c r="AN121" s="7"/>
      <c r="AO121" s="116" t="str">
        <f>AT121</f>
        <v>Kinh tế vĩ mô toàn cầu hiện đối mặt nhiều thách thức, xu hướng đa chiều. Chính sách tiền tệ chủ động từ ngân hàng trung ương hỗ trợ ổn định thị trường. Tuy nhiên, căng thẳng thương mại tiếp tục leo thang, nợ công gia tăng gây lo ngại. Các động thái này ảnh hưởng trực tiếp đến quan hệ thương mại quốc tế. Do đó, triển vọng kinh tế toàn cầu vẫn bất định, cần theo dõi chặt chẽ.</v>
      </c>
      <c r="AP121" s="116"/>
      <c r="AQ121" s="116"/>
      <c r="AR121" s="7"/>
      <c r="AT121" s="118" t="str">
        <f>weekly_news_comments!B3</f>
        <v>Kinh tế vĩ mô toàn cầu hiện đối mặt nhiều thách thức, xu hướng đa chiều. Chính sách tiền tệ chủ động từ ngân hàng trung ương hỗ trợ ổn định thị trường. Tuy nhiên, căng thẳng thương mại tiếp tục leo thang, nợ công gia tăng gây lo ngại. Các động thái này ảnh hưởng trực tiếp đến quan hệ thương mại quốc tế. Do đó, triển vọng kinh tế toàn cầu vẫn bất định, cần theo dõi chặt chẽ.</v>
      </c>
      <c r="AU121" s="118"/>
      <c r="AV121" s="118"/>
      <c r="AW121" s="118"/>
      <c r="AX121" s="118"/>
      <c r="AY121" s="118"/>
      <c r="AZ121" s="118"/>
    </row>
    <row r="122" spans="24:52" ht="8.65" customHeight="1" thickBot="1" x14ac:dyDescent="0.4">
      <c r="X122" s="7"/>
      <c r="Y122" s="7"/>
      <c r="Z122" s="7"/>
      <c r="AA122" s="7"/>
      <c r="AB122" s="7"/>
      <c r="AC122" s="7"/>
      <c r="AD122" s="7"/>
      <c r="AE122" s="7"/>
      <c r="AF122" s="7"/>
      <c r="AG122" s="7"/>
      <c r="AH122" s="7"/>
      <c r="AI122" s="7"/>
      <c r="AJ122" s="7"/>
      <c r="AK122" s="7"/>
      <c r="AL122" s="7"/>
      <c r="AM122" s="7"/>
    </row>
    <row r="123" spans="24:52" ht="17.25" customHeight="1" x14ac:dyDescent="0.35">
      <c r="X123" s="7"/>
      <c r="Y123" s="7"/>
      <c r="Z123" s="7"/>
      <c r="AA123" s="7"/>
      <c r="AB123" s="7"/>
      <c r="AC123" s="7"/>
      <c r="AD123" s="7"/>
      <c r="AE123" s="7"/>
      <c r="AF123" s="7"/>
      <c r="AG123" s="7"/>
      <c r="AH123" s="7"/>
      <c r="AI123" s="7"/>
      <c r="AJ123" s="7"/>
      <c r="AK123" s="7"/>
      <c r="AL123" s="7"/>
      <c r="AM123" s="7"/>
      <c r="AO123" s="33" t="str">
        <f>"BÁO CÁO CHIẾN LƯỢC ĐẦU TƯ TUẦN | " &amp; weekly_data_comments!$C$8</f>
        <v>BÁO CÁO CHIẾN LƯỢC ĐẦU TƯ TUẦN | NGÀY 28/07/2025 - 28/07/2025</v>
      </c>
      <c r="AP123" s="34"/>
      <c r="AQ123" s="35" t="s">
        <v>226</v>
      </c>
    </row>
    <row r="124" spans="24:52" ht="14.65" customHeight="1" x14ac:dyDescent="0.35">
      <c r="Y124" s="109" t="s">
        <v>220</v>
      </c>
      <c r="Z124" s="109"/>
      <c r="AA124" s="109"/>
      <c r="AB124" s="109"/>
      <c r="AC124" s="109"/>
      <c r="AO124"/>
    </row>
    <row r="125" spans="24:52" ht="14.65" customHeight="1" x14ac:dyDescent="0.35">
      <c r="Y125" s="109"/>
      <c r="Z125" s="109"/>
      <c r="AA125" s="109"/>
      <c r="AB125" s="109"/>
      <c r="AC125" s="109"/>
      <c r="AO125"/>
    </row>
    <row r="126" spans="24:52" ht="8.65" customHeight="1" x14ac:dyDescent="0.35">
      <c r="AO126"/>
    </row>
    <row r="127" spans="24:52" ht="17.149999999999999" customHeight="1" x14ac:dyDescent="0.35">
      <c r="Y127" s="111" t="s">
        <v>237</v>
      </c>
      <c r="Z127" s="111"/>
      <c r="AA127" s="111"/>
      <c r="AB127" s="111"/>
      <c r="AC127" s="111"/>
      <c r="AD127" s="111"/>
      <c r="AE127" s="111"/>
      <c r="AF127" s="111"/>
      <c r="AG127" s="111"/>
      <c r="AH127" s="111"/>
      <c r="AI127" s="111"/>
      <c r="AJ127" s="111"/>
      <c r="AK127" s="111"/>
      <c r="AL127" s="111"/>
    </row>
    <row r="128" spans="24:52" ht="8.65" customHeight="1" x14ac:dyDescent="0.35"/>
    <row r="129" spans="25:38" ht="14.65" customHeight="1" x14ac:dyDescent="0.35">
      <c r="Y129" s="67" t="s">
        <v>95</v>
      </c>
      <c r="Z129" s="63" t="s">
        <v>222</v>
      </c>
      <c r="AA129" s="63" t="s">
        <v>223</v>
      </c>
      <c r="AB129" s="63" t="s">
        <v>224</v>
      </c>
      <c r="AD129" s="67" t="s">
        <v>97</v>
      </c>
      <c r="AE129" s="63" t="s">
        <v>222</v>
      </c>
      <c r="AF129" s="63" t="s">
        <v>223</v>
      </c>
      <c r="AG129" s="63" t="s">
        <v>224</v>
      </c>
      <c r="AI129" s="67" t="s">
        <v>26</v>
      </c>
      <c r="AJ129" s="63" t="s">
        <v>222</v>
      </c>
      <c r="AK129" s="63" t="s">
        <v>223</v>
      </c>
      <c r="AL129" s="63" t="s">
        <v>224</v>
      </c>
    </row>
    <row r="130" spans="25:38" ht="14.65" customHeight="1" x14ac:dyDescent="0.35">
      <c r="Y130" s="66">
        <f>'data part 1'!F32</f>
        <v>3341.7724609375</v>
      </c>
      <c r="Z130" s="64">
        <f>'data part 1'!C32</f>
        <v>1.3245261779366579E-3</v>
      </c>
      <c r="AA130" s="64">
        <f>'data part 1'!D32</f>
        <v>-2.3290426442307277E-2</v>
      </c>
      <c r="AB130" s="64">
        <f>'data part 1'!E32</f>
        <v>3.1662115204016406E-3</v>
      </c>
      <c r="AD130" s="66">
        <f>'data part 1'!M32</f>
        <v>118907.15625</v>
      </c>
      <c r="AE130" s="64">
        <f>'data part 1'!J32</f>
        <v>-4.5865841530606799E-3</v>
      </c>
      <c r="AF130" s="64">
        <f>'data part 1'!K32</f>
        <v>-8.742085709289471E-3</v>
      </c>
      <c r="AG130" s="64">
        <f>'data part 1'!L32</f>
        <v>9.7960326999237513E-2</v>
      </c>
      <c r="AI130" s="66">
        <f>'data part 1'!T32</f>
        <v>98.086756664320944</v>
      </c>
      <c r="AJ130" s="64">
        <f>'data part 1'!Q32</f>
        <v>2.6218196231209134E-4</v>
      </c>
      <c r="AK130" s="64">
        <f>'data part 1'!R32</f>
        <v>7.3073887511183599E-3</v>
      </c>
      <c r="AL130" s="64">
        <f>'data part 1'!S32</f>
        <v>7.5135818556582024E-3</v>
      </c>
    </row>
    <row r="131" spans="25:38" ht="14.65" customHeight="1" x14ac:dyDescent="0.35"/>
    <row r="132" spans="25:38" ht="14.65" customHeight="1" x14ac:dyDescent="0.35"/>
    <row r="133" spans="25:38" ht="14.65" customHeight="1" x14ac:dyDescent="0.35"/>
    <row r="134" spans="25:38" ht="14.65" customHeight="1" x14ac:dyDescent="0.35"/>
    <row r="135" spans="25:38" ht="14.65" customHeight="1" x14ac:dyDescent="0.35"/>
    <row r="136" spans="25:38" ht="14.65" customHeight="1" x14ac:dyDescent="0.35"/>
    <row r="137" spans="25:38" ht="8.65" customHeight="1" x14ac:dyDescent="0.35"/>
    <row r="138" spans="25:38" ht="14.65" customHeight="1" x14ac:dyDescent="0.35">
      <c r="Y138" s="67" t="s">
        <v>96</v>
      </c>
      <c r="Z138" s="63" t="s">
        <v>222</v>
      </c>
      <c r="AA138" s="63" t="s">
        <v>223</v>
      </c>
      <c r="AB138" s="63" t="s">
        <v>224</v>
      </c>
      <c r="AD138" s="67" t="s">
        <v>98</v>
      </c>
      <c r="AE138" s="63" t="s">
        <v>222</v>
      </c>
      <c r="AF138" s="63" t="s">
        <v>223</v>
      </c>
      <c r="AG138" s="63" t="s">
        <v>224</v>
      </c>
      <c r="AI138" s="67" t="s">
        <v>99</v>
      </c>
      <c r="AJ138" s="63" t="s">
        <v>222</v>
      </c>
      <c r="AK138" s="63" t="s">
        <v>223</v>
      </c>
      <c r="AL138" s="63" t="s">
        <v>224</v>
      </c>
    </row>
    <row r="139" spans="25:38" ht="14.65" customHeight="1" x14ac:dyDescent="0.35">
      <c r="Y139" s="66">
        <f>'data part 1'!F39</f>
        <v>75</v>
      </c>
      <c r="Z139" s="64">
        <f>'data part 1'!C39</f>
        <v>-8.8542115125922471E-3</v>
      </c>
      <c r="AA139" s="64">
        <f>'data part 1'!D39</f>
        <v>1.7224963857905173E-2</v>
      </c>
      <c r="AB139" s="64">
        <f>'data part 1'!E39</f>
        <v>0.19693584715349366</v>
      </c>
      <c r="AD139" s="66">
        <f>'data part 1'!M39</f>
        <v>3883.867919921875</v>
      </c>
      <c r="AE139" s="64">
        <f>'data part 1'!J39</f>
        <v>2.0585624190820884E-3</v>
      </c>
      <c r="AF139" s="64">
        <f>'data part 1'!K39</f>
        <v>3.6397342816641309E-2</v>
      </c>
      <c r="AG139" s="64">
        <f>'data part 1'!L39</f>
        <v>0.52729440891795876</v>
      </c>
      <c r="AI139" s="66">
        <f>'data part 1'!T39</f>
        <v>0</v>
      </c>
      <c r="AJ139" s="64">
        <f>'data part 1'!Q39</f>
        <v>0</v>
      </c>
      <c r="AK139" s="64">
        <f>'data part 1'!R39</f>
        <v>0</v>
      </c>
      <c r="AL139" s="64">
        <f>'data part 1'!S39</f>
        <v>0</v>
      </c>
    </row>
    <row r="140" spans="25:38" ht="14.65" customHeight="1" x14ac:dyDescent="0.35"/>
    <row r="141" spans="25:38" ht="14.65" customHeight="1" x14ac:dyDescent="0.35"/>
    <row r="142" spans="25:38" ht="14.65" customHeight="1" x14ac:dyDescent="0.35"/>
    <row r="143" spans="25:38" ht="14.65" customHeight="1" x14ac:dyDescent="0.35"/>
    <row r="144" spans="25:38" ht="14.65" customHeight="1" x14ac:dyDescent="0.35"/>
    <row r="145" spans="25:54" ht="14.65" customHeight="1" x14ac:dyDescent="0.35"/>
    <row r="146" spans="25:54" ht="8.65" customHeight="1" x14ac:dyDescent="0.35">
      <c r="AO146" s="25" t="s">
        <v>109</v>
      </c>
    </row>
    <row r="147" spans="25:54" ht="17.149999999999999" customHeight="1" x14ac:dyDescent="0.35">
      <c r="Y147" s="116" t="str">
        <f>AO147</f>
        <v>Nhìn chung, thị trường tiền điện tử có diễn biến trái chiều, trong khi ngoại hối và hàng hóa biến động đáng chú ý tuần qua. Thị trường tiền điện tử ghi nhận Bitcoin điều chỉnh nhẹ 0.87%, nhưng Ethereum lại duy trì đà tăng ấn tượng 3.64%. Thị trường hàng hóa ghi nhận giá vàng giảm 2.33%, trong khi giá dầu thô phục hồi 1.72% từ giữa tháng Sáu. Chỉ số đồng đô la Mỹ (DXY) nới rộng đà tăng 0.73%, phản ánh sự mạnh lên của USD trên thị trường ngoại hối. Tuần qua, các thị trường tài chính cho thấy diễn biến đa dạng, phản ánh xu hướng độc lập của từng phân khúc tài sản.</v>
      </c>
      <c r="Z147" s="116"/>
      <c r="AA147" s="116"/>
      <c r="AB147" s="116"/>
      <c r="AC147" s="116"/>
      <c r="AD147" s="116"/>
      <c r="AE147" s="116"/>
      <c r="AF147" s="116"/>
      <c r="AG147" s="116"/>
      <c r="AH147" s="116"/>
      <c r="AI147" s="116"/>
      <c r="AJ147" s="116"/>
      <c r="AK147" s="116"/>
      <c r="AL147" s="116"/>
      <c r="AO147" s="117" t="str">
        <f>weekly_data_comments!$C$4</f>
        <v>Nhìn chung, thị trường tiền điện tử có diễn biến trái chiều, trong khi ngoại hối và hàng hóa biến động đáng chú ý tuần qua. Thị trường tiền điện tử ghi nhận Bitcoin điều chỉnh nhẹ 0.87%, nhưng Ethereum lại duy trì đà tăng ấn tượng 3.64%. Thị trường hàng hóa ghi nhận giá vàng giảm 2.33%, trong khi giá dầu thô phục hồi 1.72% từ giữa tháng Sáu. Chỉ số đồng đô la Mỹ (DXY) nới rộng đà tăng 0.73%, phản ánh sự mạnh lên của USD trên thị trường ngoại hối. Tuần qua, các thị trường tài chính cho thấy diễn biến đa dạng, phản ánh xu hướng độc lập của từng phân khúc tài sản.</v>
      </c>
      <c r="AP147" s="117"/>
      <c r="AQ147" s="91"/>
      <c r="AR147" s="91"/>
      <c r="AS147" s="91"/>
      <c r="AT147" s="91"/>
      <c r="AU147" s="91"/>
      <c r="AV147" s="91"/>
      <c r="AW147" s="91"/>
      <c r="AX147" s="91"/>
      <c r="AY147" s="91"/>
      <c r="AZ147" s="91"/>
      <c r="BA147" s="91"/>
      <c r="BB147" s="91"/>
    </row>
    <row r="148" spans="25:54" ht="17.149999999999999" customHeight="1" x14ac:dyDescent="0.35">
      <c r="Y148" s="116"/>
      <c r="Z148" s="116"/>
      <c r="AA148" s="116"/>
      <c r="AB148" s="116"/>
      <c r="AC148" s="116"/>
      <c r="AD148" s="116"/>
      <c r="AE148" s="116"/>
      <c r="AF148" s="116"/>
      <c r="AG148" s="116"/>
      <c r="AH148" s="116"/>
      <c r="AI148" s="116"/>
      <c r="AJ148" s="116"/>
      <c r="AK148" s="116"/>
      <c r="AL148" s="116"/>
      <c r="AO148" s="117"/>
      <c r="AP148" s="117"/>
      <c r="AQ148" s="91"/>
      <c r="AR148" s="91"/>
      <c r="AS148" s="91"/>
      <c r="AT148" s="91"/>
      <c r="AU148" s="91"/>
      <c r="AV148" s="91"/>
      <c r="AW148" s="91"/>
      <c r="AX148" s="91"/>
      <c r="AY148" s="91"/>
      <c r="AZ148" s="91"/>
      <c r="BA148" s="91"/>
      <c r="BB148" s="91"/>
    </row>
    <row r="149" spans="25:54" ht="17.149999999999999" customHeight="1" x14ac:dyDescent="0.35">
      <c r="Y149" s="116"/>
      <c r="Z149" s="116"/>
      <c r="AA149" s="116"/>
      <c r="AB149" s="116"/>
      <c r="AC149" s="116"/>
      <c r="AD149" s="116"/>
      <c r="AE149" s="116"/>
      <c r="AF149" s="116"/>
      <c r="AG149" s="116"/>
      <c r="AH149" s="116"/>
      <c r="AI149" s="116"/>
      <c r="AJ149" s="116"/>
      <c r="AK149" s="116"/>
      <c r="AL149" s="116"/>
      <c r="AO149" s="117"/>
      <c r="AP149" s="117"/>
      <c r="AQ149" s="91"/>
      <c r="AR149" s="91"/>
      <c r="AS149" s="91"/>
      <c r="AT149" s="91"/>
      <c r="AU149" s="91"/>
      <c r="AV149" s="91"/>
      <c r="AW149" s="91"/>
      <c r="AX149" s="91"/>
      <c r="AY149" s="91"/>
      <c r="AZ149" s="91"/>
      <c r="BA149" s="91"/>
      <c r="BB149" s="91"/>
    </row>
    <row r="150" spans="25:54" ht="17.149999999999999" customHeight="1" x14ac:dyDescent="0.35">
      <c r="Y150" s="116"/>
      <c r="Z150" s="116"/>
      <c r="AA150" s="116"/>
      <c r="AB150" s="116"/>
      <c r="AC150" s="116"/>
      <c r="AD150" s="116"/>
      <c r="AE150" s="116"/>
      <c r="AF150" s="116"/>
      <c r="AG150" s="116"/>
      <c r="AH150" s="116"/>
      <c r="AI150" s="116"/>
      <c r="AJ150" s="116"/>
      <c r="AK150" s="116"/>
      <c r="AL150" s="116"/>
      <c r="AO150" s="117"/>
      <c r="AP150" s="117"/>
      <c r="AQ150" s="91"/>
      <c r="AR150" s="91"/>
      <c r="AS150" s="91"/>
      <c r="AT150" s="91"/>
      <c r="AU150" s="91"/>
      <c r="AV150" s="91"/>
      <c r="AW150" s="91"/>
      <c r="AX150" s="91"/>
      <c r="AY150" s="91"/>
      <c r="AZ150" s="91"/>
      <c r="BA150" s="91"/>
      <c r="BB150" s="91"/>
    </row>
    <row r="151" spans="25:54" ht="17.25" customHeight="1" thickBot="1" x14ac:dyDescent="0.4">
      <c r="Y151" s="114" t="str">
        <f>"*Dữ liệu cập nhật lúc " &amp; weekly_data_comments!$C$7</f>
        <v>*Dữ liệu cập nhật lúc 15:00 ngày 28/07/2025</v>
      </c>
      <c r="Z151" s="114"/>
      <c r="AA151" s="114"/>
      <c r="AB151" s="114"/>
      <c r="AC151" s="114"/>
      <c r="AD151" s="114"/>
      <c r="AE151" s="114"/>
      <c r="AF151" s="114"/>
      <c r="AG151" s="114"/>
      <c r="AH151" s="114"/>
      <c r="AI151" s="114"/>
      <c r="AJ151" s="114"/>
      <c r="AK151" s="114"/>
      <c r="AL151" s="114"/>
      <c r="AO151" s="91"/>
      <c r="AP151" s="91"/>
      <c r="AQ151" s="91"/>
      <c r="AR151" s="91"/>
      <c r="AS151" s="91"/>
      <c r="AT151" s="91"/>
      <c r="AU151" s="91"/>
      <c r="AV151" s="91"/>
      <c r="AW151" s="91"/>
      <c r="AX151" s="91"/>
      <c r="AY151" s="91"/>
      <c r="AZ151" s="91"/>
      <c r="BA151" s="91"/>
      <c r="BB151" s="91"/>
    </row>
    <row r="152" spans="25:54" ht="17.149999999999999" customHeight="1" x14ac:dyDescent="0.35">
      <c r="Y152" s="110" t="str">
        <f>"BÁO CÁO CHIẾN LƯỢC ĐẦU TƯ TUẦN | " &amp; weekly_data_comments!$C$8</f>
        <v>BÁO CÁO CHIẾN LƯỢC ĐẦU TƯ TUẦN | NGÀY 28/07/2025 - 28/07/2025</v>
      </c>
      <c r="Z152" s="110"/>
      <c r="AA152" s="110"/>
      <c r="AB152" s="110"/>
      <c r="AC152" s="110"/>
      <c r="AD152" s="110"/>
      <c r="AE152" s="110"/>
      <c r="AF152" s="24"/>
      <c r="AG152" s="23"/>
      <c r="AH152" s="23"/>
      <c r="AI152" s="112" t="s">
        <v>228</v>
      </c>
      <c r="AJ152" s="112"/>
      <c r="AK152" s="112"/>
      <c r="AL152" s="112"/>
    </row>
    <row r="154" spans="25:54" ht="14.65" customHeight="1" x14ac:dyDescent="0.35"/>
    <row r="247" spans="24:44" x14ac:dyDescent="0.35">
      <c r="X247" s="20"/>
      <c r="Y247" s="20"/>
      <c r="Z247" s="20"/>
      <c r="AA247" s="20"/>
      <c r="AB247" s="20"/>
      <c r="AC247" s="20"/>
      <c r="AD247" s="20"/>
      <c r="AE247" s="20"/>
      <c r="AF247" s="20"/>
      <c r="AG247" s="20"/>
      <c r="AH247" s="20"/>
      <c r="AI247" s="20"/>
      <c r="AJ247" s="20"/>
      <c r="AK247" s="20"/>
      <c r="AL247" s="20"/>
      <c r="AM247" s="20"/>
      <c r="AN247" s="20"/>
      <c r="AP247" s="20"/>
      <c r="AQ247" s="20"/>
      <c r="AR247" s="20"/>
    </row>
  </sheetData>
  <mergeCells count="28">
    <mergeCell ref="B1:F2"/>
    <mergeCell ref="AO147:AP150"/>
    <mergeCell ref="AO80:AQ80"/>
    <mergeCell ref="AO121:AQ121"/>
    <mergeCell ref="AO112:AO113"/>
    <mergeCell ref="AT80:AZ80"/>
    <mergeCell ref="AT121:AZ121"/>
    <mergeCell ref="AO106:AP109"/>
    <mergeCell ref="Y152:AE152"/>
    <mergeCell ref="AI152:AL152"/>
    <mergeCell ref="Y42:AC43"/>
    <mergeCell ref="Y83:AC84"/>
    <mergeCell ref="Y86:AL86"/>
    <mergeCell ref="Y111:AE111"/>
    <mergeCell ref="AI111:AL111"/>
    <mergeCell ref="Y124:AC125"/>
    <mergeCell ref="Y127:AL127"/>
    <mergeCell ref="Y106:AL109"/>
    <mergeCell ref="Y110:AL110"/>
    <mergeCell ref="Y147:AL150"/>
    <mergeCell ref="Y151:AL151"/>
    <mergeCell ref="AO71:AO72"/>
    <mergeCell ref="Y70:AE70"/>
    <mergeCell ref="Y45:AL45"/>
    <mergeCell ref="AI70:AL70"/>
    <mergeCell ref="Y65:AL68"/>
    <mergeCell ref="Y69:AL69"/>
    <mergeCell ref="AO65:AP68"/>
  </mergeCells>
  <conditionalFormatting sqref="Z48:AB48">
    <cfRule type="expression" dxfId="78" priority="53">
      <formula>Z48&lt;0</formula>
    </cfRule>
    <cfRule type="expression" dxfId="77" priority="54">
      <formula>Z48&gt;=0</formula>
    </cfRule>
  </conditionalFormatting>
  <conditionalFormatting sqref="Z57:AB57">
    <cfRule type="expression" dxfId="76" priority="47">
      <formula>Z57&lt;0</formula>
    </cfRule>
    <cfRule type="expression" dxfId="75" priority="48">
      <formula>Z57&gt;=0</formula>
    </cfRule>
  </conditionalFormatting>
  <conditionalFormatting sqref="Z89:AB89">
    <cfRule type="expression" dxfId="74" priority="41">
      <formula>Z89&lt;0</formula>
    </cfRule>
    <cfRule type="expression" dxfId="73" priority="42">
      <formula>Z89&gt;=0</formula>
    </cfRule>
  </conditionalFormatting>
  <conditionalFormatting sqref="Z98:AB98">
    <cfRule type="expression" dxfId="72" priority="39">
      <formula>Z98&lt;0</formula>
    </cfRule>
    <cfRule type="expression" dxfId="71" priority="40">
      <formula>Z98&gt;=0</formula>
    </cfRule>
  </conditionalFormatting>
  <conditionalFormatting sqref="Z130:AB130">
    <cfRule type="expression" dxfId="70" priority="29">
      <formula>Z130&lt;0</formula>
    </cfRule>
    <cfRule type="expression" dxfId="69" priority="30">
      <formula>Z130&gt;=0</formula>
    </cfRule>
  </conditionalFormatting>
  <conditionalFormatting sqref="Z139:AB139">
    <cfRule type="expression" dxfId="68" priority="27">
      <formula>Z139&lt;0</formula>
    </cfRule>
    <cfRule type="expression" dxfId="67" priority="28">
      <formula>Z139&gt;=0</formula>
    </cfRule>
  </conditionalFormatting>
  <conditionalFormatting sqref="AE48:AG48">
    <cfRule type="expression" dxfId="66" priority="51">
      <formula>AE48&lt;0</formula>
    </cfRule>
    <cfRule type="expression" dxfId="65" priority="52">
      <formula>AE48&gt;=0</formula>
    </cfRule>
  </conditionalFormatting>
  <conditionalFormatting sqref="AE57:AG57">
    <cfRule type="expression" dxfId="64" priority="45">
      <formula>AE57&lt;0</formula>
    </cfRule>
    <cfRule type="expression" dxfId="63" priority="46">
      <formula>AE57&gt;=0</formula>
    </cfRule>
  </conditionalFormatting>
  <conditionalFormatting sqref="AE89:AG89">
    <cfRule type="expression" dxfId="62" priority="37">
      <formula>AE89&lt;0</formula>
    </cfRule>
    <cfRule type="expression" dxfId="61" priority="38">
      <formula>AE89&gt;=0</formula>
    </cfRule>
  </conditionalFormatting>
  <conditionalFormatting sqref="AE98:AG98">
    <cfRule type="expression" dxfId="60" priority="33">
      <formula>AE98&lt;0</formula>
    </cfRule>
    <cfRule type="expression" dxfId="59" priority="34">
      <formula>AE98&gt;=0</formula>
    </cfRule>
  </conditionalFormatting>
  <conditionalFormatting sqref="AE130:AG130">
    <cfRule type="expression" dxfId="58" priority="25">
      <formula>AE130&lt;0</formula>
    </cfRule>
    <cfRule type="expression" dxfId="57" priority="26">
      <formula>AE130&gt;=0</formula>
    </cfRule>
  </conditionalFormatting>
  <conditionalFormatting sqref="AE139:AG139">
    <cfRule type="expression" dxfId="56" priority="21">
      <formula>AE139&lt;0</formula>
    </cfRule>
    <cfRule type="expression" dxfId="55" priority="22">
      <formula>AE139&gt;=0</formula>
    </cfRule>
  </conditionalFormatting>
  <conditionalFormatting sqref="AJ48:AL48">
    <cfRule type="expression" dxfId="54" priority="49">
      <formula>AJ48&lt;0</formula>
    </cfRule>
    <cfRule type="expression" dxfId="53" priority="50">
      <formula>AJ48&gt;=0</formula>
    </cfRule>
  </conditionalFormatting>
  <conditionalFormatting sqref="AJ57:AL57">
    <cfRule type="expression" dxfId="52" priority="43">
      <formula>AJ57&lt;0</formula>
    </cfRule>
    <cfRule type="expression" dxfId="51" priority="44">
      <formula>AJ57&gt;=0</formula>
    </cfRule>
  </conditionalFormatting>
  <conditionalFormatting sqref="AJ89:AL89">
    <cfRule type="expression" dxfId="50" priority="35">
      <formula>AJ89&lt;0</formula>
    </cfRule>
    <cfRule type="expression" dxfId="49" priority="36">
      <formula>AJ89&gt;=0</formula>
    </cfRule>
  </conditionalFormatting>
  <conditionalFormatting sqref="AJ98:AL98">
    <cfRule type="expression" dxfId="48" priority="31">
      <formula>AJ98&lt;0</formula>
    </cfRule>
    <cfRule type="expression" dxfId="47" priority="32">
      <formula>AJ98&gt;=0</formula>
    </cfRule>
  </conditionalFormatting>
  <conditionalFormatting sqref="AJ130:AL130">
    <cfRule type="expression" dxfId="46" priority="23">
      <formula>AJ130&lt;0</formula>
    </cfRule>
    <cfRule type="expression" dxfId="45" priority="24">
      <formula>AJ130&gt;=0</formula>
    </cfRule>
  </conditionalFormatting>
  <conditionalFormatting sqref="AJ139:AL139">
    <cfRule type="expression" dxfId="44" priority="19">
      <formula>AJ139&lt;0</formula>
    </cfRule>
    <cfRule type="expression" dxfId="43" priority="20">
      <formula>AJ139&gt;=0</formula>
    </cfRule>
  </conditionalFormatting>
  <conditionalFormatting sqref="AP75:AP79">
    <cfRule type="expression" dxfId="42" priority="16">
      <formula>AP75="Trung lập"</formula>
    </cfRule>
    <cfRule type="expression" dxfId="41" priority="17">
      <formula>AP75="Tiêu cực"</formula>
    </cfRule>
    <cfRule type="expression" dxfId="40" priority="18">
      <formula>AP75="Tích cực"</formula>
    </cfRule>
  </conditionalFormatting>
  <conditionalFormatting sqref="AP116:AP120">
    <cfRule type="expression" dxfId="39" priority="1">
      <formula>AP116="Trung lập"</formula>
    </cfRule>
    <cfRule type="expression" dxfId="38" priority="2">
      <formula>AP116="Tiêu cực"</formula>
    </cfRule>
    <cfRule type="expression" dxfId="37" priority="3">
      <formula>AP116="Tích cực"</formula>
    </cfRule>
  </conditionalFormatting>
  <printOptions horizontalCentered="1" verticalCentered="1"/>
  <pageMargins left="0" right="0" top="0" bottom="0" header="0" footer="0"/>
  <pageSetup paperSize="11" orientation="landscape" r:id="rId1"/>
  <colBreaks count="1" manualBreakCount="1">
    <brk id="39" max="1048575" man="1"/>
  </colBreaks>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5D0CCA-F4F0-46C0-970F-A52933D8CF30}">
  <dimension ref="A1:O26"/>
  <sheetViews>
    <sheetView tabSelected="1" zoomScaleNormal="100" workbookViewId="0">
      <selection activeCell="P31" sqref="P31"/>
    </sheetView>
  </sheetViews>
  <sheetFormatPr defaultRowHeight="14.5" x14ac:dyDescent="0.35"/>
  <cols>
    <col min="1" max="1" width="10.7265625" bestFit="1" customWidth="1"/>
    <col min="2" max="2" width="6.7265625" bestFit="1" customWidth="1"/>
    <col min="3" max="3" width="6.81640625" bestFit="1" customWidth="1"/>
    <col min="4" max="4" width="5.453125" bestFit="1" customWidth="1"/>
    <col min="5" max="5" width="6.453125" bestFit="1" customWidth="1"/>
    <col min="6" max="6" width="23.54296875" bestFit="1" customWidth="1"/>
    <col min="7" max="7" width="25.54296875" bestFit="1" customWidth="1"/>
    <col min="8" max="8" width="12" bestFit="1" customWidth="1"/>
    <col min="9" max="9" width="12.54296875" bestFit="1" customWidth="1"/>
    <col min="10" max="10" width="7.81640625" bestFit="1" customWidth="1"/>
    <col min="11" max="11" width="18.08984375" bestFit="1" customWidth="1"/>
    <col min="12" max="12" width="14.90625" bestFit="1" customWidth="1"/>
    <col min="13" max="13" width="17.1796875" bestFit="1" customWidth="1"/>
    <col min="14" max="14" width="21.36328125" bestFit="1" customWidth="1"/>
    <col min="15" max="15" width="22.08984375" bestFit="1" customWidth="1"/>
  </cols>
  <sheetData>
    <row r="1" spans="1:15" x14ac:dyDescent="0.35">
      <c r="A1" t="s">
        <v>28</v>
      </c>
      <c r="B1" t="s">
        <v>516</v>
      </c>
      <c r="C1" t="s">
        <v>517</v>
      </c>
      <c r="D1" t="s">
        <v>518</v>
      </c>
      <c r="E1" t="s">
        <v>519</v>
      </c>
      <c r="F1" t="s">
        <v>520</v>
      </c>
      <c r="G1" t="s">
        <v>521</v>
      </c>
      <c r="H1" t="s">
        <v>522</v>
      </c>
      <c r="I1" t="s">
        <v>523</v>
      </c>
      <c r="J1" t="s">
        <v>524</v>
      </c>
      <c r="K1" t="s">
        <v>525</v>
      </c>
      <c r="L1" t="s">
        <v>526</v>
      </c>
      <c r="M1" t="s">
        <v>527</v>
      </c>
      <c r="N1" t="s">
        <v>528</v>
      </c>
      <c r="O1" t="s">
        <v>529</v>
      </c>
    </row>
    <row r="2" spans="1:15" x14ac:dyDescent="0.35">
      <c r="A2" s="2">
        <v>45078</v>
      </c>
      <c r="C2">
        <v>3.2899999999999999E-2</v>
      </c>
      <c r="D2">
        <v>0.02</v>
      </c>
      <c r="E2">
        <v>46.2</v>
      </c>
      <c r="F2">
        <v>477565.17</v>
      </c>
      <c r="G2">
        <v>7.0000000000000007E-2</v>
      </c>
      <c r="H2">
        <v>29951.41</v>
      </c>
      <c r="I2">
        <v>26606.03</v>
      </c>
      <c r="J2">
        <v>3345.38</v>
      </c>
      <c r="K2">
        <v>89241</v>
      </c>
      <c r="L2">
        <v>14754221</v>
      </c>
      <c r="M2">
        <v>0.06</v>
      </c>
      <c r="N2">
        <v>0.08</v>
      </c>
      <c r="O2">
        <v>0.09</v>
      </c>
    </row>
    <row r="3" spans="1:15" x14ac:dyDescent="0.35">
      <c r="A3" s="2">
        <v>45108</v>
      </c>
      <c r="C3">
        <v>3.1200000000000002E-2</v>
      </c>
      <c r="D3">
        <v>0.02</v>
      </c>
      <c r="E3">
        <v>48.7</v>
      </c>
      <c r="F3">
        <v>494413.68</v>
      </c>
      <c r="G3">
        <v>7.0000000000000007E-2</v>
      </c>
      <c r="H3">
        <v>30146.400000000001</v>
      </c>
      <c r="I3">
        <v>27144.45</v>
      </c>
      <c r="J3">
        <v>3001.95</v>
      </c>
      <c r="K3">
        <v>87225.9</v>
      </c>
      <c r="L3">
        <v>14640943</v>
      </c>
      <c r="M3">
        <v>0.06</v>
      </c>
      <c r="N3">
        <v>0.08</v>
      </c>
      <c r="O3">
        <v>0.09</v>
      </c>
    </row>
    <row r="4" spans="1:15" x14ac:dyDescent="0.35">
      <c r="A4" s="2">
        <v>45139</v>
      </c>
      <c r="B4">
        <v>0.05</v>
      </c>
      <c r="C4">
        <v>3.1E-2</v>
      </c>
      <c r="D4">
        <v>0.03</v>
      </c>
      <c r="E4">
        <v>50.5</v>
      </c>
      <c r="F4">
        <v>490521.06</v>
      </c>
      <c r="G4">
        <v>0.08</v>
      </c>
      <c r="H4">
        <v>32878.19</v>
      </c>
      <c r="I4">
        <v>29383.01</v>
      </c>
      <c r="J4">
        <v>3495.18</v>
      </c>
      <c r="K4">
        <v>87686.399999999994</v>
      </c>
      <c r="L4">
        <v>14801154</v>
      </c>
      <c r="M4">
        <v>0.08</v>
      </c>
      <c r="N4">
        <v>0.1</v>
      </c>
      <c r="O4">
        <v>0.1</v>
      </c>
    </row>
    <row r="5" spans="1:15" x14ac:dyDescent="0.35">
      <c r="A5" s="2">
        <v>45170</v>
      </c>
      <c r="C5">
        <v>3.1600000000000003E-2</v>
      </c>
      <c r="D5">
        <v>0.03</v>
      </c>
      <c r="E5">
        <v>49.7</v>
      </c>
      <c r="F5">
        <v>497222.96</v>
      </c>
      <c r="G5">
        <v>7.0000000000000007E-2</v>
      </c>
      <c r="H5">
        <v>30697.82</v>
      </c>
      <c r="I5">
        <v>28630.44</v>
      </c>
      <c r="J5">
        <v>2067.37</v>
      </c>
      <c r="K5">
        <v>87629.4</v>
      </c>
      <c r="L5">
        <v>15026012</v>
      </c>
      <c r="M5">
        <v>0.09</v>
      </c>
      <c r="N5">
        <v>0.11</v>
      </c>
      <c r="O5">
        <v>0.1</v>
      </c>
    </row>
    <row r="6" spans="1:15" x14ac:dyDescent="0.35">
      <c r="A6" s="2">
        <v>45200</v>
      </c>
      <c r="C6">
        <v>3.2000000000000001E-2</v>
      </c>
      <c r="D6">
        <v>0.04</v>
      </c>
      <c r="E6">
        <v>49.6</v>
      </c>
      <c r="F6">
        <v>520434.43</v>
      </c>
      <c r="G6">
        <v>7.0000000000000007E-2</v>
      </c>
      <c r="H6">
        <v>32324.65</v>
      </c>
      <c r="I6">
        <v>29588.76</v>
      </c>
      <c r="J6">
        <v>2735.89</v>
      </c>
      <c r="K6">
        <v>87200.4</v>
      </c>
      <c r="L6">
        <v>15074263</v>
      </c>
      <c r="M6">
        <v>0.09</v>
      </c>
      <c r="N6">
        <v>0.11</v>
      </c>
      <c r="O6">
        <v>0.1</v>
      </c>
    </row>
    <row r="7" spans="1:15" x14ac:dyDescent="0.35">
      <c r="A7" s="2">
        <v>45231</v>
      </c>
      <c r="B7">
        <v>7.0000000000000007E-2</v>
      </c>
      <c r="C7">
        <v>3.2199999999999999E-2</v>
      </c>
      <c r="D7">
        <v>0.05</v>
      </c>
      <c r="E7">
        <v>47.3</v>
      </c>
      <c r="F7">
        <v>514929.7</v>
      </c>
      <c r="G7">
        <v>0.1</v>
      </c>
      <c r="H7">
        <v>31188.82</v>
      </c>
      <c r="I7">
        <v>29748.3</v>
      </c>
      <c r="J7">
        <v>1440.52</v>
      </c>
      <c r="K7">
        <v>88085.8</v>
      </c>
      <c r="L7">
        <v>15354119</v>
      </c>
      <c r="M7">
        <v>0.11</v>
      </c>
      <c r="N7">
        <v>0.11</v>
      </c>
      <c r="O7">
        <v>0.11</v>
      </c>
    </row>
    <row r="8" spans="1:15" x14ac:dyDescent="0.35">
      <c r="A8" s="2">
        <v>45261</v>
      </c>
      <c r="C8">
        <v>3.2500000000000001E-2</v>
      </c>
      <c r="D8">
        <v>0.06</v>
      </c>
      <c r="E8">
        <v>48.9</v>
      </c>
      <c r="F8">
        <v>510691.03</v>
      </c>
      <c r="G8">
        <v>0.09</v>
      </c>
      <c r="H8">
        <v>31559.24</v>
      </c>
      <c r="I8">
        <v>29276.15</v>
      </c>
      <c r="J8">
        <v>2283.09</v>
      </c>
      <c r="K8">
        <v>90354.8</v>
      </c>
      <c r="L8">
        <v>15998956</v>
      </c>
      <c r="M8">
        <v>0.12</v>
      </c>
      <c r="N8">
        <v>0.13</v>
      </c>
      <c r="O8">
        <v>0.14000000000000001</v>
      </c>
    </row>
    <row r="9" spans="1:15" x14ac:dyDescent="0.35">
      <c r="A9" s="2">
        <v>45292</v>
      </c>
      <c r="C9">
        <v>3.3700000000000001E-2</v>
      </c>
      <c r="D9">
        <v>0.19</v>
      </c>
      <c r="E9">
        <v>50.3</v>
      </c>
      <c r="F9">
        <v>526078.30000000005</v>
      </c>
      <c r="G9">
        <v>0.08</v>
      </c>
      <c r="H9">
        <v>34571.800000000003</v>
      </c>
      <c r="I9">
        <v>30862.94</v>
      </c>
      <c r="J9">
        <v>3708.86</v>
      </c>
      <c r="K9">
        <v>88117.67</v>
      </c>
      <c r="L9">
        <v>15999293</v>
      </c>
      <c r="M9">
        <v>0.12</v>
      </c>
      <c r="N9">
        <v>0.12</v>
      </c>
      <c r="O9">
        <v>0.13</v>
      </c>
    </row>
    <row r="10" spans="1:15" x14ac:dyDescent="0.35">
      <c r="A10" s="2">
        <v>45323</v>
      </c>
      <c r="B10">
        <v>0.06</v>
      </c>
      <c r="C10">
        <v>3.6699999999999997E-2</v>
      </c>
      <c r="D10">
        <v>-0.06</v>
      </c>
      <c r="E10">
        <v>50.4</v>
      </c>
      <c r="F10">
        <v>513598.12</v>
      </c>
      <c r="G10">
        <v>0.09</v>
      </c>
      <c r="H10">
        <v>24716.240000000002</v>
      </c>
      <c r="I10">
        <v>23320.71</v>
      </c>
      <c r="J10">
        <v>1395.53</v>
      </c>
      <c r="K10">
        <v>88337</v>
      </c>
      <c r="L10">
        <v>15914067</v>
      </c>
      <c r="M10">
        <v>0.12</v>
      </c>
      <c r="N10">
        <v>0.12</v>
      </c>
      <c r="O10">
        <v>0.12</v>
      </c>
    </row>
    <row r="11" spans="1:15" x14ac:dyDescent="0.35">
      <c r="A11" s="2">
        <v>45352</v>
      </c>
      <c r="C11">
        <v>3.7699999999999997E-2</v>
      </c>
      <c r="D11">
        <v>0.05</v>
      </c>
      <c r="E11">
        <v>49.9</v>
      </c>
      <c r="F11">
        <v>510881.62</v>
      </c>
      <c r="G11">
        <v>0.09</v>
      </c>
      <c r="H11">
        <v>33691.96</v>
      </c>
      <c r="I11">
        <v>31014.78</v>
      </c>
      <c r="J11">
        <v>2677.18</v>
      </c>
      <c r="K11">
        <v>89097.78</v>
      </c>
      <c r="L11">
        <v>16012915</v>
      </c>
      <c r="M11">
        <v>0.11</v>
      </c>
      <c r="N11">
        <v>0.11</v>
      </c>
      <c r="O11">
        <v>0.13</v>
      </c>
    </row>
    <row r="12" spans="1:15" x14ac:dyDescent="0.35">
      <c r="A12" s="2">
        <v>45383</v>
      </c>
      <c r="C12">
        <v>3.9300000000000002E-2</v>
      </c>
      <c r="D12">
        <v>7.0000000000000007E-2</v>
      </c>
      <c r="E12">
        <v>50.3</v>
      </c>
      <c r="F12">
        <v>523677.3</v>
      </c>
      <c r="G12">
        <v>0.1</v>
      </c>
      <c r="H12">
        <v>31213.919999999998</v>
      </c>
      <c r="I12">
        <v>29936.55</v>
      </c>
      <c r="J12">
        <v>1277.3699999999999</v>
      </c>
      <c r="K12">
        <v>88246.37</v>
      </c>
      <c r="L12">
        <v>16019364</v>
      </c>
      <c r="M12">
        <v>0.11</v>
      </c>
      <c r="N12">
        <v>0.11</v>
      </c>
      <c r="O12">
        <v>0.13</v>
      </c>
    </row>
    <row r="13" spans="1:15" x14ac:dyDescent="0.35">
      <c r="A13" s="2">
        <v>45413</v>
      </c>
      <c r="B13">
        <v>7.0000000000000007E-2</v>
      </c>
      <c r="C13">
        <v>4.0300000000000002E-2</v>
      </c>
      <c r="D13">
        <v>0.1</v>
      </c>
      <c r="E13">
        <v>50.3</v>
      </c>
      <c r="F13">
        <v>521635.26</v>
      </c>
      <c r="G13">
        <v>0.11</v>
      </c>
      <c r="H13">
        <v>33901.65</v>
      </c>
      <c r="I13">
        <v>34280.97</v>
      </c>
      <c r="J13">
        <v>-379.32</v>
      </c>
      <c r="K13">
        <v>84145.02</v>
      </c>
      <c r="L13">
        <v>16130057</v>
      </c>
      <c r="M13">
        <v>0.11</v>
      </c>
      <c r="N13">
        <v>0.11</v>
      </c>
      <c r="O13">
        <v>0.14000000000000001</v>
      </c>
    </row>
    <row r="14" spans="1:15" x14ac:dyDescent="0.35">
      <c r="A14" s="2">
        <v>45444</v>
      </c>
      <c r="C14">
        <v>4.0800000000000003E-2</v>
      </c>
      <c r="D14">
        <v>0.12</v>
      </c>
      <c r="E14">
        <v>54.7</v>
      </c>
      <c r="F14">
        <v>521247.19</v>
      </c>
      <c r="G14">
        <v>0.09</v>
      </c>
      <c r="H14">
        <v>33922.78</v>
      </c>
      <c r="I14">
        <v>30564.43</v>
      </c>
      <c r="J14">
        <v>3358.35</v>
      </c>
      <c r="K14">
        <v>82877.75</v>
      </c>
      <c r="L14">
        <v>16513106</v>
      </c>
      <c r="M14">
        <v>0.12</v>
      </c>
      <c r="N14">
        <v>0.11</v>
      </c>
      <c r="O14">
        <v>0.15</v>
      </c>
    </row>
    <row r="15" spans="1:15" x14ac:dyDescent="0.35">
      <c r="A15" s="2">
        <v>45474</v>
      </c>
      <c r="C15">
        <v>4.1200000000000001E-2</v>
      </c>
      <c r="D15">
        <v>0.11</v>
      </c>
      <c r="E15">
        <v>54.7</v>
      </c>
      <c r="F15">
        <v>540949.56999999995</v>
      </c>
      <c r="G15">
        <v>0.09</v>
      </c>
      <c r="H15">
        <v>36378.04</v>
      </c>
      <c r="I15">
        <v>34087.5</v>
      </c>
      <c r="J15">
        <v>2290.54</v>
      </c>
      <c r="K15">
        <v>81181.179999999993</v>
      </c>
      <c r="L15">
        <v>16401397</v>
      </c>
      <c r="M15">
        <v>0.12</v>
      </c>
      <c r="N15">
        <v>0.11</v>
      </c>
      <c r="O15">
        <v>0.15</v>
      </c>
    </row>
    <row r="16" spans="1:15" x14ac:dyDescent="0.35">
      <c r="A16" s="2">
        <v>45505</v>
      </c>
      <c r="B16">
        <v>7.0000000000000007E-2</v>
      </c>
      <c r="C16">
        <v>4.0399999999999998E-2</v>
      </c>
      <c r="D16">
        <v>0.08</v>
      </c>
      <c r="E16">
        <v>52.4</v>
      </c>
      <c r="F16">
        <v>529228.81000000006</v>
      </c>
      <c r="G16">
        <v>0.08</v>
      </c>
      <c r="H16">
        <v>38138.620000000003</v>
      </c>
      <c r="I16">
        <v>33586.83</v>
      </c>
      <c r="J16">
        <v>4551.79</v>
      </c>
      <c r="K16">
        <v>81992.789999999994</v>
      </c>
      <c r="L16">
        <v>16658293</v>
      </c>
      <c r="M16">
        <v>0.13</v>
      </c>
      <c r="N16">
        <v>0.11</v>
      </c>
      <c r="O16">
        <v>0.16</v>
      </c>
    </row>
    <row r="17" spans="1:15" x14ac:dyDescent="0.35">
      <c r="A17" s="2">
        <v>45536</v>
      </c>
      <c r="C17">
        <v>3.8800000000000001E-2</v>
      </c>
      <c r="D17">
        <v>0.08</v>
      </c>
      <c r="E17">
        <v>47.3</v>
      </c>
      <c r="F17">
        <v>535180.29</v>
      </c>
      <c r="G17">
        <v>0.08</v>
      </c>
      <c r="H17">
        <v>34648.080000000002</v>
      </c>
      <c r="I17">
        <v>32425.85</v>
      </c>
      <c r="J17">
        <v>2222.2199999999998</v>
      </c>
      <c r="K17">
        <v>82344.14</v>
      </c>
      <c r="L17">
        <v>16949072</v>
      </c>
      <c r="M17">
        <v>0.13</v>
      </c>
      <c r="N17">
        <v>0.11</v>
      </c>
      <c r="O17">
        <v>0.16</v>
      </c>
    </row>
    <row r="18" spans="1:15" x14ac:dyDescent="0.35">
      <c r="A18" s="2">
        <v>45566</v>
      </c>
      <c r="C18">
        <v>3.78E-2</v>
      </c>
      <c r="D18">
        <v>7.0000000000000007E-2</v>
      </c>
      <c r="E18">
        <v>51.2</v>
      </c>
      <c r="F18">
        <v>557480.12</v>
      </c>
      <c r="G18">
        <v>7.0000000000000007E-2</v>
      </c>
      <c r="H18">
        <v>35682.83</v>
      </c>
      <c r="I18">
        <v>33758.019999999997</v>
      </c>
      <c r="J18">
        <v>1924.81</v>
      </c>
      <c r="K18">
        <v>82469.16</v>
      </c>
      <c r="L18">
        <v>17107320</v>
      </c>
      <c r="M18">
        <v>0.13</v>
      </c>
      <c r="N18">
        <v>0.11</v>
      </c>
      <c r="O18">
        <v>0.17</v>
      </c>
    </row>
    <row r="19" spans="1:15" x14ac:dyDescent="0.35">
      <c r="A19" s="2">
        <v>45597</v>
      </c>
      <c r="B19">
        <v>0.08</v>
      </c>
      <c r="C19">
        <v>3.6900000000000002E-2</v>
      </c>
      <c r="D19">
        <v>0.08</v>
      </c>
      <c r="E19">
        <v>50.8</v>
      </c>
      <c r="F19">
        <v>559992.59</v>
      </c>
      <c r="G19">
        <v>0.09</v>
      </c>
      <c r="H19">
        <v>33740.730000000003</v>
      </c>
      <c r="I19">
        <v>32653.919999999998</v>
      </c>
      <c r="J19">
        <v>1086.81</v>
      </c>
      <c r="K19">
        <v>82039.08</v>
      </c>
      <c r="L19">
        <v>17301843</v>
      </c>
      <c r="M19">
        <v>0.13</v>
      </c>
      <c r="N19">
        <v>0.11</v>
      </c>
      <c r="O19">
        <v>0.17</v>
      </c>
    </row>
    <row r="20" spans="1:15" x14ac:dyDescent="0.35">
      <c r="A20" s="2">
        <v>45627</v>
      </c>
      <c r="C20">
        <v>3.6299999999999999E-2</v>
      </c>
      <c r="D20">
        <v>0.09</v>
      </c>
      <c r="E20">
        <v>49.8</v>
      </c>
      <c r="F20">
        <v>558421.09</v>
      </c>
      <c r="G20">
        <v>0.09</v>
      </c>
      <c r="H20">
        <v>35534.19</v>
      </c>
      <c r="I20">
        <v>34994.769999999997</v>
      </c>
      <c r="J20">
        <v>539.41999999999996</v>
      </c>
      <c r="K20">
        <v>81214.37</v>
      </c>
      <c r="L20">
        <v>17914566</v>
      </c>
      <c r="M20">
        <v>0.12</v>
      </c>
      <c r="N20">
        <v>0.1</v>
      </c>
      <c r="O20">
        <v>0.15</v>
      </c>
    </row>
    <row r="21" spans="1:15" x14ac:dyDescent="0.35">
      <c r="A21" s="2">
        <v>45658</v>
      </c>
      <c r="C21">
        <v>3.6299999999999999E-2</v>
      </c>
      <c r="D21">
        <v>0.01</v>
      </c>
      <c r="E21">
        <v>48.9</v>
      </c>
      <c r="F21">
        <v>575830.29</v>
      </c>
      <c r="G21">
        <v>0.09</v>
      </c>
      <c r="H21">
        <v>33219.550000000003</v>
      </c>
      <c r="I21">
        <v>30144.959999999999</v>
      </c>
      <c r="J21">
        <v>3074.59</v>
      </c>
      <c r="K21">
        <v>78985.97</v>
      </c>
      <c r="L21">
        <v>18176926</v>
      </c>
      <c r="M21">
        <v>0.14000000000000001</v>
      </c>
      <c r="N21">
        <v>0.11</v>
      </c>
      <c r="O21">
        <v>0.17</v>
      </c>
    </row>
    <row r="22" spans="1:15" x14ac:dyDescent="0.35">
      <c r="A22" s="2">
        <v>45689</v>
      </c>
      <c r="B22">
        <v>7.0000000000000007E-2</v>
      </c>
      <c r="C22">
        <v>3.27E-2</v>
      </c>
      <c r="D22">
        <v>0.17</v>
      </c>
      <c r="E22">
        <v>49.2</v>
      </c>
      <c r="F22">
        <v>562008.72</v>
      </c>
      <c r="G22">
        <v>0.09</v>
      </c>
      <c r="H22">
        <v>31150.02</v>
      </c>
      <c r="I22">
        <v>32667.62</v>
      </c>
      <c r="J22">
        <v>-1517.6</v>
      </c>
      <c r="K22">
        <v>79471.09</v>
      </c>
      <c r="L22">
        <v>18157191</v>
      </c>
      <c r="M22">
        <v>0.14000000000000001</v>
      </c>
      <c r="N22">
        <v>0.12</v>
      </c>
      <c r="O22">
        <v>0.17</v>
      </c>
    </row>
    <row r="23" spans="1:15" x14ac:dyDescent="0.35">
      <c r="A23" s="2">
        <v>45717</v>
      </c>
      <c r="C23">
        <v>3.2199999999999999E-2</v>
      </c>
      <c r="D23">
        <v>0.09</v>
      </c>
      <c r="E23">
        <v>50.5</v>
      </c>
      <c r="F23">
        <v>566264.75</v>
      </c>
      <c r="G23">
        <v>0.11</v>
      </c>
      <c r="H23">
        <v>38803.71</v>
      </c>
      <c r="I23">
        <v>36836.720000000001</v>
      </c>
      <c r="J23">
        <v>1966.99</v>
      </c>
      <c r="K23">
        <v>80650.31</v>
      </c>
      <c r="L23">
        <v>18450042</v>
      </c>
      <c r="M23">
        <v>0.15</v>
      </c>
      <c r="N23">
        <v>0.13</v>
      </c>
      <c r="O23">
        <v>0.18</v>
      </c>
    </row>
    <row r="24" spans="1:15" x14ac:dyDescent="0.35">
      <c r="A24" s="2">
        <v>45748</v>
      </c>
      <c r="C24">
        <v>3.2000000000000001E-2</v>
      </c>
      <c r="D24">
        <v>0.09</v>
      </c>
      <c r="E24">
        <v>45.6</v>
      </c>
      <c r="F24">
        <v>572388.91</v>
      </c>
      <c r="G24">
        <v>0.09</v>
      </c>
      <c r="H24">
        <v>37559.599999999999</v>
      </c>
      <c r="I24">
        <v>36840.589999999997</v>
      </c>
      <c r="J24">
        <v>719.01</v>
      </c>
      <c r="K24">
        <v>80096.3</v>
      </c>
      <c r="L24">
        <v>18721571</v>
      </c>
      <c r="M24">
        <v>0.17</v>
      </c>
      <c r="N24">
        <v>0.14000000000000001</v>
      </c>
      <c r="O24">
        <v>0.19</v>
      </c>
    </row>
    <row r="25" spans="1:15" x14ac:dyDescent="0.35">
      <c r="A25" s="2">
        <v>45778</v>
      </c>
      <c r="B25">
        <v>0.08</v>
      </c>
      <c r="C25">
        <v>3.2099999999999997E-2</v>
      </c>
      <c r="D25">
        <v>0.09</v>
      </c>
      <c r="E25">
        <v>49.8</v>
      </c>
      <c r="F25">
        <v>571213.85</v>
      </c>
      <c r="G25">
        <v>0.1</v>
      </c>
      <c r="H25">
        <v>39603.67</v>
      </c>
      <c r="I25">
        <v>39044.35</v>
      </c>
      <c r="J25">
        <v>559.32000000000005</v>
      </c>
      <c r="L25">
        <v>18973143</v>
      </c>
      <c r="M25">
        <v>0.18</v>
      </c>
      <c r="N25">
        <v>0.14000000000000001</v>
      </c>
      <c r="O25">
        <v>0.19</v>
      </c>
    </row>
    <row r="26" spans="1:15" x14ac:dyDescent="0.35">
      <c r="A26" s="2">
        <v>45809</v>
      </c>
      <c r="C26">
        <v>3.27E-2</v>
      </c>
      <c r="D26">
        <v>0.11</v>
      </c>
      <c r="E26">
        <v>48.9</v>
      </c>
      <c r="F26">
        <v>570238.32999999996</v>
      </c>
      <c r="G26">
        <v>0.08</v>
      </c>
      <c r="H26">
        <v>39524.46</v>
      </c>
      <c r="I26">
        <v>36662.639999999999</v>
      </c>
      <c r="J26">
        <v>2861.82</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1E3102-6DF0-4F83-9EF4-7B0EEC4319DB}">
  <dimension ref="A1:O21"/>
  <sheetViews>
    <sheetView workbookViewId="0">
      <selection activeCell="G33" sqref="G33"/>
    </sheetView>
  </sheetViews>
  <sheetFormatPr defaultRowHeight="14.5" x14ac:dyDescent="0.35"/>
  <cols>
    <col min="1" max="1" width="10.453125" bestFit="1" customWidth="1"/>
    <col min="2" max="2" width="10.1796875" bestFit="1" customWidth="1"/>
    <col min="3" max="4" width="10.453125" bestFit="1" customWidth="1"/>
    <col min="5" max="6" width="12.1796875" bestFit="1" customWidth="1"/>
    <col min="7" max="7" width="11.1796875" bestFit="1" customWidth="1"/>
    <col min="8" max="8" width="16.90625" bestFit="1" customWidth="1"/>
    <col min="9" max="9" width="17.81640625" bestFit="1" customWidth="1"/>
    <col min="10" max="10" width="15.54296875" bestFit="1" customWidth="1"/>
    <col min="11" max="11" width="16.90625" bestFit="1" customWidth="1"/>
    <col min="12" max="12" width="11.453125" bestFit="1" customWidth="1"/>
    <col min="13" max="13" width="19.54296875" bestFit="1" customWidth="1"/>
    <col min="14" max="14" width="10.81640625" bestFit="1" customWidth="1"/>
    <col min="15" max="15" width="20" bestFit="1" customWidth="1"/>
  </cols>
  <sheetData>
    <row r="1" spans="1:15" x14ac:dyDescent="0.35">
      <c r="A1" t="s">
        <v>28</v>
      </c>
      <c r="B1" t="s">
        <v>530</v>
      </c>
      <c r="C1" t="s">
        <v>531</v>
      </c>
      <c r="D1" t="s">
        <v>532</v>
      </c>
      <c r="E1" t="s">
        <v>533</v>
      </c>
      <c r="F1" t="s">
        <v>534</v>
      </c>
      <c r="G1" t="s">
        <v>535</v>
      </c>
      <c r="H1" t="s">
        <v>536</v>
      </c>
      <c r="I1" t="s">
        <v>537</v>
      </c>
      <c r="J1" t="s">
        <v>538</v>
      </c>
      <c r="K1" t="s">
        <v>539</v>
      </c>
      <c r="L1" t="s">
        <v>540</v>
      </c>
      <c r="M1" t="s">
        <v>541</v>
      </c>
      <c r="N1" t="s">
        <v>542</v>
      </c>
      <c r="O1" t="s">
        <v>543</v>
      </c>
    </row>
    <row r="2" spans="1:15" x14ac:dyDescent="0.35">
      <c r="A2" s="2">
        <v>45866</v>
      </c>
      <c r="E2">
        <v>3.1699999999999999E-2</v>
      </c>
      <c r="F2">
        <v>4.1599999999999998E-2</v>
      </c>
      <c r="G2">
        <v>4.7E-2</v>
      </c>
      <c r="H2">
        <v>0.03</v>
      </c>
      <c r="I2">
        <v>4.4999999999999998E-2</v>
      </c>
      <c r="J2">
        <v>0.05</v>
      </c>
      <c r="K2">
        <v>25206</v>
      </c>
      <c r="L2">
        <v>26466.3</v>
      </c>
      <c r="M2">
        <v>26380</v>
      </c>
      <c r="N2">
        <v>23945.7</v>
      </c>
      <c r="O2">
        <v>26460</v>
      </c>
    </row>
    <row r="3" spans="1:15" x14ac:dyDescent="0.35">
      <c r="A3" s="2">
        <v>45865</v>
      </c>
      <c r="E3">
        <v>3.1699999999999999E-2</v>
      </c>
      <c r="F3">
        <v>4.1599999999999998E-2</v>
      </c>
      <c r="G3">
        <v>4.7E-2</v>
      </c>
      <c r="H3">
        <v>0.03</v>
      </c>
      <c r="I3">
        <v>4.4999999999999998E-2</v>
      </c>
      <c r="J3">
        <v>0.05</v>
      </c>
      <c r="K3">
        <v>25182</v>
      </c>
      <c r="L3">
        <v>26441.1</v>
      </c>
      <c r="M3">
        <v>26335</v>
      </c>
      <c r="N3">
        <v>23922.9</v>
      </c>
      <c r="O3">
        <v>26450</v>
      </c>
    </row>
    <row r="4" spans="1:15" x14ac:dyDescent="0.35">
      <c r="A4" s="2">
        <v>45862</v>
      </c>
      <c r="B4">
        <v>6.5000000000000002E-2</v>
      </c>
      <c r="C4">
        <v>6.4699999999999994E-2</v>
      </c>
      <c r="D4">
        <v>6.4500000000000002E-2</v>
      </c>
      <c r="E4">
        <v>3.1699999999999999E-2</v>
      </c>
      <c r="F4">
        <v>4.1599999999999998E-2</v>
      </c>
      <c r="G4">
        <v>4.7E-2</v>
      </c>
      <c r="H4">
        <v>0.03</v>
      </c>
      <c r="I4">
        <v>4.4999999999999998E-2</v>
      </c>
      <c r="J4">
        <v>0.05</v>
      </c>
      <c r="K4">
        <v>25164</v>
      </c>
      <c r="L4">
        <v>26422.2</v>
      </c>
      <c r="M4">
        <v>26300</v>
      </c>
      <c r="N4">
        <v>23905.8</v>
      </c>
      <c r="O4">
        <v>26460</v>
      </c>
    </row>
    <row r="5" spans="1:15" x14ac:dyDescent="0.35">
      <c r="A5" s="2">
        <v>45861</v>
      </c>
      <c r="B5">
        <v>5.9500000000000004E-2</v>
      </c>
      <c r="C5">
        <v>5.6299999999999996E-2</v>
      </c>
      <c r="D5">
        <v>5.79E-2</v>
      </c>
      <c r="E5">
        <v>3.1699999999999999E-2</v>
      </c>
      <c r="F5">
        <v>4.1599999999999998E-2</v>
      </c>
      <c r="G5">
        <v>4.7E-2</v>
      </c>
      <c r="H5">
        <v>0.03</v>
      </c>
      <c r="I5">
        <v>4.4999999999999998E-2</v>
      </c>
      <c r="J5">
        <v>0.05</v>
      </c>
      <c r="K5">
        <v>25166</v>
      </c>
      <c r="L5">
        <v>26424.3</v>
      </c>
      <c r="M5">
        <v>26320</v>
      </c>
      <c r="N5">
        <v>23907.7</v>
      </c>
      <c r="O5">
        <v>26460</v>
      </c>
    </row>
    <row r="6" spans="1:15" x14ac:dyDescent="0.35">
      <c r="A6" s="2">
        <v>45860</v>
      </c>
      <c r="B6">
        <v>5.2600000000000001E-2</v>
      </c>
      <c r="C6">
        <v>5.2400000000000002E-2</v>
      </c>
      <c r="D6">
        <v>5.0499999999999996E-2</v>
      </c>
      <c r="E6">
        <v>3.1699999999999999E-2</v>
      </c>
      <c r="F6">
        <v>4.1599999999999998E-2</v>
      </c>
      <c r="G6">
        <v>4.7E-2</v>
      </c>
      <c r="H6">
        <v>0.03</v>
      </c>
      <c r="I6">
        <v>4.4999999999999998E-2</v>
      </c>
      <c r="J6">
        <v>0.05</v>
      </c>
      <c r="K6">
        <v>25177</v>
      </c>
      <c r="L6">
        <v>26435.85</v>
      </c>
      <c r="M6">
        <v>26320</v>
      </c>
      <c r="N6">
        <v>23918.15</v>
      </c>
      <c r="O6">
        <v>26460</v>
      </c>
    </row>
    <row r="7" spans="1:15" x14ac:dyDescent="0.35">
      <c r="A7" s="2">
        <v>45859</v>
      </c>
      <c r="B7">
        <v>5.04E-2</v>
      </c>
      <c r="C7">
        <v>5.0900000000000001E-2</v>
      </c>
      <c r="D7">
        <v>5.0700000000000002E-2</v>
      </c>
      <c r="E7">
        <v>3.1699999999999999E-2</v>
      </c>
      <c r="F7">
        <v>4.1599999999999998E-2</v>
      </c>
      <c r="G7">
        <v>4.7E-2</v>
      </c>
      <c r="H7">
        <v>0.03</v>
      </c>
      <c r="I7">
        <v>4.4999999999999998E-2</v>
      </c>
      <c r="J7">
        <v>0.05</v>
      </c>
      <c r="K7">
        <v>25179</v>
      </c>
      <c r="L7">
        <v>26437.95</v>
      </c>
      <c r="M7">
        <v>26320</v>
      </c>
      <c r="N7">
        <v>23920.05</v>
      </c>
      <c r="O7">
        <v>26450</v>
      </c>
    </row>
    <row r="8" spans="1:15" x14ac:dyDescent="0.35">
      <c r="A8" s="2">
        <v>45858</v>
      </c>
      <c r="B8">
        <v>4.9299999999999997E-2</v>
      </c>
      <c r="C8">
        <v>4.9000000000000002E-2</v>
      </c>
      <c r="D8">
        <v>4.9699999999999994E-2</v>
      </c>
      <c r="E8">
        <v>3.1699999999999999E-2</v>
      </c>
      <c r="F8">
        <v>4.1599999999999998E-2</v>
      </c>
      <c r="G8">
        <v>4.7E-2</v>
      </c>
      <c r="H8">
        <v>0.03</v>
      </c>
      <c r="I8">
        <v>4.4999999999999998E-2</v>
      </c>
      <c r="J8">
        <v>0.05</v>
      </c>
      <c r="K8">
        <v>25191</v>
      </c>
      <c r="L8">
        <v>26450.55</v>
      </c>
      <c r="M8">
        <v>26340</v>
      </c>
      <c r="N8">
        <v>23931.45</v>
      </c>
      <c r="O8">
        <v>26450</v>
      </c>
    </row>
    <row r="9" spans="1:15" x14ac:dyDescent="0.35">
      <c r="A9" s="2">
        <v>45855</v>
      </c>
      <c r="B9">
        <v>5.0099999999999999E-2</v>
      </c>
      <c r="C9">
        <v>4.9400000000000006E-2</v>
      </c>
      <c r="D9">
        <v>0.05</v>
      </c>
      <c r="E9">
        <v>3.1699999999999999E-2</v>
      </c>
      <c r="F9">
        <v>4.1599999999999998E-2</v>
      </c>
      <c r="G9">
        <v>4.7E-2</v>
      </c>
      <c r="H9">
        <v>0.03</v>
      </c>
      <c r="I9">
        <v>4.4999999999999998E-2</v>
      </c>
      <c r="J9">
        <v>0.05</v>
      </c>
      <c r="K9">
        <v>25185</v>
      </c>
      <c r="L9">
        <v>26444.25</v>
      </c>
      <c r="M9">
        <v>26330</v>
      </c>
      <c r="N9">
        <v>23925.75</v>
      </c>
      <c r="O9">
        <v>26420</v>
      </c>
    </row>
    <row r="10" spans="1:15" x14ac:dyDescent="0.35">
      <c r="A10" s="2">
        <v>45854</v>
      </c>
      <c r="B10">
        <v>5.1699999999999996E-2</v>
      </c>
      <c r="C10">
        <v>5.1299999999999998E-2</v>
      </c>
      <c r="D10">
        <v>5.1799999999999999E-2</v>
      </c>
      <c r="E10">
        <v>3.1699999999999999E-2</v>
      </c>
      <c r="F10">
        <v>4.1599999999999998E-2</v>
      </c>
      <c r="G10">
        <v>4.7E-2</v>
      </c>
      <c r="H10">
        <v>0.03</v>
      </c>
      <c r="I10">
        <v>4.4999999999999998E-2</v>
      </c>
      <c r="J10">
        <v>0.05</v>
      </c>
      <c r="K10">
        <v>25176</v>
      </c>
      <c r="L10">
        <v>26434.799999999999</v>
      </c>
      <c r="M10">
        <v>26340</v>
      </c>
      <c r="N10">
        <v>23917.200000000001</v>
      </c>
      <c r="O10">
        <v>26420</v>
      </c>
    </row>
    <row r="11" spans="1:15" x14ac:dyDescent="0.35">
      <c r="A11" s="2">
        <v>45853</v>
      </c>
      <c r="B11">
        <v>5.0900000000000001E-2</v>
      </c>
      <c r="C11">
        <v>5.04E-2</v>
      </c>
      <c r="D11">
        <v>5.0499999999999996E-2</v>
      </c>
      <c r="E11">
        <v>3.1699999999999999E-2</v>
      </c>
      <c r="F11">
        <v>4.1599999999999998E-2</v>
      </c>
      <c r="G11">
        <v>4.7E-2</v>
      </c>
      <c r="H11">
        <v>0.03</v>
      </c>
      <c r="I11">
        <v>4.4999999999999998E-2</v>
      </c>
      <c r="J11">
        <v>0.05</v>
      </c>
      <c r="K11">
        <v>25168</v>
      </c>
      <c r="L11">
        <v>26426.400000000001</v>
      </c>
      <c r="M11">
        <v>26320</v>
      </c>
      <c r="N11">
        <v>23909.599999999999</v>
      </c>
      <c r="O11">
        <v>26420</v>
      </c>
    </row>
    <row r="12" spans="1:15" x14ac:dyDescent="0.35">
      <c r="A12" s="2">
        <v>45852</v>
      </c>
      <c r="B12">
        <v>4.7800000000000002E-2</v>
      </c>
      <c r="C12">
        <v>4.7800000000000002E-2</v>
      </c>
      <c r="D12">
        <v>4.7500000000000001E-2</v>
      </c>
      <c r="E12">
        <v>3.1699999999999999E-2</v>
      </c>
      <c r="F12">
        <v>4.1599999999999998E-2</v>
      </c>
      <c r="G12">
        <v>4.7E-2</v>
      </c>
      <c r="H12">
        <v>0.03</v>
      </c>
      <c r="I12">
        <v>4.4999999999999998E-2</v>
      </c>
      <c r="J12">
        <v>0.05</v>
      </c>
      <c r="K12">
        <v>25148</v>
      </c>
      <c r="L12">
        <v>26405.4</v>
      </c>
      <c r="M12">
        <v>26310</v>
      </c>
      <c r="N12">
        <v>23890.6</v>
      </c>
      <c r="O12">
        <v>26420</v>
      </c>
    </row>
    <row r="13" spans="1:15" x14ac:dyDescent="0.35">
      <c r="A13" s="2">
        <v>45851</v>
      </c>
      <c r="B13">
        <v>4.6799999999999994E-2</v>
      </c>
      <c r="C13">
        <v>4.6900000000000004E-2</v>
      </c>
      <c r="D13">
        <v>4.5999999999999999E-2</v>
      </c>
      <c r="E13">
        <v>3.1699999999999999E-2</v>
      </c>
      <c r="F13">
        <v>4.1599999999999998E-2</v>
      </c>
      <c r="G13">
        <v>4.7E-2</v>
      </c>
      <c r="H13">
        <v>0.03</v>
      </c>
      <c r="I13">
        <v>4.4999999999999998E-2</v>
      </c>
      <c r="J13">
        <v>0.05</v>
      </c>
      <c r="K13">
        <v>25126</v>
      </c>
      <c r="L13">
        <v>26382.3</v>
      </c>
      <c r="M13">
        <v>26290</v>
      </c>
      <c r="N13">
        <v>23869.7</v>
      </c>
      <c r="O13">
        <v>26430</v>
      </c>
    </row>
    <row r="14" spans="1:15" x14ac:dyDescent="0.35">
      <c r="A14" s="2">
        <v>45848</v>
      </c>
      <c r="B14">
        <v>4.6500000000000007E-2</v>
      </c>
      <c r="C14">
        <v>4.6600000000000003E-2</v>
      </c>
      <c r="D14">
        <v>4.7100000000000003E-2</v>
      </c>
      <c r="E14">
        <v>3.1699999999999999E-2</v>
      </c>
      <c r="F14">
        <v>4.1599999999999998E-2</v>
      </c>
      <c r="G14">
        <v>4.7E-2</v>
      </c>
      <c r="H14">
        <v>0.03</v>
      </c>
      <c r="I14">
        <v>4.4999999999999998E-2</v>
      </c>
      <c r="J14">
        <v>0.05</v>
      </c>
      <c r="K14">
        <v>25128</v>
      </c>
      <c r="L14">
        <v>26384.400000000001</v>
      </c>
      <c r="M14">
        <v>26290</v>
      </c>
      <c r="N14">
        <v>23871.599999999999</v>
      </c>
      <c r="O14">
        <v>26490</v>
      </c>
    </row>
    <row r="15" spans="1:15" x14ac:dyDescent="0.35">
      <c r="A15" s="2">
        <v>45847</v>
      </c>
      <c r="B15">
        <v>4.6900000000000004E-2</v>
      </c>
      <c r="C15">
        <v>4.6799999999999994E-2</v>
      </c>
      <c r="D15">
        <v>4.6900000000000004E-2</v>
      </c>
      <c r="E15">
        <v>3.1699999999999999E-2</v>
      </c>
      <c r="F15">
        <v>4.1599999999999998E-2</v>
      </c>
      <c r="G15">
        <v>4.7E-2</v>
      </c>
      <c r="H15">
        <v>0.03</v>
      </c>
      <c r="I15">
        <v>4.4999999999999998E-2</v>
      </c>
      <c r="J15">
        <v>0.05</v>
      </c>
      <c r="K15">
        <v>25131</v>
      </c>
      <c r="L15">
        <v>26387.55</v>
      </c>
      <c r="M15">
        <v>26290</v>
      </c>
      <c r="N15">
        <v>23874.45</v>
      </c>
      <c r="O15">
        <v>26490</v>
      </c>
    </row>
    <row r="16" spans="1:15" x14ac:dyDescent="0.35">
      <c r="A16" s="2">
        <v>45846</v>
      </c>
      <c r="B16">
        <v>4.6500000000000007E-2</v>
      </c>
      <c r="C16">
        <v>4.6500000000000007E-2</v>
      </c>
      <c r="D16">
        <v>4.7199999999999999E-2</v>
      </c>
      <c r="E16">
        <v>3.1699999999999999E-2</v>
      </c>
      <c r="F16">
        <v>4.1599999999999998E-2</v>
      </c>
      <c r="G16">
        <v>4.7E-2</v>
      </c>
      <c r="H16">
        <v>0.03</v>
      </c>
      <c r="I16">
        <v>4.4999999999999998E-2</v>
      </c>
      <c r="J16">
        <v>0.05</v>
      </c>
      <c r="K16">
        <v>25119</v>
      </c>
      <c r="L16">
        <v>26374.95</v>
      </c>
      <c r="M16">
        <v>26320</v>
      </c>
      <c r="N16">
        <v>23863.05</v>
      </c>
      <c r="O16">
        <v>26490</v>
      </c>
    </row>
    <row r="17" spans="1:15" x14ac:dyDescent="0.35">
      <c r="A17" s="2">
        <v>45845</v>
      </c>
      <c r="B17">
        <v>4.4800000000000006E-2</v>
      </c>
      <c r="C17">
        <v>4.5499999999999999E-2</v>
      </c>
      <c r="D17">
        <v>4.5899999999999996E-2</v>
      </c>
      <c r="E17">
        <v>3.15E-2</v>
      </c>
      <c r="F17">
        <v>4.1399999999999999E-2</v>
      </c>
      <c r="G17">
        <v>4.6699999999999998E-2</v>
      </c>
      <c r="H17">
        <v>0.03</v>
      </c>
      <c r="I17">
        <v>4.4999999999999998E-2</v>
      </c>
      <c r="J17">
        <v>0.05</v>
      </c>
      <c r="K17">
        <v>25121</v>
      </c>
      <c r="L17">
        <v>26377.05</v>
      </c>
      <c r="M17">
        <v>26305</v>
      </c>
      <c r="N17">
        <v>23864.95</v>
      </c>
      <c r="O17">
        <v>26500</v>
      </c>
    </row>
    <row r="18" spans="1:15" x14ac:dyDescent="0.35">
      <c r="A18" s="2">
        <v>45844</v>
      </c>
      <c r="B18">
        <v>4.2500000000000003E-2</v>
      </c>
      <c r="C18">
        <v>4.3200000000000002E-2</v>
      </c>
      <c r="D18">
        <v>4.3099999999999999E-2</v>
      </c>
      <c r="E18">
        <v>3.15E-2</v>
      </c>
      <c r="F18">
        <v>4.1399999999999999E-2</v>
      </c>
      <c r="G18">
        <v>4.6699999999999998E-2</v>
      </c>
      <c r="H18">
        <v>0.03</v>
      </c>
      <c r="I18">
        <v>4.4999999999999998E-2</v>
      </c>
      <c r="J18">
        <v>0.05</v>
      </c>
      <c r="K18">
        <v>25113</v>
      </c>
      <c r="L18">
        <v>26368.65</v>
      </c>
      <c r="M18">
        <v>26330</v>
      </c>
      <c r="N18">
        <v>23857.35</v>
      </c>
      <c r="O18">
        <v>26500</v>
      </c>
    </row>
    <row r="19" spans="1:15" x14ac:dyDescent="0.35">
      <c r="A19" s="2">
        <v>45841</v>
      </c>
      <c r="B19">
        <v>4.0800000000000003E-2</v>
      </c>
      <c r="C19">
        <v>4.2500000000000003E-2</v>
      </c>
      <c r="D19">
        <v>4.2500000000000003E-2</v>
      </c>
      <c r="E19">
        <v>3.15E-2</v>
      </c>
      <c r="F19">
        <v>4.1399999999999999E-2</v>
      </c>
      <c r="G19">
        <v>4.6699999999999998E-2</v>
      </c>
      <c r="H19">
        <v>0.03</v>
      </c>
      <c r="I19">
        <v>4.4999999999999998E-2</v>
      </c>
      <c r="J19">
        <v>0.05</v>
      </c>
      <c r="K19">
        <v>25116</v>
      </c>
      <c r="L19">
        <v>26371.8</v>
      </c>
      <c r="M19">
        <v>26350</v>
      </c>
      <c r="N19">
        <v>23860.2</v>
      </c>
      <c r="O19">
        <v>26520</v>
      </c>
    </row>
    <row r="20" spans="1:15" x14ac:dyDescent="0.35">
      <c r="A20" s="2">
        <v>45840</v>
      </c>
      <c r="B20">
        <v>3.9100000000000003E-2</v>
      </c>
      <c r="C20">
        <v>4.0300000000000002E-2</v>
      </c>
      <c r="D20">
        <v>4.1900000000000007E-2</v>
      </c>
      <c r="E20">
        <v>3.15E-2</v>
      </c>
      <c r="F20">
        <v>4.1399999999999999E-2</v>
      </c>
      <c r="G20">
        <v>4.6699999999999998E-2</v>
      </c>
      <c r="H20">
        <v>0.03</v>
      </c>
      <c r="I20">
        <v>4.4999999999999998E-2</v>
      </c>
      <c r="J20">
        <v>0.05</v>
      </c>
      <c r="K20">
        <v>25091</v>
      </c>
      <c r="L20">
        <v>26345.55</v>
      </c>
      <c r="M20">
        <v>26345</v>
      </c>
      <c r="N20">
        <v>23836.45</v>
      </c>
      <c r="O20">
        <v>26470</v>
      </c>
    </row>
    <row r="21" spans="1:15" x14ac:dyDescent="0.35">
      <c r="A21" s="2">
        <v>45839</v>
      </c>
      <c r="B21">
        <v>3.8100000000000002E-2</v>
      </c>
      <c r="C21">
        <v>4.0099999999999997E-2</v>
      </c>
      <c r="D21">
        <v>4.0899999999999999E-2</v>
      </c>
      <c r="E21">
        <v>3.15E-2</v>
      </c>
      <c r="F21">
        <v>4.1399999999999999E-2</v>
      </c>
      <c r="G21">
        <v>4.6699999999999998E-2</v>
      </c>
      <c r="H21">
        <v>0.03</v>
      </c>
      <c r="I21">
        <v>4.4999999999999998E-2</v>
      </c>
      <c r="J21">
        <v>0.05</v>
      </c>
      <c r="K21">
        <v>25070</v>
      </c>
      <c r="L21">
        <v>26323.5</v>
      </c>
      <c r="M21">
        <v>26323</v>
      </c>
      <c r="N21">
        <v>23816.5</v>
      </c>
      <c r="O21">
        <v>26450</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4E760E-BA66-4ABF-899D-CE0161B7556E}">
  <dimension ref="A1:O159"/>
  <sheetViews>
    <sheetView view="pageBreakPreview" zoomScale="115" zoomScaleNormal="130" zoomScaleSheetLayoutView="115" workbookViewId="0">
      <selection activeCell="J9" sqref="J9"/>
    </sheetView>
  </sheetViews>
  <sheetFormatPr defaultRowHeight="14.5" x14ac:dyDescent="0.35"/>
  <cols>
    <col min="1" max="1" width="2.1796875" customWidth="1"/>
    <col min="2" max="2" width="63.1796875" customWidth="1"/>
    <col min="3" max="3" width="33.54296875" customWidth="1"/>
    <col min="4" max="5" width="2.1796875" customWidth="1"/>
    <col min="6" max="6" width="64.7265625" customWidth="1"/>
    <col min="7" max="7" width="32" customWidth="1"/>
    <col min="8" max="9" width="2.1796875" customWidth="1"/>
    <col min="10" max="10" width="26.26953125" customWidth="1"/>
    <col min="11" max="11" width="11.54296875" customWidth="1"/>
    <col min="12" max="12" width="15.26953125" customWidth="1"/>
    <col min="13" max="13" width="43.1796875" customWidth="1"/>
    <col min="14" max="14" width="2.1796875" customWidth="1"/>
    <col min="15" max="15" width="2" customWidth="1"/>
  </cols>
  <sheetData>
    <row r="1" spans="2:9" ht="14.65" customHeight="1" x14ac:dyDescent="0.35">
      <c r="B1" s="109" t="s">
        <v>229</v>
      </c>
    </row>
    <row r="2" spans="2:9" ht="14.65" customHeight="1" x14ac:dyDescent="0.35">
      <c r="B2" s="109"/>
    </row>
    <row r="3" spans="2:9" ht="8.65" customHeight="1" x14ac:dyDescent="0.35"/>
    <row r="4" spans="2:9" ht="17.149999999999999" customHeight="1" x14ac:dyDescent="0.35">
      <c r="B4" s="111" t="s">
        <v>238</v>
      </c>
      <c r="C4" s="111"/>
    </row>
    <row r="5" spans="2:9" ht="8.65" customHeight="1" x14ac:dyDescent="0.35"/>
    <row r="6" spans="2:9" ht="14.5" customHeight="1" x14ac:dyDescent="0.35">
      <c r="B6" s="123" t="e" vm="3">
        <f ca="1">_xlfn.IMAGE("https://pub-196e071ed6aa4a6a80cd72afba5ebd53.r2.dev/TA_WEEKLY_VNINDEX.png" &amp; "?v=" &amp; RAND())</f>
        <v>#VALUE!</v>
      </c>
      <c r="C6" s="96" t="s">
        <v>310</v>
      </c>
    </row>
    <row r="7" spans="2:9" ht="97" customHeight="1" x14ac:dyDescent="0.35">
      <c r="B7" s="123"/>
      <c r="C7" s="95" t="str">
        <f>F7</f>
        <v>VNINDEX đã thể hiện xu hướng tăng mạnh ấn tượng trong tuần qua, tăng gần 4.9% lên mức 1557.42 điểm. Hiện tại, SMA 20 (1459.69) và SMA 60 (1369.94) đều nằm dưới giá, xác nhận xu hướng tăng vững chắc. Chỉ báo RSI 14 đạt 86.88, thể hiện áp lực mua mạnh mẽ nhưng cũng báo hiệu khả năng quá mua.</v>
      </c>
      <c r="F7" s="11" t="str" cm="1">
        <f t="array" ref="F7:F11">_xlfn.TEXTSPLIT(G7, , CHAR(10))</f>
        <v>VNINDEX đã thể hiện xu hướng tăng mạnh ấn tượng trong tuần qua, tăng gần 4.9% lên mức 1557.42 điểm. Hiện tại, SMA 20 (1459.69) và SMA 60 (1369.94) đều nằm dưới giá, xác nhận xu hướng tăng vững chắc. Chỉ báo RSI 14 đạt 86.88, thể hiện áp lực mua mạnh mẽ nhưng cũng báo hiệu khả năng quá mua.</v>
      </c>
      <c r="G7" s="118" t="str">
        <f>weekly_data_comments!$C$5</f>
        <v>VNINDEX đã thể hiện xu hướng tăng mạnh ấn tượng trong tuần qua, tăng gần 4.9% lên mức 1557.42 điểm. Hiện tại, SMA 20 (1459.69) và SMA 60 (1369.94) đều nằm dưới giá, xác nhận xu hướng tăng vững chắc. Chỉ báo RSI 14 đạt 86.88, thể hiện áp lực mua mạnh mẽ nhưng cũng báo hiệu khả năng quá mua.
Ngưỡng hỗ trợ tuần quan trọng là 1508.6, cách 48.8 điểm so với giá hiện tại, cần được giữ vững. Tháng này, các mốc Fibonacci quan trọng tại 1446.5 (38.2%), thấp hơn 7.1%, hiện là hỗ trợ vững chắc. Tương tự, ngưỡng Fibonacci quý tại 1358.4, cách hơn 198 điểm, tạo thành các vùng hỗ trợ dài hạn mạnh.
Mốc hỗ trợ cốt lõi cần theo dõi tuần tới là SMA 20 tại 1459.7 điểm, quan trọng cho xu hướng tăng. Nhà đầu tư nên duy trì vị thế mua, cân nhắc tích lũy thêm khi chỉ số điều chỉnh về các ngưỡng hỗ trợ.</v>
      </c>
    </row>
    <row r="8" spans="2:9" ht="17.25" customHeight="1" x14ac:dyDescent="0.35">
      <c r="B8" s="123"/>
      <c r="C8" s="96" t="s">
        <v>311</v>
      </c>
      <c r="F8" t="str">
        <v/>
      </c>
      <c r="G8" s="118"/>
    </row>
    <row r="9" spans="2:9" ht="97" customHeight="1" x14ac:dyDescent="0.35">
      <c r="B9" s="123"/>
      <c r="C9" s="95" t="str">
        <f>F9</f>
        <v>Ngưỡng hỗ trợ tuần quan trọng là 1508.6, cách 48.8 điểm so với giá hiện tại, cần được giữ vững. Tháng này, các mốc Fibonacci quan trọng tại 1446.5 (38.2%), thấp hơn 7.1%, hiện là hỗ trợ vững chắc. Tương tự, ngưỡng Fibonacci quý tại 1358.4, cách hơn 198 điểm, tạo thành các vùng hỗ trợ dài hạn mạnh.</v>
      </c>
      <c r="F9" s="11" t="str">
        <v>Ngưỡng hỗ trợ tuần quan trọng là 1508.6, cách 48.8 điểm so với giá hiện tại, cần được giữ vững. Tháng này, các mốc Fibonacci quan trọng tại 1446.5 (38.2%), thấp hơn 7.1%, hiện là hỗ trợ vững chắc. Tương tự, ngưỡng Fibonacci quý tại 1358.4, cách hơn 198 điểm, tạo thành các vùng hỗ trợ dài hạn mạnh.</v>
      </c>
      <c r="G9" s="118"/>
    </row>
    <row r="10" spans="2:9" ht="17.25" customHeight="1" x14ac:dyDescent="0.35">
      <c r="B10" s="123"/>
      <c r="C10" s="96" t="s">
        <v>312</v>
      </c>
      <c r="F10" t="str">
        <v/>
      </c>
      <c r="G10" s="118"/>
    </row>
    <row r="11" spans="2:9" ht="63.65" customHeight="1" x14ac:dyDescent="0.35">
      <c r="B11" s="123"/>
      <c r="C11" s="95" t="str">
        <f>F11</f>
        <v>Mốc hỗ trợ cốt lõi cần theo dõi tuần tới là SMA 20 tại 1459.7 điểm, quan trọng cho xu hướng tăng. Nhà đầu tư nên duy trì vị thế mua, cân nhắc tích lũy thêm khi chỉ số điều chỉnh về các ngưỡng hỗ trợ.</v>
      </c>
      <c r="F11" s="11" t="str">
        <v>Mốc hỗ trợ cốt lõi cần theo dõi tuần tới là SMA 20 tại 1459.7 điểm, quan trọng cho xu hướng tăng. Nhà đầu tư nên duy trì vị thế mua, cân nhắc tích lũy thêm khi chỉ số điều chỉnh về các ngưỡng hỗ trợ.</v>
      </c>
      <c r="G11" s="118"/>
      <c r="I11" s="10"/>
    </row>
    <row r="12" spans="2:9" ht="14.65" customHeight="1" thickBot="1" x14ac:dyDescent="0.4">
      <c r="B12" s="121" t="str">
        <f>"*Dữ liệu cập nhật lúc " &amp; weekly_data_comments!$C$7</f>
        <v>*Dữ liệu cập nhật lúc 15:00 ngày 28/07/2025</v>
      </c>
      <c r="C12" s="121"/>
      <c r="F12" s="11"/>
      <c r="G12" s="11"/>
      <c r="I12" s="10"/>
    </row>
    <row r="13" spans="2:9" ht="17.149999999999999" customHeight="1" x14ac:dyDescent="0.35">
      <c r="B13" s="33" t="str">
        <f>"BÁO CÁO CHIẾN LƯỢC ĐẦU TƯ TUẦN | " &amp; weekly_data_comments!$C$8</f>
        <v>BÁO CÁO CHIẾN LƯỢC ĐẦU TƯ TUẦN | NGÀY 28/07/2025 - 28/07/2025</v>
      </c>
      <c r="C13" s="35" t="s">
        <v>232</v>
      </c>
    </row>
    <row r="14" spans="2:9" ht="14.65" customHeight="1" x14ac:dyDescent="0.55000000000000004">
      <c r="F14" s="109" t="s">
        <v>229</v>
      </c>
      <c r="G14" s="41"/>
    </row>
    <row r="15" spans="2:9" ht="14.65" customHeight="1" x14ac:dyDescent="0.55000000000000004">
      <c r="F15" s="109"/>
      <c r="G15" s="41"/>
    </row>
    <row r="16" spans="2:9" ht="8.65" customHeight="1" x14ac:dyDescent="0.35"/>
    <row r="17" spans="2:13" ht="17.25" customHeight="1" x14ac:dyDescent="0.35">
      <c r="F17" s="46" t="s">
        <v>304</v>
      </c>
      <c r="G17" s="46"/>
    </row>
    <row r="18" spans="2:13" ht="8.65" customHeight="1" x14ac:dyDescent="0.35"/>
    <row r="19" spans="2:13" ht="173.15" customHeight="1" x14ac:dyDescent="0.35">
      <c r="B19" s="94" t="str">
        <f>weekly_data_comments!$C$6</f>
        <v>Xu hướng tuần đã có bước nhảy vọt ấn tượng lên 79.42% trong phiên ngày 28/07, sau khi tăng mạnh từ 49.60% xuyên suốt tuần qua. Xu hướng tháng duy trì ổn định quanh vùng giá trị cao 80-83% trong tuần, thể hiện sự bền vững hơn nhiều so với biến động của xu hướng tuần. Đường xu hướng quý vững chắc tại vùng giá trị cao trên 87%, cản trở điều chỉnh, đồng thời hỗ trợ mạnh mẽ đà tăng của khung thời gian ngắn hơn.
Các đường xu hướng đang đồng thuận tăng mạnh, thể hiện nguyên tắc đồng pha; khung thời gian lớn chi phối tích cực, xác nhận đà tăng bền vững. Điều này xác nhận thị trường đang trong xu hướng tăng trưởng vững mạnh, củng cố triển vọng tích cực cho mọi khung thời gian trong ngắn hạn. Duy trì các vị thế mua hiện có; hạn chế mua đuổi, chỉ xem xét gia tăng tỷ trọng tại những nhịp điều chỉnh nhỏ.</v>
      </c>
      <c r="C19" s="94"/>
    </row>
    <row r="20" spans="2:13" ht="14.65" customHeight="1" x14ac:dyDescent="0.35"/>
    <row r="21" spans="2:13" ht="19" customHeight="1" x14ac:dyDescent="0.35">
      <c r="F21" s="96" t="s">
        <v>313</v>
      </c>
    </row>
    <row r="22" spans="2:13" ht="40.4" customHeight="1" x14ac:dyDescent="0.35">
      <c r="B22" s="11" t="str" cm="1">
        <f t="array" ref="B22:B24">_xlfn.TEXTSPLIT(B19, , CHAR(10))</f>
        <v>Xu hướng tuần đã có bước nhảy vọt ấn tượng lên 79.42% trong phiên ngày 28/07, sau khi tăng mạnh từ 49.60% xuyên suốt tuần qua. Xu hướng tháng duy trì ổn định quanh vùng giá trị cao 80-83% trong tuần, thể hiện sự bền vững hơn nhiều so với biến động của xu hướng tuần. Đường xu hướng quý vững chắc tại vùng giá trị cao trên 87%, cản trở điều chỉnh, đồng thời hỗ trợ mạnh mẽ đà tăng của khung thời gian ngắn hơn.</v>
      </c>
      <c r="F22" s="122" t="str">
        <f>B22</f>
        <v>Xu hướng tuần đã có bước nhảy vọt ấn tượng lên 79.42% trong phiên ngày 28/07, sau khi tăng mạnh từ 49.60% xuyên suốt tuần qua. Xu hướng tháng duy trì ổn định quanh vùng giá trị cao 80-83% trong tuần, thể hiện sự bền vững hơn nhiều so với biến động của xu hướng tuần. Đường xu hướng quý vững chắc tại vùng giá trị cao trên 87%, cản trở điều chỉnh, đồng thời hỗ trợ mạnh mẽ đà tăng của khung thời gian ngắn hơn.</v>
      </c>
      <c r="G22" s="122"/>
    </row>
    <row r="23" spans="2:13" ht="19" customHeight="1" x14ac:dyDescent="0.35">
      <c r="B23" t="str">
        <v/>
      </c>
      <c r="F23" s="96" t="s">
        <v>312</v>
      </c>
    </row>
    <row r="24" spans="2:13" ht="40.4" customHeight="1" x14ac:dyDescent="0.35">
      <c r="B24" s="94" t="str">
        <v>Các đường xu hướng đang đồng thuận tăng mạnh, thể hiện nguyên tắc đồng pha; khung thời gian lớn chi phối tích cực, xác nhận đà tăng bền vững. Điều này xác nhận thị trường đang trong xu hướng tăng trưởng vững mạnh, củng cố triển vọng tích cực cho mọi khung thời gian trong ngắn hạn. Duy trì các vị thế mua hiện có; hạn chế mua đuổi, chỉ xem xét gia tăng tỷ trọng tại những nhịp điều chỉnh nhỏ.</v>
      </c>
      <c r="C24" s="94"/>
      <c r="F24" s="122" t="str">
        <f>B24</f>
        <v>Các đường xu hướng đang đồng thuận tăng mạnh, thể hiện nguyên tắc đồng pha; khung thời gian lớn chi phối tích cực, xác nhận đà tăng bền vững. Điều này xác nhận thị trường đang trong xu hướng tăng trưởng vững mạnh, củng cố triển vọng tích cực cho mọi khung thời gian trong ngắn hạn. Duy trì các vị thế mua hiện có; hạn chế mua đuổi, chỉ xem xét gia tăng tỷ trọng tại những nhịp điều chỉnh nhỏ.</v>
      </c>
      <c r="G24" s="122"/>
      <c r="H24" s="11"/>
    </row>
    <row r="25" spans="2:13" ht="14.65" customHeight="1" thickBot="1" x14ac:dyDescent="0.4">
      <c r="G25" s="92" t="str">
        <f>"*Dữ liệu cập nhật lúc " &amp; weekly_data_comments!$C$7</f>
        <v>*Dữ liệu cập nhật lúc 15:00 ngày 28/07/2025</v>
      </c>
    </row>
    <row r="26" spans="2:13" ht="17.149999999999999" customHeight="1" x14ac:dyDescent="0.35">
      <c r="F26" s="33" t="str">
        <f>"BÁO CÁO CHIẾN LƯỢC ĐẦU TƯ TUẦN | " &amp; weekly_data_comments!$C$8</f>
        <v>BÁO CÁO CHIẾN LƯỢC ĐẦU TƯ TUẦN | NGÀY 28/07/2025 - 28/07/2025</v>
      </c>
      <c r="G26" s="35" t="s">
        <v>232</v>
      </c>
    </row>
    <row r="27" spans="2:13" ht="14.65" customHeight="1" x14ac:dyDescent="0.35">
      <c r="J27" s="120" t="s">
        <v>229</v>
      </c>
      <c r="K27" s="120"/>
    </row>
    <row r="28" spans="2:13" ht="14.65" customHeight="1" x14ac:dyDescent="0.35">
      <c r="F28" s="118"/>
      <c r="G28" s="118"/>
      <c r="J28" s="120"/>
      <c r="K28" s="120"/>
    </row>
    <row r="29" spans="2:13" ht="8.65" customHeight="1" x14ac:dyDescent="0.35">
      <c r="F29" s="118"/>
      <c r="G29" s="118"/>
    </row>
    <row r="30" spans="2:13" ht="17.149999999999999" customHeight="1" x14ac:dyDescent="0.35">
      <c r="F30" s="118"/>
      <c r="G30" s="118"/>
      <c r="J30" s="111" t="s">
        <v>239</v>
      </c>
      <c r="K30" s="111"/>
      <c r="L30" s="111"/>
      <c r="M30" s="111"/>
    </row>
    <row r="31" spans="2:13" ht="8.65" customHeight="1" x14ac:dyDescent="0.35">
      <c r="F31" s="118"/>
      <c r="G31" s="118"/>
    </row>
    <row r="32" spans="2:13" x14ac:dyDescent="0.35">
      <c r="F32" s="118"/>
      <c r="G32" s="118"/>
      <c r="J32" s="125" t="s">
        <v>240</v>
      </c>
      <c r="K32" s="125"/>
    </row>
    <row r="33" spans="6:12" ht="8.65" customHeight="1" x14ac:dyDescent="0.35">
      <c r="F33" s="118"/>
      <c r="G33" s="118"/>
    </row>
    <row r="34" spans="6:12" x14ac:dyDescent="0.35">
      <c r="F34" s="118"/>
      <c r="G34" s="118"/>
      <c r="J34" s="77" t="s">
        <v>114</v>
      </c>
      <c r="K34" s="76">
        <f>'data part 2'!B20</f>
        <v>679.38631099999998</v>
      </c>
      <c r="L34" s="18"/>
    </row>
    <row r="35" spans="6:12" x14ac:dyDescent="0.35">
      <c r="F35" s="118"/>
      <c r="G35" s="118"/>
      <c r="J35" s="77" t="s">
        <v>115</v>
      </c>
      <c r="K35" s="76">
        <f>'data part 2'!B21</f>
        <v>-690.10412699999995</v>
      </c>
      <c r="L35" s="18"/>
    </row>
    <row r="36" spans="6:12" x14ac:dyDescent="0.35">
      <c r="F36" s="118"/>
      <c r="G36" s="118"/>
      <c r="J36" s="77" t="s">
        <v>116</v>
      </c>
      <c r="K36" s="76">
        <f>'data part 2'!B22</f>
        <v>-10.717815999999999</v>
      </c>
      <c r="L36" s="18"/>
    </row>
    <row r="37" spans="6:12" x14ac:dyDescent="0.35">
      <c r="J37" s="126" t="s">
        <v>288</v>
      </c>
      <c r="K37" s="126"/>
      <c r="L37" s="42"/>
    </row>
    <row r="38" spans="6:12" ht="8.65" customHeight="1" x14ac:dyDescent="0.35">
      <c r="J38" s="17"/>
      <c r="K38" s="17"/>
      <c r="L38" s="17"/>
    </row>
    <row r="39" spans="6:12" x14ac:dyDescent="0.35">
      <c r="J39" s="77" t="s">
        <v>111</v>
      </c>
      <c r="K39" s="76">
        <f>'data part 2'!C20</f>
        <v>20299.12577024</v>
      </c>
      <c r="L39" s="18"/>
    </row>
    <row r="40" spans="6:12" x14ac:dyDescent="0.35">
      <c r="J40" s="77" t="s">
        <v>112</v>
      </c>
      <c r="K40" s="76">
        <f>'data part 2'!C21</f>
        <v>-23414.078869504003</v>
      </c>
      <c r="L40" s="18"/>
    </row>
    <row r="41" spans="6:12" x14ac:dyDescent="0.35">
      <c r="J41" s="77" t="s">
        <v>113</v>
      </c>
      <c r="K41" s="76">
        <f>'data part 2'!C22</f>
        <v>-3114.9530992640007</v>
      </c>
      <c r="L41" s="18"/>
    </row>
    <row r="42" spans="6:12" x14ac:dyDescent="0.35">
      <c r="J42" s="126" t="s">
        <v>287</v>
      </c>
      <c r="K42" s="126"/>
      <c r="L42" s="42"/>
    </row>
    <row r="43" spans="6:12" ht="8.65" customHeight="1" x14ac:dyDescent="0.35">
      <c r="J43" s="16"/>
      <c r="K43" s="16"/>
      <c r="L43" s="16"/>
    </row>
    <row r="44" spans="6:12" x14ac:dyDescent="0.35">
      <c r="J44" s="125" t="s">
        <v>241</v>
      </c>
      <c r="K44" s="125"/>
    </row>
    <row r="45" spans="6:12" ht="8.65" customHeight="1" x14ac:dyDescent="0.35">
      <c r="J45" s="49"/>
    </row>
    <row r="46" spans="6:12" ht="15.65" customHeight="1" x14ac:dyDescent="0.35"/>
    <row r="47" spans="6:12" ht="15.65" customHeight="1" x14ac:dyDescent="0.35"/>
    <row r="48" spans="6:12" ht="15.65" customHeight="1" x14ac:dyDescent="0.35"/>
    <row r="49" spans="10:13" ht="14.5" customHeight="1" x14ac:dyDescent="0.35"/>
    <row r="50" spans="10:13" ht="14.5" customHeight="1" x14ac:dyDescent="0.35"/>
    <row r="51" spans="10:13" ht="15.65" customHeight="1" x14ac:dyDescent="0.35"/>
    <row r="52" spans="10:13" ht="15.65" customHeight="1" x14ac:dyDescent="0.35"/>
    <row r="53" spans="10:13" ht="15.65" customHeight="1" x14ac:dyDescent="0.35"/>
    <row r="54" spans="10:13" ht="17.25" customHeight="1" thickBot="1" x14ac:dyDescent="0.4">
      <c r="M54" s="92" t="str">
        <f>"*Dữ liệu cập nhật lúc " &amp; weekly_data_comments!$C$7</f>
        <v>*Dữ liệu cập nhật lúc 15:00 ngày 28/07/2025</v>
      </c>
    </row>
    <row r="55" spans="10:13" ht="17.149999999999999" customHeight="1" x14ac:dyDescent="0.35">
      <c r="J55" s="48" t="str">
        <f>"BÁO CÁO CHIẾN LƯỢC ĐẦU TƯ TUẦN | " &amp; weekly_data_comments!$C$8</f>
        <v>BÁO CÁO CHIẾN LƯỢC ĐẦU TƯ TUẦN | NGÀY 28/07/2025 - 28/07/2025</v>
      </c>
      <c r="K55" s="48"/>
      <c r="L55" s="47"/>
      <c r="M55" s="35" t="s">
        <v>233</v>
      </c>
    </row>
    <row r="56" spans="10:13" x14ac:dyDescent="0.35">
      <c r="J56" s="120" t="s">
        <v>229</v>
      </c>
      <c r="K56" s="120"/>
    </row>
    <row r="57" spans="10:13" x14ac:dyDescent="0.35">
      <c r="J57" s="120"/>
      <c r="K57" s="120"/>
    </row>
    <row r="58" spans="10:13" ht="8.65" customHeight="1" x14ac:dyDescent="0.35"/>
    <row r="59" spans="10:13" ht="17.25" customHeight="1" x14ac:dyDescent="0.35">
      <c r="J59" s="111" t="s">
        <v>239</v>
      </c>
      <c r="K59" s="111"/>
      <c r="L59" s="111"/>
      <c r="M59" s="111"/>
    </row>
    <row r="60" spans="10:13" ht="8.65" customHeight="1" x14ac:dyDescent="0.35"/>
    <row r="61" spans="10:13" x14ac:dyDescent="0.35">
      <c r="J61" s="119" t="s">
        <v>242</v>
      </c>
      <c r="K61" s="119"/>
    </row>
    <row r="62" spans="10:13" ht="8.65" customHeight="1" x14ac:dyDescent="0.35"/>
    <row r="63" spans="10:13" x14ac:dyDescent="0.35">
      <c r="J63" s="77" t="s">
        <v>114</v>
      </c>
      <c r="K63" s="76">
        <f>'data part 2'!B25</f>
        <v>112.03325600000001</v>
      </c>
      <c r="L63" s="18"/>
    </row>
    <row r="64" spans="10:13" x14ac:dyDescent="0.35">
      <c r="J64" s="77" t="s">
        <v>115</v>
      </c>
      <c r="K64" s="76">
        <f>'data part 2'!B26</f>
        <v>-126.32571000000002</v>
      </c>
      <c r="L64" s="18"/>
    </row>
    <row r="65" spans="10:13" x14ac:dyDescent="0.35">
      <c r="J65" s="77" t="s">
        <v>116</v>
      </c>
      <c r="K65" s="76">
        <f>'data part 2'!B27</f>
        <v>-14.292453999999999</v>
      </c>
      <c r="L65" s="18"/>
    </row>
    <row r="66" spans="10:13" x14ac:dyDescent="0.35">
      <c r="J66" s="126" t="s">
        <v>288</v>
      </c>
      <c r="K66" s="126"/>
      <c r="L66" s="42"/>
    </row>
    <row r="67" spans="10:13" ht="8.65" customHeight="1" x14ac:dyDescent="0.35">
      <c r="J67" s="17"/>
      <c r="K67" s="17"/>
      <c r="L67" s="17"/>
    </row>
    <row r="68" spans="10:13" x14ac:dyDescent="0.35">
      <c r="J68" s="77" t="s">
        <v>111</v>
      </c>
      <c r="K68" s="76">
        <f>'data part 2'!C25</f>
        <v>3837.3116979199995</v>
      </c>
      <c r="L68" s="18"/>
    </row>
    <row r="69" spans="10:13" x14ac:dyDescent="0.35">
      <c r="J69" s="77" t="s">
        <v>112</v>
      </c>
      <c r="K69" s="76">
        <f>'data part 2'!C26</f>
        <v>-4229.9079633920001</v>
      </c>
      <c r="L69" s="18"/>
    </row>
    <row r="70" spans="10:13" x14ac:dyDescent="0.35">
      <c r="J70" s="77" t="s">
        <v>113</v>
      </c>
      <c r="K70" s="76">
        <f>'data part 2'!C27</f>
        <v>-392.59626547199986</v>
      </c>
      <c r="L70" s="18"/>
    </row>
    <row r="71" spans="10:13" x14ac:dyDescent="0.35">
      <c r="J71" s="126" t="s">
        <v>287</v>
      </c>
      <c r="K71" s="126"/>
      <c r="L71" s="42"/>
    </row>
    <row r="72" spans="10:13" ht="8.65" customHeight="1" x14ac:dyDescent="0.35">
      <c r="J72" s="16"/>
      <c r="K72" s="16"/>
      <c r="L72" s="16"/>
    </row>
    <row r="73" spans="10:13" x14ac:dyDescent="0.35">
      <c r="J73" s="119" t="s">
        <v>243</v>
      </c>
      <c r="K73" s="119"/>
      <c r="M73" s="93" t="s">
        <v>309</v>
      </c>
    </row>
    <row r="74" spans="10:13" ht="8.65" customHeight="1" x14ac:dyDescent="0.35"/>
    <row r="75" spans="10:13" ht="15.65" customHeight="1" x14ac:dyDescent="0.35"/>
    <row r="76" spans="10:13" ht="15.65" customHeight="1" x14ac:dyDescent="0.35"/>
    <row r="77" spans="10:13" ht="15.65" customHeight="1" x14ac:dyDescent="0.35"/>
    <row r="78" spans="10:13" ht="14.5" customHeight="1" x14ac:dyDescent="0.35"/>
    <row r="79" spans="10:13" ht="14.5" customHeight="1" x14ac:dyDescent="0.35"/>
    <row r="80" spans="10:13" ht="15.65" customHeight="1" x14ac:dyDescent="0.35"/>
    <row r="81" spans="7:13" ht="15.65" customHeight="1" x14ac:dyDescent="0.35"/>
    <row r="82" spans="7:13" ht="15.65" customHeight="1" x14ac:dyDescent="0.35"/>
    <row r="83" spans="7:13" ht="17.25" customHeight="1" thickBot="1" x14ac:dyDescent="0.4">
      <c r="M83" s="92" t="str">
        <f>"*Dữ liệu cập nhật lúc " &amp; weekly_data_comments!$C$7</f>
        <v>*Dữ liệu cập nhật lúc 15:00 ngày 28/07/2025</v>
      </c>
    </row>
    <row r="84" spans="7:13" ht="17.149999999999999" customHeight="1" x14ac:dyDescent="0.35">
      <c r="J84" s="48" t="str">
        <f>"BÁO CÁO CHIẾN LƯỢC ĐẦU TƯ TUẦN | " &amp; weekly_data_comments!$C$8</f>
        <v>BÁO CÁO CHIẾN LƯỢC ĐẦU TƯ TUẦN | NGÀY 28/07/2025 - 28/07/2025</v>
      </c>
      <c r="K84" s="48"/>
      <c r="L84" s="47"/>
      <c r="M84" s="35" t="s">
        <v>231</v>
      </c>
    </row>
    <row r="85" spans="7:13" x14ac:dyDescent="0.35">
      <c r="G85" t="s">
        <v>230</v>
      </c>
      <c r="J85" s="120" t="s">
        <v>229</v>
      </c>
      <c r="K85" s="120"/>
    </row>
    <row r="86" spans="7:13" x14ac:dyDescent="0.35">
      <c r="J86" s="120"/>
      <c r="K86" s="120"/>
    </row>
    <row r="87" spans="7:13" ht="8.65" customHeight="1" x14ac:dyDescent="0.35"/>
    <row r="88" spans="7:13" ht="17.149999999999999" customHeight="1" x14ac:dyDescent="0.35">
      <c r="J88" s="111" t="s">
        <v>244</v>
      </c>
      <c r="K88" s="111"/>
      <c r="L88" s="111"/>
      <c r="M88" s="111"/>
    </row>
    <row r="89" spans="7:13" ht="8.65" customHeight="1" x14ac:dyDescent="0.35"/>
    <row r="90" spans="7:13" x14ac:dyDescent="0.35">
      <c r="J90" s="14" t="s">
        <v>125</v>
      </c>
      <c r="L90" s="119" t="s">
        <v>306</v>
      </c>
      <c r="M90" s="119"/>
    </row>
    <row r="92" spans="7:13" x14ac:dyDescent="0.35">
      <c r="J92" s="77" t="s">
        <v>157</v>
      </c>
      <c r="K92" s="76">
        <f>'data part 2'!N4</f>
        <v>282802.65177483874</v>
      </c>
      <c r="L92" s="18"/>
    </row>
    <row r="93" spans="7:13" x14ac:dyDescent="0.35">
      <c r="J93" s="77" t="s">
        <v>158</v>
      </c>
      <c r="K93" s="76">
        <f>-'data part 2'!O4</f>
        <v>-20111.288921855576</v>
      </c>
      <c r="L93" s="18"/>
    </row>
    <row r="94" spans="7:13" x14ac:dyDescent="0.35">
      <c r="J94" s="77" t="s">
        <v>159</v>
      </c>
      <c r="K94" s="76">
        <f>'data part 2'!P4</f>
        <v>262691.36285298323</v>
      </c>
      <c r="L94" s="18"/>
    </row>
    <row r="95" spans="7:13" x14ac:dyDescent="0.35">
      <c r="J95" s="77" t="s">
        <v>160</v>
      </c>
      <c r="K95" s="88">
        <f>'data part 2'!Q4</f>
        <v>3.428272062297931E-2</v>
      </c>
      <c r="L95" s="19"/>
    </row>
    <row r="96" spans="7:13" x14ac:dyDescent="0.35">
      <c r="J96" s="126" t="s">
        <v>124</v>
      </c>
      <c r="K96" s="126"/>
      <c r="L96" s="42"/>
    </row>
    <row r="97" spans="1:15" x14ac:dyDescent="0.35">
      <c r="K97" s="18"/>
      <c r="L97" s="18"/>
    </row>
    <row r="98" spans="1:15" x14ac:dyDescent="0.35">
      <c r="J98" s="119" t="s">
        <v>305</v>
      </c>
      <c r="K98" s="119"/>
      <c r="L98" s="43"/>
    </row>
    <row r="99" spans="1:15" ht="173.5" customHeight="1" x14ac:dyDescent="0.35"/>
    <row r="100" spans="1:15" ht="17.149999999999999" customHeight="1" thickBot="1" x14ac:dyDescent="0.4">
      <c r="M100" s="92" t="str">
        <f>"*Dữ liệu cập nhật lúc " &amp; weekly_data_comments!$C$7</f>
        <v>*Dữ liệu cập nhật lúc 15:00 ngày 28/07/2025</v>
      </c>
    </row>
    <row r="101" spans="1:15" ht="17.149999999999999" customHeight="1" x14ac:dyDescent="0.35">
      <c r="J101" s="124" t="str">
        <f>"BÁO CÁO CHIẾN LƯỢC ĐẦU TƯ TUẦN | " &amp; weekly_data_comments!$C$8</f>
        <v>BÁO CÁO CHIẾN LƯỢC ĐẦU TƯ TUẦN | NGÀY 28/07/2025 - 28/07/2025</v>
      </c>
      <c r="K101" s="124"/>
      <c r="L101" s="124"/>
      <c r="M101" s="50" t="s">
        <v>234</v>
      </c>
    </row>
    <row r="107" spans="1:15" x14ac:dyDescent="0.35">
      <c r="A107" s="20"/>
      <c r="B107" s="20"/>
      <c r="C107" s="20"/>
      <c r="D107" s="20"/>
      <c r="E107" s="20"/>
      <c r="F107" s="20"/>
      <c r="G107" s="20"/>
      <c r="H107" s="20"/>
      <c r="I107" s="20"/>
      <c r="J107" s="20"/>
      <c r="K107" s="20"/>
      <c r="L107" s="20"/>
      <c r="M107" s="20"/>
      <c r="N107" s="20"/>
      <c r="O107" s="20"/>
    </row>
    <row r="133" spans="15:15" x14ac:dyDescent="0.35">
      <c r="O133" s="20"/>
    </row>
    <row r="159" spans="15:15" x14ac:dyDescent="0.35">
      <c r="O159" s="20"/>
    </row>
  </sheetData>
  <mergeCells count="27">
    <mergeCell ref="B1:B2"/>
    <mergeCell ref="B4:C4"/>
    <mergeCell ref="G7:G11"/>
    <mergeCell ref="B6:B11"/>
    <mergeCell ref="J101:L101"/>
    <mergeCell ref="J32:K32"/>
    <mergeCell ref="J44:K44"/>
    <mergeCell ref="J61:K61"/>
    <mergeCell ref="J73:K73"/>
    <mergeCell ref="F28:G36"/>
    <mergeCell ref="J96:K96"/>
    <mergeCell ref="J98:K98"/>
    <mergeCell ref="J66:K66"/>
    <mergeCell ref="J71:K71"/>
    <mergeCell ref="J37:K37"/>
    <mergeCell ref="J42:K42"/>
    <mergeCell ref="L90:M90"/>
    <mergeCell ref="J85:K86"/>
    <mergeCell ref="J88:M88"/>
    <mergeCell ref="B12:C12"/>
    <mergeCell ref="F22:G22"/>
    <mergeCell ref="F14:F15"/>
    <mergeCell ref="F24:G24"/>
    <mergeCell ref="J27:K28"/>
    <mergeCell ref="J30:M30"/>
    <mergeCell ref="J56:K57"/>
    <mergeCell ref="J59:M59"/>
  </mergeCells>
  <conditionalFormatting sqref="K34:K36">
    <cfRule type="expression" dxfId="36" priority="9">
      <formula>K34&lt;0</formula>
    </cfRule>
    <cfRule type="expression" dxfId="35" priority="10">
      <formula>K34&gt;=0</formula>
    </cfRule>
  </conditionalFormatting>
  <conditionalFormatting sqref="K39:K41">
    <cfRule type="expression" dxfId="34" priority="7">
      <formula>K39&lt;0</formula>
    </cfRule>
    <cfRule type="expression" dxfId="33" priority="8">
      <formula>K39&gt;=0</formula>
    </cfRule>
  </conditionalFormatting>
  <conditionalFormatting sqref="K63:K65">
    <cfRule type="expression" dxfId="32" priority="5">
      <formula>K63&lt;0</formula>
    </cfRule>
    <cfRule type="expression" dxfId="31" priority="6">
      <formula>K63&gt;=0</formula>
    </cfRule>
  </conditionalFormatting>
  <conditionalFormatting sqref="K68:K70">
    <cfRule type="expression" dxfId="30" priority="3">
      <formula>K68&lt;0</formula>
    </cfRule>
    <cfRule type="expression" dxfId="29" priority="4">
      <formula>K68&gt;=0</formula>
    </cfRule>
  </conditionalFormatting>
  <conditionalFormatting sqref="K92:K95">
    <cfRule type="expression" dxfId="28" priority="1">
      <formula>K92&lt;0</formula>
    </cfRule>
    <cfRule type="expression" dxfId="27" priority="2">
      <formula>K92&gt;=0</formula>
    </cfRule>
  </conditionalFormatting>
  <printOptions verticalCentered="1"/>
  <pageMargins left="0" right="0" top="0" bottom="0" header="0" footer="0"/>
  <pageSetup paperSize="11" scale="104" orientation="landscape"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7633C6-16CC-4E34-B067-4AE1978B4976}">
  <dimension ref="A1:AD105"/>
  <sheetViews>
    <sheetView view="pageBreakPreview" zoomScale="115" zoomScaleNormal="115" zoomScaleSheetLayoutView="115" workbookViewId="0">
      <selection activeCell="B58" sqref="B58:C58"/>
    </sheetView>
  </sheetViews>
  <sheetFormatPr defaultRowHeight="14.5" x14ac:dyDescent="0.35"/>
  <cols>
    <col min="1" max="1" width="2.26953125" customWidth="1"/>
    <col min="2" max="2" width="5.81640625" customWidth="1"/>
    <col min="3" max="3" width="14.453125" customWidth="1"/>
    <col min="4" max="4" width="4.26953125" customWidth="1"/>
    <col min="5" max="7" width="7.54296875" customWidth="1"/>
    <col min="8" max="8" width="4.26953125" customWidth="1"/>
    <col min="9" max="14" width="7.54296875" customWidth="1"/>
    <col min="15" max="15" width="2" customWidth="1"/>
    <col min="16" max="16" width="2.1796875" customWidth="1"/>
    <col min="17" max="17" width="9.26953125" customWidth="1"/>
    <col min="18" max="29" width="7.26953125" customWidth="1"/>
    <col min="30" max="30" width="2.1796875" customWidth="1"/>
  </cols>
  <sheetData>
    <row r="1" spans="1:30" ht="14.65" customHeight="1" x14ac:dyDescent="0.35">
      <c r="B1" s="109" t="s">
        <v>246</v>
      </c>
      <c r="C1" s="109"/>
      <c r="D1" s="109"/>
      <c r="E1" s="109"/>
      <c r="F1" s="109"/>
      <c r="G1" s="109"/>
    </row>
    <row r="2" spans="1:30" ht="14.65" customHeight="1" x14ac:dyDescent="0.35">
      <c r="B2" s="109"/>
      <c r="C2" s="109"/>
      <c r="D2" s="109"/>
      <c r="E2" s="109"/>
      <c r="F2" s="109"/>
      <c r="G2" s="109"/>
    </row>
    <row r="3" spans="1:30" ht="8.65" customHeight="1" x14ac:dyDescent="0.35">
      <c r="C3" s="15"/>
      <c r="D3" s="15"/>
      <c r="E3" s="15"/>
      <c r="F3" s="15"/>
      <c r="G3" s="15"/>
      <c r="H3" s="15"/>
      <c r="I3" s="15"/>
      <c r="J3" s="15"/>
      <c r="K3" s="15"/>
      <c r="L3" s="15"/>
      <c r="M3" s="15"/>
      <c r="N3" s="15"/>
    </row>
    <row r="4" spans="1:30" ht="17.149999999999999" customHeight="1" x14ac:dyDescent="0.35">
      <c r="B4" s="111" t="s">
        <v>245</v>
      </c>
      <c r="C4" s="111"/>
      <c r="D4" s="111"/>
      <c r="E4" s="111"/>
      <c r="F4" s="111"/>
      <c r="G4" s="111"/>
      <c r="H4" s="111"/>
      <c r="I4" s="111"/>
      <c r="J4" s="111"/>
      <c r="K4" s="111"/>
      <c r="L4" s="111"/>
      <c r="M4" s="111"/>
      <c r="N4" s="111"/>
    </row>
    <row r="5" spans="1:30" ht="8.65" customHeight="1" x14ac:dyDescent="0.35">
      <c r="B5" s="15"/>
      <c r="C5" s="15"/>
      <c r="D5" s="15"/>
      <c r="E5" s="15"/>
      <c r="F5" s="15"/>
      <c r="G5" s="15"/>
      <c r="H5" s="15"/>
      <c r="I5" s="15"/>
      <c r="J5" s="15"/>
      <c r="K5" s="15"/>
      <c r="L5" s="15"/>
      <c r="M5" s="15"/>
      <c r="N5" s="15"/>
    </row>
    <row r="6" spans="1:30" ht="17.5" customHeight="1" x14ac:dyDescent="0.35">
      <c r="B6" s="129" t="s">
        <v>207</v>
      </c>
      <c r="C6" s="129"/>
      <c r="D6" s="15"/>
      <c r="E6" s="129" t="s">
        <v>208</v>
      </c>
      <c r="F6" s="129"/>
      <c r="G6" s="129"/>
      <c r="H6" s="15"/>
      <c r="I6" s="129" t="s">
        <v>212</v>
      </c>
      <c r="J6" s="129"/>
      <c r="K6" s="129"/>
      <c r="L6" s="129"/>
      <c r="M6" s="129"/>
      <c r="N6" s="129"/>
    </row>
    <row r="7" spans="1:30" ht="31.5" customHeight="1" x14ac:dyDescent="0.35">
      <c r="A7" s="20"/>
      <c r="B7" s="78" t="s">
        <v>199</v>
      </c>
      <c r="C7" s="78" t="s">
        <v>200</v>
      </c>
      <c r="D7" s="70"/>
      <c r="E7" s="78" t="s">
        <v>211</v>
      </c>
      <c r="F7" s="78" t="s">
        <v>209</v>
      </c>
      <c r="G7" s="78" t="s">
        <v>210</v>
      </c>
      <c r="H7" s="70"/>
      <c r="I7" s="78" t="s">
        <v>201</v>
      </c>
      <c r="J7" s="78" t="s">
        <v>202</v>
      </c>
      <c r="K7" s="78" t="s">
        <v>203</v>
      </c>
      <c r="L7" s="78" t="s">
        <v>204</v>
      </c>
      <c r="M7" s="78" t="s">
        <v>205</v>
      </c>
      <c r="N7" s="78" t="s">
        <v>206</v>
      </c>
      <c r="O7" s="20"/>
      <c r="P7" s="20"/>
      <c r="Q7" s="20"/>
      <c r="R7" s="20"/>
      <c r="S7" s="20"/>
      <c r="T7" s="20"/>
      <c r="U7" s="20"/>
      <c r="V7" s="20"/>
      <c r="W7" s="20"/>
      <c r="X7" s="20"/>
      <c r="Y7" s="20"/>
      <c r="Z7" s="20"/>
      <c r="AA7" s="20"/>
      <c r="AB7" s="20"/>
      <c r="AC7" s="20"/>
      <c r="AD7" s="20"/>
    </row>
    <row r="8" spans="1:30" ht="15" customHeight="1" x14ac:dyDescent="0.35">
      <c r="B8" s="79" t="str" cm="1">
        <f t="array" ref="B8:N24">_xlfn.LET(
    _xlpm.start_row, 1,
    _xlpm.num_rows, 17,
    _xlpm.data, weekly_stock_portfolio[],
    _xlpm.num_source_cols, COLUMNS(_xlpm.data),
    _xlpm.sub_data, _xlfn.TAKE(_xlfn.DROP(_xlpm.data, _xlpm.start_row - 1), _xlpm.num_rows),
    _xlfn.MAKEARRAY(ROWS(_xlpm.sub_data), _xlpm.num_source_cols + 2, _xlfn.LAMBDA(_xlpm.r,_xlpm.c,
        _xlfn.LET(
            _xlpm.source_col_index,
                IF(_xlpm.c &lt; 3, _xlpm.c,
                IF(_xlpm.c &lt; 7, _xlpm.c - 1,
                         _xlpm.c - 2)),
            IF(OR(_xlpm.c = 3, _xlpm.c = 7), "",
                INDEX(_xlpm.sub_data, _xlpm.r, _xlpm.source_col_index)
            )
        )
    ))
)</f>
        <v>MWG</v>
      </c>
      <c r="C8" s="79" t="str">
        <v>Bán lẻ</v>
      </c>
      <c r="D8" s="54" t="str">
        <v/>
      </c>
      <c r="E8" s="80">
        <v>70.199996999999996</v>
      </c>
      <c r="F8" s="81">
        <v>1.1507E-2</v>
      </c>
      <c r="G8" s="81">
        <v>1.024896</v>
      </c>
      <c r="H8" s="55" t="str">
        <v/>
      </c>
      <c r="I8" s="81">
        <v>8.7177000000000004E-2</v>
      </c>
      <c r="J8" s="81">
        <v>7.4057999999999999E-2</v>
      </c>
      <c r="K8" s="81">
        <v>0.18881600000000001</v>
      </c>
      <c r="L8" s="81">
        <v>0.169295</v>
      </c>
      <c r="M8" s="81">
        <v>5.7920000000000003E-3</v>
      </c>
      <c r="N8" s="81">
        <v>0.71713199999999999</v>
      </c>
    </row>
    <row r="9" spans="1:30" ht="15" customHeight="1" x14ac:dyDescent="0.35">
      <c r="B9" s="79" t="str">
        <v>VGC</v>
      </c>
      <c r="C9" s="79" t="str">
        <v>BĐS KCN</v>
      </c>
      <c r="D9" s="55" t="str">
        <v/>
      </c>
      <c r="E9" s="80">
        <v>56</v>
      </c>
      <c r="F9" s="81">
        <v>0.167883</v>
      </c>
      <c r="G9" s="81">
        <v>1.1494930000000001</v>
      </c>
      <c r="H9" s="55" t="str">
        <v/>
      </c>
      <c r="I9" s="81">
        <v>0.23893800000000001</v>
      </c>
      <c r="J9" s="81">
        <v>0.17894699999999999</v>
      </c>
      <c r="K9" s="81">
        <v>0.314554</v>
      </c>
      <c r="L9" s="81">
        <v>0.24444399999999999</v>
      </c>
      <c r="M9" s="81">
        <v>-5.2762999999999997E-2</v>
      </c>
      <c r="N9" s="81">
        <v>0.47348000000000001</v>
      </c>
    </row>
    <row r="10" spans="1:30" ht="15" customHeight="1" x14ac:dyDescent="0.35">
      <c r="B10" s="79" t="str">
        <v>SIP</v>
      </c>
      <c r="C10" s="79" t="str">
        <v>BĐS KCN</v>
      </c>
      <c r="D10" s="55" t="str">
        <v/>
      </c>
      <c r="E10" s="80">
        <v>67</v>
      </c>
      <c r="F10" s="81">
        <v>6.6878999999999994E-2</v>
      </c>
      <c r="G10" s="81">
        <v>1.1160540000000001</v>
      </c>
      <c r="H10" s="55" t="str">
        <v/>
      </c>
      <c r="I10" s="81">
        <v>0.121543</v>
      </c>
      <c r="J10" s="81">
        <v>9.6017000000000005E-2</v>
      </c>
      <c r="K10" s="81">
        <v>0.254886</v>
      </c>
      <c r="L10" s="81">
        <v>-5.7728000000000002E-2</v>
      </c>
      <c r="M10" s="81">
        <v>-0.104354</v>
      </c>
      <c r="N10" s="81">
        <v>0.46176099999999998</v>
      </c>
    </row>
    <row r="11" spans="1:30" ht="15" customHeight="1" x14ac:dyDescent="0.35">
      <c r="B11" s="79" t="str">
        <v>KBC</v>
      </c>
      <c r="C11" s="79" t="str">
        <v>BĐS KCN</v>
      </c>
      <c r="D11" s="55" t="str">
        <v/>
      </c>
      <c r="E11" s="80">
        <v>29.950001</v>
      </c>
      <c r="F11" s="81">
        <v>5.2724E-2</v>
      </c>
      <c r="G11" s="81">
        <v>1.2505170000000001</v>
      </c>
      <c r="H11" s="55" t="str">
        <v/>
      </c>
      <c r="I11" s="81">
        <v>0.12806000000000001</v>
      </c>
      <c r="J11" s="81">
        <v>0.119626</v>
      </c>
      <c r="K11" s="81">
        <v>0.24016599999999999</v>
      </c>
      <c r="L11" s="81">
        <v>9.9083000000000004E-2</v>
      </c>
      <c r="M11" s="81">
        <v>-0.174931</v>
      </c>
      <c r="N11" s="81">
        <v>0.23760300000000001</v>
      </c>
    </row>
    <row r="12" spans="1:30" ht="15" customHeight="1" x14ac:dyDescent="0.35">
      <c r="B12" s="79" t="str">
        <v>SZC</v>
      </c>
      <c r="C12" s="79" t="str">
        <v>BĐS KCN</v>
      </c>
      <c r="D12" s="55" t="str">
        <v/>
      </c>
      <c r="E12" s="80">
        <v>39.200001</v>
      </c>
      <c r="F12" s="81">
        <v>4.9532E-2</v>
      </c>
      <c r="G12" s="81">
        <v>1.085032</v>
      </c>
      <c r="H12" s="55" t="str">
        <v/>
      </c>
      <c r="I12" s="81">
        <v>3.2938000000000002E-2</v>
      </c>
      <c r="J12" s="81">
        <v>1.2919999999999999E-2</v>
      </c>
      <c r="K12" s="81">
        <v>0.23464599999999999</v>
      </c>
      <c r="L12" s="81">
        <v>-7.7646999999999994E-2</v>
      </c>
      <c r="M12" s="81">
        <v>-0.14410500000000001</v>
      </c>
      <c r="N12" s="81">
        <v>0.17425299999999999</v>
      </c>
    </row>
    <row r="13" spans="1:30" ht="15" customHeight="1" x14ac:dyDescent="0.35">
      <c r="B13" s="79" t="str">
        <v>BCM</v>
      </c>
      <c r="C13" s="79" t="str">
        <v>BĐS KCN</v>
      </c>
      <c r="D13" s="55" t="str">
        <v/>
      </c>
      <c r="E13" s="80">
        <v>69.699996999999996</v>
      </c>
      <c r="F13" s="81">
        <v>2.1994E-2</v>
      </c>
      <c r="G13" s="81">
        <v>1.598949</v>
      </c>
      <c r="H13" s="55" t="str">
        <v/>
      </c>
      <c r="I13" s="81">
        <v>7.8947000000000003E-2</v>
      </c>
      <c r="J13" s="81">
        <v>8.5669999999999996E-2</v>
      </c>
      <c r="K13" s="81">
        <v>0.212174</v>
      </c>
      <c r="L13" s="81">
        <v>-4.2859999999999999E-3</v>
      </c>
      <c r="M13" s="81">
        <v>-5.0189999999999999E-2</v>
      </c>
      <c r="N13" s="81">
        <v>0.40398600000000001</v>
      </c>
    </row>
    <row r="14" spans="1:30" ht="15" customHeight="1" x14ac:dyDescent="0.35">
      <c r="B14" s="79" t="str">
        <v>HDC</v>
      </c>
      <c r="C14" s="79" t="str">
        <v>Bất động sản</v>
      </c>
      <c r="D14" s="55" t="str">
        <v/>
      </c>
      <c r="E14" s="80">
        <v>34.75</v>
      </c>
      <c r="F14" s="81">
        <v>0.124595</v>
      </c>
      <c r="G14" s="81">
        <v>0.92079699999999998</v>
      </c>
      <c r="H14" s="55" t="str">
        <v/>
      </c>
      <c r="I14" s="81">
        <v>0.34169899999999997</v>
      </c>
      <c r="J14" s="81">
        <v>0.28942499999999999</v>
      </c>
      <c r="K14" s="81">
        <v>0.44791700000000001</v>
      </c>
      <c r="L14" s="81">
        <v>0.38446200000000003</v>
      </c>
      <c r="M14" s="81">
        <v>0.17883499999999999</v>
      </c>
      <c r="N14" s="81">
        <v>0.59530899999999998</v>
      </c>
    </row>
    <row r="15" spans="1:30" ht="15" customHeight="1" x14ac:dyDescent="0.35">
      <c r="B15" s="79" t="str">
        <v>CEO</v>
      </c>
      <c r="C15" s="79" t="str">
        <v>Bất động sản</v>
      </c>
      <c r="D15" s="55" t="str">
        <v/>
      </c>
      <c r="E15" s="80">
        <v>25.1</v>
      </c>
      <c r="F15" s="81">
        <v>0.120536</v>
      </c>
      <c r="G15" s="81">
        <v>0.92795899999999998</v>
      </c>
      <c r="H15" s="55" t="str">
        <v/>
      </c>
      <c r="I15" s="81">
        <v>0.53987700000000005</v>
      </c>
      <c r="J15" s="81">
        <v>0.28717999999999999</v>
      </c>
      <c r="K15" s="81">
        <v>0.53987700000000005</v>
      </c>
      <c r="L15" s="81">
        <v>0.94573700000000005</v>
      </c>
      <c r="M15" s="81">
        <v>7.8409999999999994E-2</v>
      </c>
      <c r="N15" s="81">
        <v>1.0743799999999999</v>
      </c>
    </row>
    <row r="16" spans="1:30" ht="15" customHeight="1" x14ac:dyDescent="0.35">
      <c r="B16" s="79" t="str">
        <v>TCH</v>
      </c>
      <c r="C16" s="79" t="str">
        <v>Bất động sản</v>
      </c>
      <c r="D16" s="55" t="str">
        <v/>
      </c>
      <c r="E16" s="80">
        <v>26.4</v>
      </c>
      <c r="F16" s="81">
        <v>7.3171E-2</v>
      </c>
      <c r="G16" s="81">
        <v>1.096025</v>
      </c>
      <c r="H16" s="55" t="str">
        <v/>
      </c>
      <c r="I16" s="81">
        <v>0.31017400000000001</v>
      </c>
      <c r="J16" s="81">
        <v>0.272289</v>
      </c>
      <c r="K16" s="81">
        <v>0.40425499999999998</v>
      </c>
      <c r="L16" s="81">
        <v>0.74257399999999996</v>
      </c>
      <c r="M16" s="81">
        <v>0.21940000000000001</v>
      </c>
      <c r="N16" s="81">
        <v>1.0952379999999999</v>
      </c>
    </row>
    <row r="17" spans="2:14" ht="15" customHeight="1" x14ac:dyDescent="0.35">
      <c r="B17" s="79" t="str">
        <v>HDG</v>
      </c>
      <c r="C17" s="79" t="str">
        <v>Bất động sản</v>
      </c>
      <c r="D17" s="55" t="str">
        <v/>
      </c>
      <c r="E17" s="80">
        <v>29</v>
      </c>
      <c r="F17" s="81">
        <v>6.2271E-2</v>
      </c>
      <c r="G17" s="81">
        <v>0.85357300000000003</v>
      </c>
      <c r="H17" s="55" t="str">
        <v/>
      </c>
      <c r="I17" s="81">
        <v>0.139489</v>
      </c>
      <c r="J17" s="81">
        <v>8.0074000000000006E-2</v>
      </c>
      <c r="K17" s="81">
        <v>0.22456799999999999</v>
      </c>
      <c r="L17" s="81">
        <v>0.113438</v>
      </c>
      <c r="M17" s="81">
        <v>-3.3333000000000002E-2</v>
      </c>
      <c r="N17" s="81">
        <v>0.45145400000000002</v>
      </c>
    </row>
    <row r="18" spans="2:14" ht="15" customHeight="1" x14ac:dyDescent="0.35">
      <c r="B18" s="79" t="str">
        <v>HHS</v>
      </c>
      <c r="C18" s="79" t="str">
        <v>Bất động sản</v>
      </c>
      <c r="D18" s="55" t="str">
        <v/>
      </c>
      <c r="E18" s="80">
        <v>18.350000000000001</v>
      </c>
      <c r="F18" s="81">
        <v>4.8571000000000003E-2</v>
      </c>
      <c r="G18" s="81">
        <v>1.0262279999999999</v>
      </c>
      <c r="H18" s="55" t="str">
        <v/>
      </c>
      <c r="I18" s="81">
        <v>0.207237</v>
      </c>
      <c r="J18" s="81">
        <v>0.13975199999999999</v>
      </c>
      <c r="K18" s="81">
        <v>0.30604999999999999</v>
      </c>
      <c r="L18" s="81">
        <v>1.4697169999999999</v>
      </c>
      <c r="M18" s="81">
        <v>0.56862900000000005</v>
      </c>
      <c r="N18" s="81">
        <v>1.7473160000000001</v>
      </c>
    </row>
    <row r="19" spans="2:14" ht="15" customHeight="1" x14ac:dyDescent="0.35">
      <c r="B19" s="79" t="str">
        <v>VHM</v>
      </c>
      <c r="C19" s="79" t="str">
        <v>Bất động sản</v>
      </c>
      <c r="D19" s="55" t="str">
        <v/>
      </c>
      <c r="E19" s="80">
        <v>95.599997999999999</v>
      </c>
      <c r="F19" s="81">
        <v>1.047E-3</v>
      </c>
      <c r="G19" s="81">
        <v>0.97767000000000004</v>
      </c>
      <c r="H19" s="55" t="str">
        <v/>
      </c>
      <c r="I19" s="81">
        <v>0.251309</v>
      </c>
      <c r="J19" s="81">
        <v>0.21165999999999999</v>
      </c>
      <c r="K19" s="81">
        <v>0.44193100000000002</v>
      </c>
      <c r="L19" s="81">
        <v>1.3840399999999999</v>
      </c>
      <c r="M19" s="81">
        <v>0.96910399999999997</v>
      </c>
      <c r="N19" s="81">
        <v>1.8117650000000001</v>
      </c>
    </row>
    <row r="20" spans="2:14" ht="15" customHeight="1" x14ac:dyDescent="0.35">
      <c r="B20" s="79" t="str">
        <v>TAL</v>
      </c>
      <c r="C20" s="79" t="str">
        <v>Bất động sản</v>
      </c>
      <c r="D20" s="55" t="str">
        <v/>
      </c>
      <c r="E20" s="80">
        <v>28.700001</v>
      </c>
      <c r="F20" s="81">
        <v>0</v>
      </c>
      <c r="G20" s="81">
        <v>0</v>
      </c>
      <c r="H20" s="55" t="str">
        <v/>
      </c>
      <c r="I20" s="81">
        <v>7.5775999999999996E-2</v>
      </c>
      <c r="J20" s="81">
        <v>4.6099000000000001E-2</v>
      </c>
      <c r="K20" s="81">
        <v>0.30762400000000001</v>
      </c>
      <c r="L20" s="81">
        <v>0.48710199999999998</v>
      </c>
      <c r="M20" s="81">
        <v>0.20118800000000001</v>
      </c>
      <c r="N20" s="81">
        <v>0</v>
      </c>
    </row>
    <row r="21" spans="2:14" ht="15" customHeight="1" x14ac:dyDescent="0.35">
      <c r="B21" s="79" t="str">
        <v>VRE</v>
      </c>
      <c r="C21" s="79" t="str">
        <v>Bất động sản</v>
      </c>
      <c r="D21" s="55" t="str">
        <v/>
      </c>
      <c r="E21" s="80">
        <v>29.35</v>
      </c>
      <c r="F21" s="81">
        <v>-2.1666999999999999E-2</v>
      </c>
      <c r="G21" s="81">
        <v>0.79111500000000001</v>
      </c>
      <c r="H21" s="55" t="str">
        <v/>
      </c>
      <c r="I21" s="81">
        <v>0.19066900000000001</v>
      </c>
      <c r="J21" s="81">
        <v>7.3125999999999997E-2</v>
      </c>
      <c r="K21" s="81">
        <v>0.23319300000000001</v>
      </c>
      <c r="L21" s="81">
        <v>0.706395</v>
      </c>
      <c r="M21" s="81">
        <v>2.087E-2</v>
      </c>
      <c r="N21" s="81">
        <v>0.75748499999999996</v>
      </c>
    </row>
    <row r="22" spans="2:14" ht="15" customHeight="1" x14ac:dyDescent="0.35">
      <c r="B22" s="79" t="str">
        <v>VIX</v>
      </c>
      <c r="C22" s="79" t="str">
        <v>Chứng khoán</v>
      </c>
      <c r="D22" s="55" t="str">
        <v/>
      </c>
      <c r="E22" s="80">
        <v>25.700001</v>
      </c>
      <c r="F22" s="81">
        <v>0.24455199999999999</v>
      </c>
      <c r="G22" s="81">
        <v>0.74759100000000001</v>
      </c>
      <c r="H22" s="55" t="str">
        <v/>
      </c>
      <c r="I22" s="81">
        <v>0.99224800000000002</v>
      </c>
      <c r="J22" s="81">
        <v>0.86747399999999997</v>
      </c>
      <c r="K22" s="81">
        <v>1.1152260000000001</v>
      </c>
      <c r="L22" s="81">
        <v>1.742378</v>
      </c>
      <c r="M22" s="81">
        <v>0.57282999999999995</v>
      </c>
      <c r="N22" s="81">
        <v>1.8585799999999999</v>
      </c>
    </row>
    <row r="23" spans="2:14" ht="15" customHeight="1" x14ac:dyDescent="0.35">
      <c r="B23" s="79" t="str">
        <v>CTS</v>
      </c>
      <c r="C23" s="79" t="str">
        <v>Chứng khoán</v>
      </c>
      <c r="D23" s="55" t="str">
        <v/>
      </c>
      <c r="E23" s="80">
        <v>42.5</v>
      </c>
      <c r="F23" s="81">
        <v>0.23546500000000001</v>
      </c>
      <c r="G23" s="81">
        <v>1.2931520000000001</v>
      </c>
      <c r="H23" s="55" t="str">
        <v/>
      </c>
      <c r="I23" s="81">
        <v>0.57407399999999997</v>
      </c>
      <c r="J23" s="81">
        <v>0.54545500000000002</v>
      </c>
      <c r="K23" s="81">
        <v>0.69322700000000004</v>
      </c>
      <c r="L23" s="81">
        <v>0.70716299999999999</v>
      </c>
      <c r="M23" s="81">
        <v>0.308396</v>
      </c>
      <c r="N23" s="81">
        <v>1.21</v>
      </c>
    </row>
    <row r="24" spans="2:14" ht="15" customHeight="1" x14ac:dyDescent="0.35">
      <c r="B24" s="79" t="str">
        <v>BVS</v>
      </c>
      <c r="C24" s="79" t="str">
        <v>Chứng khoán</v>
      </c>
      <c r="D24" s="55" t="str">
        <v/>
      </c>
      <c r="E24" s="80">
        <v>41.900002000000001</v>
      </c>
      <c r="F24" s="81">
        <v>0.13243199999999999</v>
      </c>
      <c r="G24" s="81">
        <v>1.2024140000000001</v>
      </c>
      <c r="H24" s="55" t="str">
        <v/>
      </c>
      <c r="I24" s="81">
        <v>0.31347999999999998</v>
      </c>
      <c r="J24" s="81">
        <v>0.19373199999999999</v>
      </c>
      <c r="K24" s="81">
        <v>0.39666699999999999</v>
      </c>
      <c r="L24" s="81">
        <v>0.12938</v>
      </c>
      <c r="M24" s="81">
        <v>-0.137179</v>
      </c>
      <c r="N24" s="81">
        <v>0.73616499999999996</v>
      </c>
    </row>
    <row r="25" spans="2:14" ht="17.25" customHeight="1" thickBot="1" x14ac:dyDescent="0.4">
      <c r="B25" s="15"/>
      <c r="C25" s="15"/>
      <c r="D25" s="15"/>
      <c r="E25" s="15"/>
      <c r="F25" s="15"/>
      <c r="G25" s="15"/>
      <c r="H25" s="15"/>
      <c r="I25" s="128" t="str">
        <f>"*Dữ liệu cập nhật lúc " &amp; weekly_data_comments!$C$7</f>
        <v>*Dữ liệu cập nhật lúc 15:00 ngày 28/07/2025</v>
      </c>
      <c r="J25" s="128"/>
      <c r="K25" s="128"/>
      <c r="L25" s="128"/>
      <c r="M25" s="128"/>
      <c r="N25" s="128"/>
    </row>
    <row r="26" spans="2:14" ht="17.149999999999999" customHeight="1" x14ac:dyDescent="0.35">
      <c r="B26" s="124" t="str">
        <f>"BÁO CÁO CHIẾN LƯỢC ĐẦU TƯ TUẦN | " &amp; weekly_data_comments!$C$8</f>
        <v>BÁO CÁO CHIẾN LƯỢC ĐẦU TƯ TUẦN | NGÀY 28/07/2025 - 28/07/2025</v>
      </c>
      <c r="C26" s="124"/>
      <c r="D26" s="124"/>
      <c r="E26" s="124"/>
      <c r="F26" s="124"/>
      <c r="G26" s="124"/>
      <c r="H26" s="53"/>
      <c r="I26" s="127" t="s">
        <v>247</v>
      </c>
      <c r="J26" s="127"/>
      <c r="K26" s="127"/>
      <c r="L26" s="127"/>
      <c r="M26" s="127"/>
      <c r="N26" s="127"/>
    </row>
    <row r="27" spans="2:14" x14ac:dyDescent="0.35">
      <c r="B27" s="109" t="s">
        <v>246</v>
      </c>
      <c r="C27" s="109"/>
      <c r="D27" s="109"/>
      <c r="E27" s="109"/>
      <c r="F27" s="109"/>
      <c r="G27" s="109"/>
    </row>
    <row r="28" spans="2:14" x14ac:dyDescent="0.35">
      <c r="B28" s="109"/>
      <c r="C28" s="109"/>
      <c r="D28" s="109"/>
      <c r="E28" s="109"/>
      <c r="F28" s="109"/>
      <c r="G28" s="109"/>
    </row>
    <row r="29" spans="2:14" ht="8.65" customHeight="1" x14ac:dyDescent="0.35">
      <c r="C29" s="15"/>
      <c r="D29" s="15"/>
      <c r="E29" s="15"/>
      <c r="F29" s="15"/>
      <c r="G29" s="15"/>
      <c r="H29" s="15"/>
      <c r="I29" s="15"/>
      <c r="J29" s="15"/>
      <c r="K29" s="15"/>
      <c r="L29" s="15"/>
      <c r="M29" s="15"/>
      <c r="N29" s="15"/>
    </row>
    <row r="30" spans="2:14" ht="17.149999999999999" customHeight="1" x14ac:dyDescent="0.35">
      <c r="B30" s="111" t="s">
        <v>245</v>
      </c>
      <c r="C30" s="111"/>
      <c r="D30" s="111"/>
      <c r="E30" s="111"/>
      <c r="F30" s="111"/>
      <c r="G30" s="111"/>
      <c r="H30" s="111"/>
      <c r="I30" s="111"/>
      <c r="J30" s="111"/>
      <c r="K30" s="111"/>
      <c r="L30" s="111"/>
      <c r="M30" s="111"/>
      <c r="N30" s="111"/>
    </row>
    <row r="31" spans="2:14" ht="8.65" customHeight="1" x14ac:dyDescent="0.35"/>
    <row r="32" spans="2:14" ht="17.5" customHeight="1" x14ac:dyDescent="0.35">
      <c r="B32" s="129" t="s">
        <v>207</v>
      </c>
      <c r="C32" s="129"/>
      <c r="D32" s="15"/>
      <c r="E32" s="129" t="s">
        <v>208</v>
      </c>
      <c r="F32" s="129"/>
      <c r="G32" s="129"/>
      <c r="H32" s="15"/>
      <c r="I32" s="129" t="s">
        <v>212</v>
      </c>
      <c r="J32" s="129"/>
      <c r="K32" s="129"/>
      <c r="L32" s="129"/>
      <c r="M32" s="129"/>
      <c r="N32" s="129"/>
    </row>
    <row r="33" spans="2:15" ht="31" customHeight="1" x14ac:dyDescent="0.35">
      <c r="B33" s="78" t="s">
        <v>199</v>
      </c>
      <c r="C33" s="78" t="s">
        <v>200</v>
      </c>
      <c r="D33" s="70"/>
      <c r="E33" s="78" t="s">
        <v>211</v>
      </c>
      <c r="F33" s="78" t="s">
        <v>209</v>
      </c>
      <c r="G33" s="78" t="s">
        <v>210</v>
      </c>
      <c r="H33" s="70"/>
      <c r="I33" s="78" t="s">
        <v>201</v>
      </c>
      <c r="J33" s="78" t="s">
        <v>202</v>
      </c>
      <c r="K33" s="78" t="s">
        <v>203</v>
      </c>
      <c r="L33" s="78" t="s">
        <v>204</v>
      </c>
      <c r="M33" s="78" t="s">
        <v>205</v>
      </c>
      <c r="N33" s="78" t="s">
        <v>206</v>
      </c>
      <c r="O33" s="20"/>
    </row>
    <row r="34" spans="2:15" ht="15" customHeight="1" x14ac:dyDescent="0.35">
      <c r="B34" s="79" t="str" cm="1">
        <f t="array" ref="B34:N50">_xlfn.LET(
    _xlpm.start_row, 18,
    _xlpm.num_rows, 17,
    _xlpm.data, weekly_stock_portfolio[],
    _xlpm.num_source_cols, COLUMNS(_xlpm.data),
    _xlpm.sub_data, _xlfn.TAKE(_xlfn.DROP(_xlpm.data, _xlpm.start_row - 1), _xlpm.num_rows),
    _xlfn.MAKEARRAY(ROWS(_xlpm.sub_data), _xlpm.num_source_cols + 2, _xlfn.LAMBDA(_xlpm.r,_xlpm.c,
        _xlfn.LET(
            _xlpm.source_col_index,
                IF(_xlpm.c &lt; 3, _xlpm.c,
                IF(_xlpm.c &lt; 7, _xlpm.c - 1,
                         _xlpm.c - 2)),
            IF(OR(_xlpm.c = 3, _xlpm.c = 7), "",
                INDEX(_xlpm.sub_data, _xlpm.r, _xlpm.source_col_index)
            )
        )
    ))
)</f>
        <v>FTS</v>
      </c>
      <c r="C34" s="79" t="str">
        <v>Chứng khoán</v>
      </c>
      <c r="D34" s="54" t="str">
        <v/>
      </c>
      <c r="E34" s="80">
        <v>44.099997999999999</v>
      </c>
      <c r="F34" s="81">
        <v>8.3538000000000001E-2</v>
      </c>
      <c r="G34" s="81">
        <v>1.0789299999999999</v>
      </c>
      <c r="H34" s="55" t="str">
        <v/>
      </c>
      <c r="I34" s="81">
        <v>0.16666700000000001</v>
      </c>
      <c r="J34" s="81">
        <v>0.11928900000000001</v>
      </c>
      <c r="K34" s="81">
        <v>0.26</v>
      </c>
      <c r="L34" s="81">
        <v>0.16158700000000001</v>
      </c>
      <c r="M34" s="81">
        <v>7.9000000000000008E-3</v>
      </c>
      <c r="N34" s="81">
        <v>0.62845399999999996</v>
      </c>
    </row>
    <row r="35" spans="2:15" ht="15" customHeight="1" x14ac:dyDescent="0.35">
      <c r="B35" s="79" t="str">
        <v>BSI</v>
      </c>
      <c r="C35" s="79" t="str">
        <v>Chứng khoán</v>
      </c>
      <c r="D35" s="55" t="str">
        <v/>
      </c>
      <c r="E35" s="80">
        <v>49.400002000000001</v>
      </c>
      <c r="F35" s="81">
        <v>8.2146999999999998E-2</v>
      </c>
      <c r="G35" s="81">
        <v>1.093569</v>
      </c>
      <c r="H35" s="55" t="str">
        <v/>
      </c>
      <c r="I35" s="81">
        <v>0.19612599999999999</v>
      </c>
      <c r="J35" s="81">
        <v>9.4461000000000003E-2</v>
      </c>
      <c r="K35" s="81">
        <v>0.24433299999999999</v>
      </c>
      <c r="L35" s="81">
        <v>0.119259</v>
      </c>
      <c r="M35" s="81">
        <v>-0.111828</v>
      </c>
      <c r="N35" s="81">
        <v>0.36532700000000001</v>
      </c>
    </row>
    <row r="36" spans="2:15" ht="15" customHeight="1" x14ac:dyDescent="0.35">
      <c r="B36" s="79" t="str">
        <v>VCI</v>
      </c>
      <c r="C36" s="79" t="str">
        <v>Chứng khoán</v>
      </c>
      <c r="D36" s="55" t="str">
        <v/>
      </c>
      <c r="E36" s="80">
        <v>44.950001</v>
      </c>
      <c r="F36" s="81">
        <v>7.6647000000000007E-2</v>
      </c>
      <c r="G36" s="81">
        <v>1.041193</v>
      </c>
      <c r="H36" s="55" t="str">
        <v/>
      </c>
      <c r="I36" s="81">
        <v>0.25734299999999999</v>
      </c>
      <c r="J36" s="81">
        <v>0.18915299999999999</v>
      </c>
      <c r="K36" s="81">
        <v>0.28062700000000002</v>
      </c>
      <c r="L36" s="81">
        <v>0.36169000000000001</v>
      </c>
      <c r="M36" s="81">
        <v>7.5786000000000006E-2</v>
      </c>
      <c r="N36" s="81">
        <v>0.45547599999999999</v>
      </c>
    </row>
    <row r="37" spans="2:15" ht="15" customHeight="1" x14ac:dyDescent="0.35">
      <c r="B37" s="79" t="str">
        <v>HCM</v>
      </c>
      <c r="C37" s="79" t="str">
        <v>Chứng khoán</v>
      </c>
      <c r="D37" s="55" t="str">
        <v/>
      </c>
      <c r="E37" s="80">
        <v>27.15</v>
      </c>
      <c r="F37" s="81">
        <v>7.3122999999999994E-2</v>
      </c>
      <c r="G37" s="81">
        <v>1.0181610000000001</v>
      </c>
      <c r="H37" s="55" t="str">
        <v/>
      </c>
      <c r="I37" s="81">
        <v>0.262791</v>
      </c>
      <c r="J37" s="81">
        <v>0.25058000000000002</v>
      </c>
      <c r="K37" s="81">
        <v>0.36063099999999998</v>
      </c>
      <c r="L37" s="81">
        <v>0.191603</v>
      </c>
      <c r="M37" s="81">
        <v>0.105418</v>
      </c>
      <c r="N37" s="81">
        <v>0.54559000000000002</v>
      </c>
    </row>
    <row r="38" spans="2:15" ht="15" customHeight="1" x14ac:dyDescent="0.35">
      <c r="B38" s="79" t="str">
        <v>VTP</v>
      </c>
      <c r="C38" s="79" t="str">
        <v>Công nghiệp</v>
      </c>
      <c r="D38" s="55" t="str">
        <v/>
      </c>
      <c r="E38" s="80">
        <v>121.699997</v>
      </c>
      <c r="F38" s="81">
        <v>5.7850000000000002E-3</v>
      </c>
      <c r="G38" s="81">
        <v>1.077218</v>
      </c>
      <c r="H38" s="55" t="str">
        <v/>
      </c>
      <c r="I38" s="81">
        <v>3.1356000000000002E-2</v>
      </c>
      <c r="J38" s="81">
        <v>-3.4893E-2</v>
      </c>
      <c r="K38" s="81">
        <v>0.15246199999999999</v>
      </c>
      <c r="L38" s="81">
        <v>-0.12383</v>
      </c>
      <c r="M38" s="81">
        <v>-0.20974000000000001</v>
      </c>
      <c r="N38" s="81">
        <v>1.234693</v>
      </c>
    </row>
    <row r="39" spans="2:15" ht="15" customHeight="1" x14ac:dyDescent="0.35">
      <c r="B39" s="79" t="str">
        <v>TV1</v>
      </c>
      <c r="C39" s="79" t="str">
        <v>DV hạ tầng</v>
      </c>
      <c r="D39" s="55" t="str">
        <v/>
      </c>
      <c r="E39" s="80">
        <v>26.4</v>
      </c>
      <c r="F39" s="81">
        <v>7.3171E-2</v>
      </c>
      <c r="G39" s="81">
        <v>1.8763000000000001</v>
      </c>
      <c r="H39" s="55" t="str">
        <v/>
      </c>
      <c r="I39" s="81">
        <v>4.3478000000000003E-2</v>
      </c>
      <c r="J39" s="81">
        <v>-8.9654999999999999E-2</v>
      </c>
      <c r="K39" s="81">
        <v>9.0909000000000004E-2</v>
      </c>
      <c r="L39" s="81">
        <v>0.19456999999999999</v>
      </c>
      <c r="M39" s="81">
        <v>5.7799999999999997E-2</v>
      </c>
      <c r="N39" s="81">
        <v>0.52395000000000003</v>
      </c>
    </row>
    <row r="40" spans="2:15" ht="15" customHeight="1" x14ac:dyDescent="0.35">
      <c r="B40" s="79" t="str">
        <v>VJC</v>
      </c>
      <c r="C40" s="79" t="str">
        <v>Du lịch và DV</v>
      </c>
      <c r="D40" s="55" t="str">
        <v/>
      </c>
      <c r="E40" s="80">
        <v>127</v>
      </c>
      <c r="F40" s="81">
        <v>0.24877099999999999</v>
      </c>
      <c r="G40" s="81">
        <v>1.251941</v>
      </c>
      <c r="H40" s="55" t="str">
        <v/>
      </c>
      <c r="I40" s="81">
        <v>0.43990899999999999</v>
      </c>
      <c r="J40" s="81">
        <v>0.372973</v>
      </c>
      <c r="K40" s="81">
        <v>0.46820800000000001</v>
      </c>
      <c r="L40" s="81">
        <v>0.268731</v>
      </c>
      <c r="M40" s="81">
        <v>6.1872999999999997E-2</v>
      </c>
      <c r="N40" s="81">
        <v>0.309278</v>
      </c>
    </row>
    <row r="41" spans="2:15" ht="15" customHeight="1" x14ac:dyDescent="0.35">
      <c r="B41" s="79" t="str">
        <v>ACV</v>
      </c>
      <c r="C41" s="79" t="str">
        <v>Du lịch và DV</v>
      </c>
      <c r="D41" s="55" t="str">
        <v/>
      </c>
      <c r="E41" s="80">
        <v>98.900002000000001</v>
      </c>
      <c r="F41" s="81">
        <v>5.2128000000000001E-2</v>
      </c>
      <c r="G41" s="81">
        <v>1.299946</v>
      </c>
      <c r="H41" s="55" t="str">
        <v/>
      </c>
      <c r="I41" s="81">
        <v>7.1279999999999998E-3</v>
      </c>
      <c r="J41" s="81">
        <v>3.0430000000000001E-3</v>
      </c>
      <c r="K41" s="81">
        <v>0.109989</v>
      </c>
      <c r="L41" s="81">
        <v>-0.211952</v>
      </c>
      <c r="M41" s="81">
        <v>-0.283333</v>
      </c>
      <c r="N41" s="81">
        <v>0.55747999999999998</v>
      </c>
    </row>
    <row r="42" spans="2:15" ht="15" customHeight="1" x14ac:dyDescent="0.35">
      <c r="B42" s="79" t="str">
        <v>HVN</v>
      </c>
      <c r="C42" s="79" t="str">
        <v>Du lịch và DV</v>
      </c>
      <c r="D42" s="55" t="str">
        <v/>
      </c>
      <c r="E42" s="80">
        <v>33.5</v>
      </c>
      <c r="F42" s="81">
        <v>1.2085E-2</v>
      </c>
      <c r="G42" s="81">
        <v>1.0646180000000001</v>
      </c>
      <c r="H42" s="55" t="str">
        <v/>
      </c>
      <c r="I42" s="81">
        <v>0.114242</v>
      </c>
      <c r="J42" s="81">
        <v>5.2186000000000003E-2</v>
      </c>
      <c r="K42" s="81">
        <v>0.17751600000000001</v>
      </c>
      <c r="L42" s="81">
        <v>0.47087699999999999</v>
      </c>
      <c r="M42" s="81">
        <v>0.14887400000000001</v>
      </c>
      <c r="N42" s="81">
        <v>2.7288009999999998</v>
      </c>
    </row>
    <row r="43" spans="2:15" ht="15" customHeight="1" x14ac:dyDescent="0.35">
      <c r="B43" s="79" t="str">
        <v>PLX</v>
      </c>
      <c r="C43" s="79" t="str">
        <v>Dầu khí</v>
      </c>
      <c r="D43" s="55" t="str">
        <v/>
      </c>
      <c r="E43" s="80">
        <v>37.849997999999999</v>
      </c>
      <c r="F43" s="81">
        <v>1.8842000000000001E-2</v>
      </c>
      <c r="G43" s="81">
        <v>1.5016430000000001</v>
      </c>
      <c r="H43" s="55" t="str">
        <v/>
      </c>
      <c r="I43" s="81">
        <v>1.6107E-2</v>
      </c>
      <c r="J43" s="81">
        <v>-9.5578999999999997E-2</v>
      </c>
      <c r="K43" s="81">
        <v>0.12734000000000001</v>
      </c>
      <c r="L43" s="81">
        <v>3.0796E-2</v>
      </c>
      <c r="M43" s="81">
        <v>-0.24335200000000001</v>
      </c>
      <c r="N43" s="81">
        <v>0.18165100000000001</v>
      </c>
    </row>
    <row r="44" spans="2:15" ht="15" customHeight="1" x14ac:dyDescent="0.35">
      <c r="B44" s="79" t="str">
        <v>DDV</v>
      </c>
      <c r="C44" s="79" t="str">
        <v>Hoá chất</v>
      </c>
      <c r="D44" s="55" t="str">
        <v/>
      </c>
      <c r="E44" s="80">
        <v>31.5</v>
      </c>
      <c r="F44" s="81">
        <v>5.7047E-2</v>
      </c>
      <c r="G44" s="81">
        <v>0.96218499999999996</v>
      </c>
      <c r="H44" s="55" t="str">
        <v/>
      </c>
      <c r="I44" s="81">
        <v>0.12903200000000001</v>
      </c>
      <c r="J44" s="81">
        <v>8.4614999999999996E-2</v>
      </c>
      <c r="K44" s="81">
        <v>0.35014400000000001</v>
      </c>
      <c r="L44" s="81">
        <v>0.64335699999999996</v>
      </c>
      <c r="M44" s="81">
        <v>0.36144199999999999</v>
      </c>
      <c r="N44" s="81">
        <v>2.6445090000000002</v>
      </c>
    </row>
    <row r="45" spans="2:15" ht="15" customHeight="1" x14ac:dyDescent="0.35">
      <c r="B45" s="79" t="str">
        <v>CSV</v>
      </c>
      <c r="C45" s="79" t="str">
        <v>Hoá chất</v>
      </c>
      <c r="D45" s="55" t="str">
        <v/>
      </c>
      <c r="E45" s="80">
        <v>38.299999</v>
      </c>
      <c r="F45" s="81">
        <v>5.2198000000000001E-2</v>
      </c>
      <c r="G45" s="81">
        <v>1.5653509999999999</v>
      </c>
      <c r="H45" s="55" t="str">
        <v/>
      </c>
      <c r="I45" s="81">
        <v>3.6535999999999999E-2</v>
      </c>
      <c r="J45" s="81">
        <v>2.8188000000000001E-2</v>
      </c>
      <c r="K45" s="81">
        <v>0.16311200000000001</v>
      </c>
      <c r="L45" s="81">
        <v>-0.14410200000000001</v>
      </c>
      <c r="M45" s="81">
        <v>-0.18231900000000001</v>
      </c>
      <c r="N45" s="81">
        <v>1.490942</v>
      </c>
    </row>
    <row r="46" spans="2:15" ht="15" customHeight="1" x14ac:dyDescent="0.35">
      <c r="B46" s="79" t="str">
        <v>DGC</v>
      </c>
      <c r="C46" s="79" t="str">
        <v>Hoá chất</v>
      </c>
      <c r="D46" s="55" t="str">
        <v/>
      </c>
      <c r="E46" s="80">
        <v>105.5</v>
      </c>
      <c r="F46" s="81">
        <v>3.1281000000000003E-2</v>
      </c>
      <c r="G46" s="81">
        <v>1.2469110000000001</v>
      </c>
      <c r="H46" s="55" t="str">
        <v/>
      </c>
      <c r="I46" s="81">
        <v>3.2289999999999999E-2</v>
      </c>
      <c r="J46" s="81">
        <v>2.9267999999999999E-2</v>
      </c>
      <c r="K46" s="81">
        <v>0.19886400000000001</v>
      </c>
      <c r="L46" s="81">
        <v>-9.5197000000000004E-2</v>
      </c>
      <c r="M46" s="81">
        <v>-0.191214</v>
      </c>
      <c r="N46" s="81">
        <v>0.23436499999999999</v>
      </c>
    </row>
    <row r="47" spans="2:15" ht="15" customHeight="1" x14ac:dyDescent="0.35">
      <c r="B47" s="79" t="str">
        <v>GVR</v>
      </c>
      <c r="C47" s="79" t="str">
        <v>Hoá chất</v>
      </c>
      <c r="D47" s="55" t="str">
        <v/>
      </c>
      <c r="E47" s="80">
        <v>31.4</v>
      </c>
      <c r="F47" s="81">
        <v>3.1199000000000001E-2</v>
      </c>
      <c r="G47" s="81">
        <v>1.1752819999999999</v>
      </c>
      <c r="H47" s="55" t="str">
        <v/>
      </c>
      <c r="I47" s="81">
        <v>2.4469999999999999E-2</v>
      </c>
      <c r="J47" s="81">
        <v>1.5950000000000001E-3</v>
      </c>
      <c r="K47" s="81">
        <v>0.162963</v>
      </c>
      <c r="L47" s="81">
        <v>2.9508E-2</v>
      </c>
      <c r="M47" s="81">
        <v>-0.18738199999999999</v>
      </c>
      <c r="N47" s="81">
        <v>0.56118699999999999</v>
      </c>
    </row>
    <row r="48" spans="2:15" ht="15" customHeight="1" x14ac:dyDescent="0.35">
      <c r="B48" s="79" t="str">
        <v>DPM</v>
      </c>
      <c r="C48" s="79" t="str">
        <v>Hoá chất</v>
      </c>
      <c r="D48" s="55" t="str">
        <v/>
      </c>
      <c r="E48" s="80">
        <v>41.549999</v>
      </c>
      <c r="F48" s="81">
        <v>2.8465000000000001E-2</v>
      </c>
      <c r="G48" s="81">
        <v>0.87948099999999996</v>
      </c>
      <c r="H48" s="55" t="str">
        <v/>
      </c>
      <c r="I48" s="81">
        <v>0.116589</v>
      </c>
      <c r="J48" s="81">
        <v>9.6751000000000004E-2</v>
      </c>
      <c r="K48" s="81">
        <v>0.311442</v>
      </c>
      <c r="L48" s="81">
        <v>0.23111100000000001</v>
      </c>
      <c r="M48" s="81">
        <v>0.14141200000000001</v>
      </c>
      <c r="N48" s="81">
        <v>0.46858</v>
      </c>
    </row>
    <row r="49" spans="2:15" ht="15" customHeight="1" x14ac:dyDescent="0.35">
      <c r="B49" s="79" t="str">
        <v>BFC</v>
      </c>
      <c r="C49" s="79" t="str">
        <v>Hoá chất</v>
      </c>
      <c r="D49" s="55" t="str">
        <v/>
      </c>
      <c r="E49" s="80">
        <v>46.099997999999999</v>
      </c>
      <c r="F49" s="81">
        <v>2.2172999999999998E-2</v>
      </c>
      <c r="G49" s="81">
        <v>1.649389</v>
      </c>
      <c r="H49" s="55" t="str">
        <v/>
      </c>
      <c r="I49" s="81">
        <v>-1.2848E-2</v>
      </c>
      <c r="J49" s="81">
        <v>-5.9184E-2</v>
      </c>
      <c r="K49" s="81">
        <v>9.3449000000000004E-2</v>
      </c>
      <c r="L49" s="81">
        <v>0.207124</v>
      </c>
      <c r="M49" s="81">
        <v>-1.3715E-2</v>
      </c>
      <c r="N49" s="81">
        <v>1.13022</v>
      </c>
    </row>
    <row r="50" spans="2:15" ht="15" customHeight="1" x14ac:dyDescent="0.35">
      <c r="B50" s="79" t="str">
        <v>DCM</v>
      </c>
      <c r="C50" s="79" t="str">
        <v>Hoá chất</v>
      </c>
      <c r="D50" s="55" t="str">
        <v/>
      </c>
      <c r="E50" s="80">
        <v>35.700001</v>
      </c>
      <c r="F50" s="81">
        <v>1.4205000000000001E-2</v>
      </c>
      <c r="G50" s="81">
        <v>1.159227</v>
      </c>
      <c r="H50" s="55" t="str">
        <v/>
      </c>
      <c r="I50" s="81">
        <v>5.7778000000000003E-2</v>
      </c>
      <c r="J50" s="81">
        <v>5.2370000000000003E-3</v>
      </c>
      <c r="K50" s="81">
        <v>0.148842</v>
      </c>
      <c r="L50" s="81">
        <v>6.1711000000000002E-2</v>
      </c>
      <c r="M50" s="81">
        <v>-9.5768000000000006E-2</v>
      </c>
      <c r="N50" s="81">
        <v>0.33421400000000001</v>
      </c>
    </row>
    <row r="51" spans="2:15" ht="17.149999999999999" customHeight="1" thickBot="1" x14ac:dyDescent="0.4">
      <c r="B51" s="15"/>
      <c r="C51" s="15"/>
      <c r="D51" s="15"/>
      <c r="E51" s="15"/>
      <c r="F51" s="15"/>
      <c r="G51" s="15"/>
      <c r="H51" s="15"/>
      <c r="I51" s="128" t="str">
        <f>"*Dữ liệu cập nhật lúc " &amp; weekly_data_comments!$C$7</f>
        <v>*Dữ liệu cập nhật lúc 15:00 ngày 28/07/2025</v>
      </c>
      <c r="J51" s="128"/>
      <c r="K51" s="128"/>
      <c r="L51" s="128"/>
      <c r="M51" s="128"/>
      <c r="N51" s="128"/>
    </row>
    <row r="52" spans="2:15" ht="17.149999999999999" customHeight="1" x14ac:dyDescent="0.35">
      <c r="B52" s="124" t="str">
        <f>"BÁO CÁO CHIẾN LƯỢC ĐẦU TƯ TUẦN | " &amp; weekly_data_comments!$C$8</f>
        <v>BÁO CÁO CHIẾN LƯỢC ĐẦU TƯ TUẦN | NGÀY 28/07/2025 - 28/07/2025</v>
      </c>
      <c r="C52" s="124"/>
      <c r="D52" s="124"/>
      <c r="E52" s="124"/>
      <c r="F52" s="124"/>
      <c r="G52" s="124"/>
      <c r="H52" s="53"/>
      <c r="I52" s="127" t="s">
        <v>248</v>
      </c>
      <c r="J52" s="127"/>
      <c r="K52" s="127"/>
      <c r="L52" s="127"/>
      <c r="M52" s="127"/>
      <c r="N52" s="127"/>
    </row>
    <row r="53" spans="2:15" x14ac:dyDescent="0.35">
      <c r="B53" s="109" t="s">
        <v>246</v>
      </c>
      <c r="C53" s="109"/>
      <c r="D53" s="109"/>
      <c r="E53" s="109"/>
      <c r="F53" s="109"/>
      <c r="G53" s="109"/>
    </row>
    <row r="54" spans="2:15" x14ac:dyDescent="0.35">
      <c r="B54" s="109"/>
      <c r="C54" s="109"/>
      <c r="D54" s="109"/>
      <c r="E54" s="109"/>
      <c r="F54" s="109"/>
      <c r="G54" s="109"/>
    </row>
    <row r="55" spans="2:15" ht="8.65" customHeight="1" x14ac:dyDescent="0.35">
      <c r="C55" s="15"/>
      <c r="D55" s="15"/>
      <c r="E55" s="15"/>
      <c r="F55" s="15"/>
      <c r="G55" s="15"/>
      <c r="H55" s="15"/>
      <c r="I55" s="15"/>
      <c r="J55" s="15"/>
      <c r="K55" s="15"/>
      <c r="L55" s="15"/>
      <c r="M55" s="15"/>
      <c r="N55" s="15"/>
    </row>
    <row r="56" spans="2:15" ht="17.149999999999999" customHeight="1" x14ac:dyDescent="0.35">
      <c r="B56" s="111" t="s">
        <v>245</v>
      </c>
      <c r="C56" s="111"/>
      <c r="D56" s="111"/>
      <c r="E56" s="111"/>
      <c r="F56" s="111"/>
      <c r="G56" s="111"/>
      <c r="H56" s="111"/>
      <c r="I56" s="111"/>
      <c r="J56" s="111"/>
      <c r="K56" s="111"/>
      <c r="L56" s="111"/>
      <c r="M56" s="111"/>
      <c r="N56" s="111"/>
    </row>
    <row r="57" spans="2:15" ht="8.65" customHeight="1" x14ac:dyDescent="0.35"/>
    <row r="58" spans="2:15" ht="17.5" customHeight="1" x14ac:dyDescent="0.35">
      <c r="B58" s="129" t="s">
        <v>207</v>
      </c>
      <c r="C58" s="129"/>
      <c r="D58" s="15"/>
      <c r="E58" s="129" t="s">
        <v>208</v>
      </c>
      <c r="F58" s="129"/>
      <c r="G58" s="129"/>
      <c r="H58" s="15"/>
      <c r="I58" s="129" t="s">
        <v>212</v>
      </c>
      <c r="J58" s="129"/>
      <c r="K58" s="129"/>
      <c r="L58" s="129"/>
      <c r="M58" s="129"/>
      <c r="N58" s="129"/>
    </row>
    <row r="59" spans="2:15" ht="31.5" customHeight="1" x14ac:dyDescent="0.35">
      <c r="B59" s="78" t="s">
        <v>199</v>
      </c>
      <c r="C59" s="78" t="s">
        <v>200</v>
      </c>
      <c r="D59" s="70"/>
      <c r="E59" s="78" t="s">
        <v>211</v>
      </c>
      <c r="F59" s="78" t="s">
        <v>209</v>
      </c>
      <c r="G59" s="78" t="s">
        <v>210</v>
      </c>
      <c r="H59" s="70"/>
      <c r="I59" s="78" t="s">
        <v>201</v>
      </c>
      <c r="J59" s="78" t="s">
        <v>202</v>
      </c>
      <c r="K59" s="78" t="s">
        <v>203</v>
      </c>
      <c r="L59" s="78" t="s">
        <v>204</v>
      </c>
      <c r="M59" s="78" t="s">
        <v>205</v>
      </c>
      <c r="N59" s="78" t="s">
        <v>206</v>
      </c>
      <c r="O59" s="20"/>
    </row>
    <row r="60" spans="2:15" ht="15" customHeight="1" x14ac:dyDescent="0.35">
      <c r="B60" s="79" t="str" cm="1">
        <f t="array" ref="B60:N72">_xlfn.LET(
    _xlpm.start_row, 35,
    _xlpm.num_rows, 17,
    _xlpm.data, weekly_stock_portfolio[],
    _xlpm.num_source_cols, COLUMNS(_xlpm.data),
    _xlpm.sub_data, _xlfn.TAKE(_xlfn.DROP(_xlpm.data, _xlpm.start_row - 1), _xlpm.num_rows),
    _xlfn.MAKEARRAY(ROWS(_xlpm.sub_data), _xlpm.num_source_cols + 2, _xlfn.LAMBDA(_xlpm.r,_xlpm.c,
        _xlfn.LET(
            _xlpm.source_col_index,
                IF(_xlpm.c &lt; 3, _xlpm.c,
                IF(_xlpm.c &lt; 7, _xlpm.c - 1,
                         _xlpm.c - 2)),
            IF(OR(_xlpm.c = 3, _xlpm.c = 7), "",
                INDEX(_xlpm.sub_data, _xlpm.r, _xlpm.source_col_index)
            )
        )
    ))
)</f>
        <v>VIB</v>
      </c>
      <c r="C60" s="79" t="str">
        <v>Ngân hàng</v>
      </c>
      <c r="D60" s="54" t="str">
        <v/>
      </c>
      <c r="E60" s="80">
        <v>18.850000000000001</v>
      </c>
      <c r="F60" s="81">
        <v>8.3333000000000004E-2</v>
      </c>
      <c r="G60" s="81">
        <v>1.456364</v>
      </c>
      <c r="H60" s="55" t="str">
        <v/>
      </c>
      <c r="I60" s="81">
        <v>0.17106299999999999</v>
      </c>
      <c r="J60" s="81">
        <v>0.16788</v>
      </c>
      <c r="K60" s="81">
        <v>0.210648</v>
      </c>
      <c r="L60" s="81">
        <v>0.134074</v>
      </c>
      <c r="M60" s="81">
        <v>7.6604000000000005E-2</v>
      </c>
      <c r="N60" s="81">
        <v>0.40923599999999999</v>
      </c>
    </row>
    <row r="61" spans="2:15" ht="15" customHeight="1" x14ac:dyDescent="0.35">
      <c r="B61" s="79" t="str">
        <v>EIB</v>
      </c>
      <c r="C61" s="79" t="str">
        <v>Ngân hàng</v>
      </c>
      <c r="D61" s="55" t="str">
        <v/>
      </c>
      <c r="E61" s="80">
        <v>29.35</v>
      </c>
      <c r="F61" s="81">
        <v>8.1031000000000006E-2</v>
      </c>
      <c r="G61" s="81">
        <v>1.048441</v>
      </c>
      <c r="H61" s="55" t="str">
        <v/>
      </c>
      <c r="I61" s="81">
        <v>0.29010999999999998</v>
      </c>
      <c r="J61" s="81">
        <v>0.17635300000000001</v>
      </c>
      <c r="K61" s="81">
        <v>0.358796</v>
      </c>
      <c r="L61" s="81">
        <v>0.524675</v>
      </c>
      <c r="M61" s="81">
        <v>0.32805400000000001</v>
      </c>
      <c r="N61" s="81">
        <v>0.96435300000000002</v>
      </c>
    </row>
    <row r="62" spans="2:15" ht="15" customHeight="1" x14ac:dyDescent="0.35">
      <c r="B62" s="79" t="str">
        <v>MBB</v>
      </c>
      <c r="C62" s="79" t="str">
        <v>Ngân hàng</v>
      </c>
      <c r="D62" s="55" t="str">
        <v/>
      </c>
      <c r="E62" s="80">
        <v>28.75</v>
      </c>
      <c r="F62" s="81">
        <v>5.8931999999999998E-2</v>
      </c>
      <c r="G62" s="81">
        <v>1.1911320000000001</v>
      </c>
      <c r="H62" s="55" t="str">
        <v/>
      </c>
      <c r="I62" s="81">
        <v>0.110039</v>
      </c>
      <c r="J62" s="81">
        <v>8.9014999999999997E-2</v>
      </c>
      <c r="K62" s="81">
        <v>0.19294600000000001</v>
      </c>
      <c r="L62" s="81">
        <v>0.314612</v>
      </c>
      <c r="M62" s="81">
        <v>0.26192799999999999</v>
      </c>
      <c r="N62" s="81">
        <v>0.811836</v>
      </c>
    </row>
    <row r="63" spans="2:15" ht="15" customHeight="1" x14ac:dyDescent="0.35">
      <c r="B63" s="79" t="str">
        <v>ACB</v>
      </c>
      <c r="C63" s="79" t="str">
        <v>Ngân hàng</v>
      </c>
      <c r="D63" s="55" t="str">
        <v/>
      </c>
      <c r="E63" s="80">
        <v>23.85</v>
      </c>
      <c r="F63" s="81">
        <v>4.1485000000000001E-2</v>
      </c>
      <c r="G63" s="81">
        <v>1.0131570000000001</v>
      </c>
      <c r="H63" s="55" t="str">
        <v/>
      </c>
      <c r="I63" s="81">
        <v>0.119718</v>
      </c>
      <c r="J63" s="81">
        <v>9.6551999999999999E-2</v>
      </c>
      <c r="K63" s="81">
        <v>0.141148</v>
      </c>
      <c r="L63" s="81">
        <v>0.11502800000000001</v>
      </c>
      <c r="M63" s="81">
        <v>7.7159000000000005E-2</v>
      </c>
      <c r="N63" s="81">
        <v>0.41888399999999998</v>
      </c>
    </row>
    <row r="64" spans="2:15" ht="15" customHeight="1" x14ac:dyDescent="0.35">
      <c r="B64" s="79" t="str">
        <v>TCB</v>
      </c>
      <c r="C64" s="79" t="str">
        <v>Ngân hàng</v>
      </c>
      <c r="D64" s="55" t="str">
        <v/>
      </c>
      <c r="E64" s="80">
        <v>35.599997999999999</v>
      </c>
      <c r="F64" s="81">
        <v>7.0720000000000002E-3</v>
      </c>
      <c r="G64" s="81">
        <v>1.0364249999999999</v>
      </c>
      <c r="H64" s="55" t="str">
        <v/>
      </c>
      <c r="I64" s="81">
        <v>4.0936E-2</v>
      </c>
      <c r="J64" s="81">
        <v>2.1520999999999998E-2</v>
      </c>
      <c r="K64" s="81">
        <v>0.19663900000000001</v>
      </c>
      <c r="L64" s="81">
        <v>0.44421899999999997</v>
      </c>
      <c r="M64" s="81">
        <v>0.41269800000000001</v>
      </c>
      <c r="N64" s="81">
        <v>1.3086720000000001</v>
      </c>
    </row>
    <row r="65" spans="2:22" ht="15" customHeight="1" x14ac:dyDescent="0.35">
      <c r="B65" s="79" t="str">
        <v>CTG</v>
      </c>
      <c r="C65" s="79" t="str">
        <v>Ngân hàng</v>
      </c>
      <c r="D65" s="55" t="str">
        <v/>
      </c>
      <c r="E65" s="80">
        <v>45.599997999999999</v>
      </c>
      <c r="F65" s="81">
        <v>0</v>
      </c>
      <c r="G65" s="81">
        <v>1.032073</v>
      </c>
      <c r="H65" s="55" t="str">
        <v/>
      </c>
      <c r="I65" s="81">
        <v>9.3524999999999997E-2</v>
      </c>
      <c r="J65" s="81">
        <v>8.1850000000000006E-2</v>
      </c>
      <c r="K65" s="81">
        <v>0.21438099999999999</v>
      </c>
      <c r="L65" s="81">
        <v>0.2</v>
      </c>
      <c r="M65" s="81">
        <v>0.172236</v>
      </c>
      <c r="N65" s="81">
        <v>0.68576700000000002</v>
      </c>
    </row>
    <row r="66" spans="2:22" ht="15" customHeight="1" x14ac:dyDescent="0.35">
      <c r="B66" s="79" t="str">
        <v>HPG</v>
      </c>
      <c r="C66" s="79" t="str">
        <v>Thép</v>
      </c>
      <c r="D66" s="55" t="str">
        <v/>
      </c>
      <c r="E66" s="80">
        <v>26.35</v>
      </c>
      <c r="F66" s="81">
        <v>-3.7810000000000001E-3</v>
      </c>
      <c r="G66" s="81">
        <v>1.1999709999999999</v>
      </c>
      <c r="H66" s="55" t="str">
        <v/>
      </c>
      <c r="I66" s="81">
        <v>0.15824199999999999</v>
      </c>
      <c r="J66" s="81">
        <v>0.13822899999999999</v>
      </c>
      <c r="K66" s="81">
        <v>0.247337</v>
      </c>
      <c r="L66" s="81">
        <v>0.18426999999999999</v>
      </c>
      <c r="M66" s="81">
        <v>5.5759999999999997E-2</v>
      </c>
      <c r="N66" s="81">
        <v>0.28584100000000001</v>
      </c>
    </row>
    <row r="67" spans="2:22" ht="15" customHeight="1" x14ac:dyDescent="0.35">
      <c r="B67" s="79" t="str">
        <v>GMD</v>
      </c>
      <c r="C67" s="79" t="str">
        <v>Vận tải</v>
      </c>
      <c r="D67" s="55" t="str">
        <v/>
      </c>
      <c r="E67" s="80">
        <v>58.5</v>
      </c>
      <c r="F67" s="81">
        <v>2.4518000000000002E-2</v>
      </c>
      <c r="G67" s="81">
        <v>1.053051</v>
      </c>
      <c r="H67" s="55" t="str">
        <v/>
      </c>
      <c r="I67" s="81">
        <v>3.3278000000000002E-2</v>
      </c>
      <c r="J67" s="81">
        <v>1.0815E-2</v>
      </c>
      <c r="K67" s="81">
        <v>0.10506</v>
      </c>
      <c r="L67" s="81">
        <v>-7.1478E-2</v>
      </c>
      <c r="M67" s="81">
        <v>-0.169908</v>
      </c>
      <c r="N67" s="81">
        <v>8.2944000000000004E-2</v>
      </c>
    </row>
    <row r="68" spans="2:22" ht="15" customHeight="1" x14ac:dyDescent="0.35">
      <c r="B68" s="79" t="str">
        <v>VCG</v>
      </c>
      <c r="C68" s="79" t="str">
        <v>Xây dựng</v>
      </c>
      <c r="D68" s="55" t="str">
        <v/>
      </c>
      <c r="E68" s="80">
        <v>26.35</v>
      </c>
      <c r="F68" s="81">
        <v>0.12606800000000001</v>
      </c>
      <c r="G68" s="81">
        <v>1.282138</v>
      </c>
      <c r="H68" s="55" t="str">
        <v/>
      </c>
      <c r="I68" s="81">
        <v>0.13333300000000001</v>
      </c>
      <c r="J68" s="81">
        <v>0.17897099999999999</v>
      </c>
      <c r="K68" s="81">
        <v>0.361757</v>
      </c>
      <c r="L68" s="81">
        <v>0.62009999999999998</v>
      </c>
      <c r="M68" s="81">
        <v>0.23454700000000001</v>
      </c>
      <c r="N68" s="81">
        <v>0.79791599999999996</v>
      </c>
    </row>
    <row r="69" spans="2:22" ht="15" customHeight="1" x14ac:dyDescent="0.35">
      <c r="B69" s="79" t="str">
        <v>HUT</v>
      </c>
      <c r="C69" s="79" t="str">
        <v>Xây dựng</v>
      </c>
      <c r="D69" s="55" t="str">
        <v/>
      </c>
      <c r="E69" s="80">
        <v>15.5</v>
      </c>
      <c r="F69" s="81">
        <v>0.115108</v>
      </c>
      <c r="G69" s="81">
        <v>1.172274</v>
      </c>
      <c r="H69" s="55" t="str">
        <v/>
      </c>
      <c r="I69" s="81">
        <v>0.20155000000000001</v>
      </c>
      <c r="J69" s="81">
        <v>7.4375999999999998E-2</v>
      </c>
      <c r="K69" s="81">
        <v>0.34522700000000001</v>
      </c>
      <c r="L69" s="81">
        <v>2.6165999999999998E-2</v>
      </c>
      <c r="M69" s="81">
        <v>-0.25888</v>
      </c>
      <c r="N69" s="81">
        <v>9.6451999999999996E-2</v>
      </c>
    </row>
    <row r="70" spans="2:22" ht="15" customHeight="1" x14ac:dyDescent="0.35">
      <c r="B70" s="79" t="str">
        <v>TV2</v>
      </c>
      <c r="C70" s="79" t="str">
        <v>Xây dựng</v>
      </c>
      <c r="D70" s="55" t="str">
        <v/>
      </c>
      <c r="E70" s="80">
        <v>40.799999</v>
      </c>
      <c r="F70" s="81">
        <v>7.6517000000000002E-2</v>
      </c>
      <c r="G70" s="81">
        <v>1.58192</v>
      </c>
      <c r="H70" s="55" t="str">
        <v/>
      </c>
      <c r="I70" s="81">
        <v>9.8250000000000004E-2</v>
      </c>
      <c r="J70" s="81">
        <v>-6.6362000000000004E-2</v>
      </c>
      <c r="K70" s="81">
        <v>0.12551699999999999</v>
      </c>
      <c r="L70" s="81">
        <v>0.221557</v>
      </c>
      <c r="M70" s="81">
        <v>-0.20830299999999999</v>
      </c>
      <c r="N70" s="81">
        <v>0.55993499999999996</v>
      </c>
    </row>
    <row r="71" spans="2:22" ht="15" customHeight="1" x14ac:dyDescent="0.35">
      <c r="B71" s="79" t="str">
        <v>HHV</v>
      </c>
      <c r="C71" s="79" t="str">
        <v>Xây dựng</v>
      </c>
      <c r="D71" s="55" t="str">
        <v/>
      </c>
      <c r="E71" s="80">
        <v>13.45</v>
      </c>
      <c r="F71" s="81">
        <v>3.4615E-2</v>
      </c>
      <c r="G71" s="81">
        <v>0.96458500000000003</v>
      </c>
      <c r="H71" s="55" t="str">
        <v/>
      </c>
      <c r="I71" s="81">
        <v>0.12529899999999999</v>
      </c>
      <c r="J71" s="81">
        <v>7.3954000000000006E-2</v>
      </c>
      <c r="K71" s="81">
        <v>0.18179899999999999</v>
      </c>
      <c r="L71" s="81">
        <v>0.212232</v>
      </c>
      <c r="M71" s="81">
        <v>-9.5815999999999998E-2</v>
      </c>
      <c r="N71" s="81">
        <v>0.43960199999999999</v>
      </c>
    </row>
    <row r="72" spans="2:22" ht="15" customHeight="1" x14ac:dyDescent="0.35">
      <c r="B72" s="79" t="str">
        <v>CTD</v>
      </c>
      <c r="C72" s="79" t="str">
        <v>Xây dựng</v>
      </c>
      <c r="D72" s="55" t="str">
        <v/>
      </c>
      <c r="E72" s="80">
        <v>84.5</v>
      </c>
      <c r="F72" s="81">
        <v>-8.2159999999999993E-3</v>
      </c>
      <c r="G72" s="81">
        <v>1.0357190000000001</v>
      </c>
      <c r="H72" s="55" t="str">
        <v/>
      </c>
      <c r="I72" s="81">
        <v>-1.7441999999999999E-2</v>
      </c>
      <c r="J72" s="81">
        <v>-2.7618E-2</v>
      </c>
      <c r="K72" s="81">
        <v>7.5064000000000006E-2</v>
      </c>
      <c r="L72" s="81">
        <v>0.22819800000000001</v>
      </c>
      <c r="M72" s="81">
        <v>9.8215999999999998E-2</v>
      </c>
      <c r="N72" s="81">
        <v>0.49686999999999998</v>
      </c>
    </row>
    <row r="73" spans="2:22" ht="15" customHeight="1" x14ac:dyDescent="0.35">
      <c r="B73" s="82"/>
      <c r="C73" s="82"/>
      <c r="D73" s="55"/>
      <c r="E73" s="83"/>
      <c r="F73" s="84"/>
      <c r="G73" s="84"/>
      <c r="H73" s="55"/>
      <c r="I73" s="84"/>
      <c r="J73" s="84"/>
      <c r="K73" s="84"/>
      <c r="L73" s="84"/>
      <c r="M73" s="84"/>
      <c r="N73" s="84"/>
    </row>
    <row r="74" spans="2:22" ht="15" customHeight="1" x14ac:dyDescent="0.35">
      <c r="B74" s="56"/>
      <c r="C74" s="56"/>
      <c r="D74" s="55"/>
      <c r="E74" s="51"/>
      <c r="F74" s="52"/>
      <c r="G74" s="52"/>
      <c r="H74" s="55"/>
      <c r="I74" s="52"/>
      <c r="J74" s="52"/>
      <c r="K74" s="52"/>
      <c r="L74" s="52"/>
      <c r="M74" s="52"/>
      <c r="N74" s="52"/>
    </row>
    <row r="75" spans="2:22" ht="15" customHeight="1" x14ac:dyDescent="0.35">
      <c r="B75" s="56"/>
      <c r="C75" s="56"/>
      <c r="D75" s="55"/>
      <c r="E75" s="51"/>
      <c r="F75" s="52"/>
      <c r="G75" s="52"/>
      <c r="H75" s="55"/>
      <c r="I75" s="52"/>
      <c r="J75" s="52"/>
      <c r="K75" s="52"/>
      <c r="L75" s="52"/>
      <c r="M75" s="52"/>
      <c r="N75" s="52"/>
    </row>
    <row r="76" spans="2:22" ht="15" customHeight="1" x14ac:dyDescent="0.35">
      <c r="B76" s="56"/>
      <c r="C76" s="56"/>
      <c r="D76" s="55"/>
      <c r="E76" s="51"/>
      <c r="F76" s="52"/>
      <c r="G76" s="52"/>
      <c r="H76" s="55"/>
      <c r="I76" s="52"/>
      <c r="J76" s="52"/>
      <c r="K76" s="52"/>
      <c r="L76" s="52"/>
      <c r="M76" s="52"/>
      <c r="N76" s="52"/>
    </row>
    <row r="77" spans="2:22" ht="17.149999999999999" customHeight="1" thickBot="1" x14ac:dyDescent="0.4">
      <c r="B77" s="15"/>
      <c r="C77" s="15"/>
      <c r="D77" s="15"/>
      <c r="E77" s="15"/>
      <c r="F77" s="15"/>
      <c r="G77" s="15"/>
      <c r="H77" s="15"/>
      <c r="I77" s="130" t="str">
        <f>"*Dữ liệu cập nhật lúc " &amp; weekly_data_comments!$C$7</f>
        <v>*Dữ liệu cập nhật lúc 15:00 ngày 28/07/2025</v>
      </c>
      <c r="J77" s="130"/>
      <c r="K77" s="130"/>
      <c r="L77" s="130"/>
      <c r="M77" s="130"/>
      <c r="N77" s="130"/>
    </row>
    <row r="78" spans="2:22" ht="17.149999999999999" customHeight="1" x14ac:dyDescent="0.35">
      <c r="B78" s="124" t="str">
        <f>"BÁO CÁO CHIẾN LƯỢC ĐẦU TƯ TUẦN | " &amp; weekly_data_comments!$C$8</f>
        <v>BÁO CÁO CHIẾN LƯỢC ĐẦU TƯ TUẦN | NGÀY 28/07/2025 - 28/07/2025</v>
      </c>
      <c r="C78" s="124"/>
      <c r="D78" s="124"/>
      <c r="E78" s="124"/>
      <c r="F78" s="124"/>
      <c r="G78" s="124"/>
      <c r="H78" s="53"/>
      <c r="I78" s="127" t="s">
        <v>249</v>
      </c>
      <c r="J78" s="127"/>
      <c r="K78" s="127"/>
      <c r="L78" s="127"/>
      <c r="M78" s="127"/>
      <c r="N78" s="127"/>
    </row>
    <row r="79" spans="2:22" x14ac:dyDescent="0.35">
      <c r="Q79" s="109" t="s">
        <v>246</v>
      </c>
      <c r="R79" s="109"/>
      <c r="S79" s="109"/>
      <c r="T79" s="109"/>
      <c r="U79" s="109"/>
      <c r="V79" s="109"/>
    </row>
    <row r="80" spans="2:22" x14ac:dyDescent="0.35">
      <c r="Q80" s="109"/>
      <c r="R80" s="109"/>
      <c r="S80" s="109"/>
      <c r="T80" s="109"/>
      <c r="U80" s="109"/>
      <c r="V80" s="109"/>
    </row>
    <row r="81" spans="17:30" ht="8.65" customHeight="1" x14ac:dyDescent="0.35">
      <c r="R81" s="15"/>
      <c r="S81" s="15"/>
      <c r="T81" s="15"/>
      <c r="U81" s="15"/>
      <c r="V81" s="15"/>
      <c r="W81" s="15"/>
      <c r="X81" s="15"/>
      <c r="Y81" s="15"/>
      <c r="Z81" s="15"/>
      <c r="AA81" s="15"/>
      <c r="AB81" s="15"/>
      <c r="AC81" s="15"/>
    </row>
    <row r="82" spans="17:30" ht="17.149999999999999" customHeight="1" x14ac:dyDescent="0.35">
      <c r="Q82" s="111" t="s">
        <v>250</v>
      </c>
      <c r="R82" s="111"/>
      <c r="S82" s="111"/>
      <c r="T82" s="111"/>
      <c r="U82" s="111"/>
      <c r="V82" s="111"/>
      <c r="W82" s="111"/>
      <c r="X82" s="111"/>
      <c r="Y82" s="111"/>
      <c r="Z82" s="111"/>
      <c r="AA82" s="111"/>
      <c r="AB82" s="111"/>
      <c r="AC82" s="111"/>
    </row>
    <row r="84" spans="17:30" ht="24.65" customHeight="1" x14ac:dyDescent="0.35"/>
    <row r="85" spans="17:30" x14ac:dyDescent="0.35">
      <c r="AD85" s="20"/>
    </row>
    <row r="104" spans="17:29" ht="15" thickBot="1" x14ac:dyDescent="0.4">
      <c r="Q104" s="15"/>
      <c r="R104" s="15"/>
      <c r="S104" s="15"/>
      <c r="T104" s="15"/>
      <c r="U104" s="15"/>
      <c r="V104" s="15"/>
      <c r="W104" s="15"/>
      <c r="X104" s="15"/>
      <c r="Y104" s="15"/>
      <c r="Z104" s="15"/>
      <c r="AA104" s="15"/>
      <c r="AB104" s="15"/>
      <c r="AC104" s="15"/>
    </row>
    <row r="105" spans="17:29" ht="17.25" customHeight="1" x14ac:dyDescent="0.35">
      <c r="Q105" s="124" t="str">
        <f>"BÁO CÁO CHIẾN LƯỢC ĐẦU TƯ TUẦN | " &amp; weekly_data_comments!$C$8</f>
        <v>BÁO CÁO CHIẾN LƯỢC ĐẦU TƯ TUẦN | NGÀY 28/07/2025 - 28/07/2025</v>
      </c>
      <c r="R105" s="124"/>
      <c r="S105" s="124"/>
      <c r="T105" s="124"/>
      <c r="U105" s="124"/>
      <c r="V105" s="124"/>
      <c r="W105" s="53"/>
      <c r="X105" s="127" t="s">
        <v>251</v>
      </c>
      <c r="Y105" s="127"/>
      <c r="Z105" s="127"/>
      <c r="AA105" s="127"/>
      <c r="AB105" s="127"/>
      <c r="AC105" s="127"/>
    </row>
  </sheetData>
  <mergeCells count="28">
    <mergeCell ref="Q82:AC82"/>
    <mergeCell ref="Q105:V105"/>
    <mergeCell ref="X105:AC105"/>
    <mergeCell ref="B53:G54"/>
    <mergeCell ref="B56:N56"/>
    <mergeCell ref="B78:G78"/>
    <mergeCell ref="I78:N78"/>
    <mergeCell ref="Q79:V80"/>
    <mergeCell ref="I77:N77"/>
    <mergeCell ref="B58:C58"/>
    <mergeCell ref="E58:G58"/>
    <mergeCell ref="I58:N58"/>
    <mergeCell ref="B1:G2"/>
    <mergeCell ref="B4:N4"/>
    <mergeCell ref="B26:G26"/>
    <mergeCell ref="I26:N26"/>
    <mergeCell ref="B6:C6"/>
    <mergeCell ref="E6:G6"/>
    <mergeCell ref="I6:N6"/>
    <mergeCell ref="B27:G28"/>
    <mergeCell ref="B30:N30"/>
    <mergeCell ref="B52:G52"/>
    <mergeCell ref="I52:N52"/>
    <mergeCell ref="I25:N25"/>
    <mergeCell ref="I51:N51"/>
    <mergeCell ref="B32:C32"/>
    <mergeCell ref="E32:G32"/>
    <mergeCell ref="I32:N32"/>
  </mergeCells>
  <conditionalFormatting sqref="F8:F24">
    <cfRule type="expression" dxfId="26" priority="38">
      <formula>F8&lt;0</formula>
    </cfRule>
    <cfRule type="expression" dxfId="25" priority="39">
      <formula>F8&gt;=0</formula>
    </cfRule>
  </conditionalFormatting>
  <conditionalFormatting sqref="F34:F50">
    <cfRule type="expression" dxfId="24" priority="28">
      <formula>F34&lt;0</formula>
    </cfRule>
    <cfRule type="expression" dxfId="23" priority="29">
      <formula>F34&gt;=0</formula>
    </cfRule>
  </conditionalFormatting>
  <conditionalFormatting sqref="F60:F76">
    <cfRule type="expression" dxfId="22" priority="19">
      <formula>F60&lt;0</formula>
    </cfRule>
    <cfRule type="expression" dxfId="21" priority="20">
      <formula>F60&gt;=0</formula>
    </cfRule>
  </conditionalFormatting>
  <conditionalFormatting sqref="G8:G24">
    <cfRule type="expression" dxfId="20" priority="11">
      <formula>G8&gt;=1.3</formula>
    </cfRule>
    <cfRule type="expression" dxfId="19" priority="31">
      <formula>AND(G8&gt;=1,G8&lt;1.3)</formula>
    </cfRule>
    <cfRule type="expression" dxfId="18" priority="32">
      <formula>AND(G8&gt;=0.7,G8&lt;1)</formula>
    </cfRule>
    <cfRule type="expression" dxfId="17" priority="34">
      <formula>AND(G8&gt;=0.5,G8&lt;0.7)</formula>
    </cfRule>
    <cfRule type="expression" dxfId="16" priority="35">
      <formula>G8&lt;0.5</formula>
    </cfRule>
  </conditionalFormatting>
  <conditionalFormatting sqref="G34:G50">
    <cfRule type="expression" dxfId="15" priority="6">
      <formula>G34&gt;=1.3</formula>
    </cfRule>
    <cfRule type="expression" dxfId="14" priority="7">
      <formula>AND(G34&gt;=1,G34&lt;1.3)</formula>
    </cfRule>
    <cfRule type="expression" dxfId="13" priority="8">
      <formula>AND(G34&gt;=0.7,G34&lt;1)</formula>
    </cfRule>
    <cfRule type="expression" dxfId="12" priority="9">
      <formula>AND(G34&gt;=0.5,G34&lt;0.7)</formula>
    </cfRule>
    <cfRule type="expression" dxfId="11" priority="10">
      <formula>G34&lt;0.5</formula>
    </cfRule>
  </conditionalFormatting>
  <conditionalFormatting sqref="G60:G76">
    <cfRule type="expression" dxfId="10" priority="1">
      <formula>G60&gt;=1.3</formula>
    </cfRule>
    <cfRule type="expression" dxfId="9" priority="2">
      <formula>AND(G60&gt;=1,G60&lt;1.3)</formula>
    </cfRule>
    <cfRule type="expression" dxfId="8" priority="3">
      <formula>AND(G60&gt;=0.7,G60&lt;1)</formula>
    </cfRule>
    <cfRule type="expression" dxfId="7" priority="4">
      <formula>AND(G60&gt;=0.5,G60&lt;0.7)</formula>
    </cfRule>
    <cfRule type="expression" dxfId="6" priority="5">
      <formula>G60&lt;0.5</formula>
    </cfRule>
  </conditionalFormatting>
  <conditionalFormatting sqref="I8:N24">
    <cfRule type="expression" dxfId="5" priority="36">
      <formula>I8&lt;0</formula>
    </cfRule>
    <cfRule type="expression" dxfId="4" priority="37">
      <formula>I8&gt;=0</formula>
    </cfRule>
  </conditionalFormatting>
  <conditionalFormatting sqref="I34:N50">
    <cfRule type="expression" dxfId="3" priority="26">
      <formula>I34&lt;0</formula>
    </cfRule>
    <cfRule type="expression" dxfId="2" priority="27">
      <formula>I34&gt;=0</formula>
    </cfRule>
  </conditionalFormatting>
  <conditionalFormatting sqref="I60:N76">
    <cfRule type="expression" dxfId="1" priority="17">
      <formula>I60&lt;0</formula>
    </cfRule>
    <cfRule type="expression" dxfId="0" priority="18">
      <formula>I60&gt;=0</formula>
    </cfRule>
  </conditionalFormatting>
  <printOptions verticalCentered="1"/>
  <pageMargins left="0" right="0" top="0" bottom="0" header="0" footer="0"/>
  <pageSetup paperSize="11" scale="104" orientation="landscape"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5C9BE2-F0C6-48CB-A448-7AB4F8CB4374}">
  <dimension ref="A1:I10"/>
  <sheetViews>
    <sheetView view="pageBreakPreview" zoomScale="115" zoomScaleNormal="100" zoomScaleSheetLayoutView="115" workbookViewId="0">
      <selection activeCell="P8" sqref="P8"/>
    </sheetView>
  </sheetViews>
  <sheetFormatPr defaultRowHeight="14.5" x14ac:dyDescent="0.35"/>
  <cols>
    <col min="1" max="1" width="2.26953125" customWidth="1"/>
    <col min="2" max="2" width="7.7265625" customWidth="1"/>
    <col min="3" max="3" width="23.1796875" customWidth="1"/>
    <col min="4" max="4" width="7.7265625" customWidth="1"/>
    <col min="5" max="5" width="19.26953125" customWidth="1"/>
    <col min="6" max="6" width="7.7265625" customWidth="1"/>
    <col min="7" max="7" width="23.1796875" customWidth="1"/>
    <col min="8" max="8" width="7.7265625" customWidth="1"/>
    <col min="9" max="9" width="2.26953125" customWidth="1"/>
  </cols>
  <sheetData>
    <row r="1" spans="1:9" x14ac:dyDescent="0.35">
      <c r="C1" s="15"/>
      <c r="D1" s="15"/>
      <c r="E1" s="15"/>
      <c r="F1" s="15"/>
      <c r="G1" s="15"/>
      <c r="H1" s="15"/>
    </row>
    <row r="2" spans="1:9" ht="14.65" customHeight="1" x14ac:dyDescent="0.55000000000000004">
      <c r="B2" s="36"/>
      <c r="C2" s="36"/>
      <c r="D2" s="36"/>
      <c r="E2" s="15"/>
      <c r="F2" s="15"/>
      <c r="G2" s="15"/>
      <c r="H2" s="15"/>
    </row>
    <row r="3" spans="1:9" ht="8.65" customHeight="1" x14ac:dyDescent="0.55000000000000004">
      <c r="B3" s="36"/>
      <c r="C3" s="36"/>
      <c r="D3" s="36"/>
      <c r="E3" s="15"/>
      <c r="F3" s="15"/>
      <c r="G3" s="15"/>
      <c r="H3" s="15"/>
    </row>
    <row r="4" spans="1:9" ht="21.65" customHeight="1" x14ac:dyDescent="0.35">
      <c r="B4" s="131" t="s">
        <v>252</v>
      </c>
      <c r="C4" s="131"/>
      <c r="D4" s="131"/>
      <c r="E4" s="131"/>
      <c r="F4" s="131"/>
      <c r="G4" s="131"/>
      <c r="H4" s="131"/>
    </row>
    <row r="5" spans="1:9" s="57" customFormat="1" ht="8.65" customHeight="1" x14ac:dyDescent="0.35">
      <c r="B5" s="58"/>
      <c r="C5" s="89"/>
      <c r="D5" s="58"/>
      <c r="E5" s="58"/>
      <c r="F5" s="58"/>
      <c r="G5" s="58"/>
      <c r="H5" s="58"/>
    </row>
    <row r="6" spans="1:9" ht="156.65" customHeight="1" x14ac:dyDescent="0.35">
      <c r="A6" s="20"/>
      <c r="B6" s="132" t="s">
        <v>254</v>
      </c>
      <c r="C6" s="132"/>
      <c r="D6" s="132"/>
      <c r="E6" s="132"/>
      <c r="F6" s="132"/>
      <c r="G6" s="132"/>
      <c r="H6" s="132"/>
      <c r="I6" s="20"/>
    </row>
    <row r="7" spans="1:9" ht="43" customHeight="1" x14ac:dyDescent="0.35">
      <c r="B7" s="133" t="s">
        <v>213</v>
      </c>
      <c r="C7" s="133"/>
      <c r="D7" s="133"/>
      <c r="E7" s="85"/>
      <c r="F7" s="133" t="s">
        <v>214</v>
      </c>
      <c r="G7" s="133"/>
      <c r="H7" s="133"/>
    </row>
    <row r="8" spans="1:9" ht="101.5" customHeight="1" x14ac:dyDescent="0.35">
      <c r="B8" s="21"/>
      <c r="C8" s="21"/>
      <c r="D8" s="21"/>
      <c r="E8" s="21"/>
      <c r="F8" s="21"/>
      <c r="G8" s="21"/>
      <c r="H8" s="21"/>
    </row>
    <row r="9" spans="1:9" ht="15" thickBot="1" x14ac:dyDescent="0.4">
      <c r="B9" s="15"/>
      <c r="C9" s="15"/>
      <c r="D9" s="15"/>
      <c r="E9" s="15"/>
      <c r="F9" s="15"/>
      <c r="G9" s="15"/>
      <c r="H9" s="15"/>
    </row>
    <row r="10" spans="1:9" ht="17.149999999999999" customHeight="1" x14ac:dyDescent="0.35">
      <c r="B10" s="53" t="str">
        <f>"BÁO CÁO CHIẾN LƯỢC ĐẦU TƯ TUẦN | " &amp; weekly_data_comments!$C$8</f>
        <v>BÁO CÁO CHIẾN LƯỢC ĐẦU TƯ TUẦN | NGÀY 28/07/2025 - 28/07/2025</v>
      </c>
      <c r="C10" s="53"/>
      <c r="D10" s="53"/>
      <c r="E10" s="53"/>
      <c r="F10" s="127" t="s">
        <v>253</v>
      </c>
      <c r="G10" s="127"/>
      <c r="H10" s="127"/>
    </row>
  </sheetData>
  <mergeCells count="5">
    <mergeCell ref="B4:H4"/>
    <mergeCell ref="B6:H6"/>
    <mergeCell ref="B7:D7"/>
    <mergeCell ref="F7:H7"/>
    <mergeCell ref="F10:H10"/>
  </mergeCells>
  <printOptions verticalCentered="1"/>
  <pageMargins left="0" right="0" top="0" bottom="0" header="0" footer="0"/>
  <pageSetup paperSize="11" scale="104" orientation="landscape"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8728E1-D77D-4DBE-9E6E-B152D415F249}">
  <dimension ref="A1:I44"/>
  <sheetViews>
    <sheetView view="pageBreakPreview" zoomScaleNormal="40" zoomScaleSheetLayoutView="100" workbookViewId="0">
      <selection activeCell="D4" sqref="D4:H4"/>
    </sheetView>
  </sheetViews>
  <sheetFormatPr defaultRowHeight="14.5" x14ac:dyDescent="0.35"/>
  <cols>
    <col min="1" max="1" width="3.81640625" style="10" customWidth="1"/>
    <col min="2" max="2" width="7.7265625" bestFit="1" customWidth="1"/>
    <col min="3" max="3" width="10.1796875" bestFit="1" customWidth="1"/>
    <col min="4" max="4" width="15.453125" customWidth="1"/>
    <col min="5" max="5" width="14.1796875" style="99" customWidth="1"/>
    <col min="6" max="6" width="21.453125" style="106" customWidth="1"/>
    <col min="7" max="8" width="59.26953125" customWidth="1"/>
    <col min="9" max="9" width="86.81640625" bestFit="1" customWidth="1"/>
  </cols>
  <sheetData>
    <row r="1" spans="1:9" ht="19.5" x14ac:dyDescent="0.45">
      <c r="A1" s="134" t="s">
        <v>9</v>
      </c>
      <c r="B1" s="134"/>
      <c r="C1" s="134"/>
      <c r="D1" s="134"/>
      <c r="E1" s="134"/>
      <c r="F1" s="134"/>
      <c r="G1" s="134"/>
      <c r="H1" s="134"/>
      <c r="I1" s="134"/>
    </row>
    <row r="2" spans="1:9" x14ac:dyDescent="0.35">
      <c r="A2" s="103" t="s">
        <v>325</v>
      </c>
      <c r="B2" s="100" t="s">
        <v>100</v>
      </c>
      <c r="C2" s="100" t="str" cm="1">
        <f t="array" ref="C2:I22">_xlfn.CHOOSECOLS(_xlfn.VSTACK(weekly_news_list[#Headers],
  _xlfn._xlws.SORT(_xlfn._xlws.FILTER(weekly_news_list[], weekly_news_list[news_type]=A1), 1, -1)
 ), 11, 9, 1, 6, 2, 3, 10)</f>
        <v>ai_selected</v>
      </c>
      <c r="D2" s="100" t="str">
        <v>impact</v>
      </c>
      <c r="E2" s="101" t="str">
        <v>source</v>
      </c>
      <c r="F2" s="104" t="str">
        <v>published_time</v>
      </c>
      <c r="G2" s="100" t="str">
        <v>title</v>
      </c>
      <c r="H2" s="107" t="str">
        <v>content</v>
      </c>
      <c r="I2" s="108" t="str">
        <v>sectors</v>
      </c>
    </row>
    <row r="3" spans="1:9" x14ac:dyDescent="0.35">
      <c r="A3" s="5">
        <v>1</v>
      </c>
      <c r="B3" s="8" t="str">
        <f>C3</f>
        <v>x</v>
      </c>
      <c r="C3" s="8" t="str">
        <v>x</v>
      </c>
      <c r="D3" s="8" t="str">
        <v>Tích cực</v>
      </c>
      <c r="E3" s="98" t="str">
        <v>vneconomy</v>
      </c>
      <c r="F3" s="105">
        <v>45863.152037037034</v>
      </c>
      <c r="G3" s="8" t="str">
        <v>Thông tư 14 mở đường dỡ bỏ hạn mức tín dụng như thế nào?</v>
      </c>
      <c r="H3" s="8" t="str">
        <v>Thông tư 14/2025/TT-NHNN về tỷ lệ an toàn vốn là bước chuẩn bị quan trọng cho việc bỏ "room" tín dụng. Agribank hướng tới tăng trưởng tín dụng 13% năm 2025, ưu tiên lĩnh vực sản xuất, kinh tế xanh. Việc bỏ "room" tín dụng yêu cầu ngân hàng nâng cao quản trị rủi ro, tuân thủ Basel II/III.</v>
      </c>
      <c r="I3" s="4" t="str">
        <v>Ngân hàng, Sản xuất, Năng lượng tái tạo, Môi trường</v>
      </c>
    </row>
    <row r="4" spans="1:9" x14ac:dyDescent="0.35">
      <c r="A4" s="5">
        <v>2</v>
      </c>
      <c r="B4" s="8" t="str">
        <f t="shared" ref="B4:B22" si="0">C4</f>
        <v/>
      </c>
      <c r="C4" s="8" t="str">
        <v/>
      </c>
      <c r="D4" s="8" t="str">
        <v>Tiêu cực</v>
      </c>
      <c r="E4" s="98" t="str">
        <v>VietStock</v>
      </c>
      <c r="F4" s="105">
        <v>45864.4378125</v>
      </c>
      <c r="G4" s="8" t="str">
        <v>Ngân hàng Nhà nước yêu cầu miễn, giảm lãi vay cho người dân sau bão số 3</v>
      </c>
      <c r="H4" s="8" t="str">
        <v>Ngân hàng Nhà nước yêu cầu miễn giảm lãi vay, cơ cấu nợ cho khách hàng bị ảnh hưởng bởi bão số 3.  Các tổ chức tín dụng phải hỗ trợ khách hàng khôi phục sản xuất kinh doanh sau bão.  Việc này nhằm giúp người dân vượt qua khó khăn, khôi phục đời sống và sản xuất.</v>
      </c>
      <c r="I4" s="4" t="str">
        <v>Ngân hàng, Nông nghiệp, Thủy sản</v>
      </c>
    </row>
    <row r="5" spans="1:9" x14ac:dyDescent="0.35">
      <c r="A5" s="5">
        <v>3</v>
      </c>
      <c r="B5" s="8" t="str">
        <f t="shared" si="0"/>
        <v/>
      </c>
      <c r="C5" s="8" t="str">
        <v/>
      </c>
      <c r="D5" s="8" t="str">
        <v>Tích cực</v>
      </c>
      <c r="E5" s="98" t="str">
        <v>VietStock</v>
      </c>
      <c r="F5" s="105">
        <v>45864.341689814813</v>
      </c>
      <c r="G5" s="8" t="str">
        <v>Lãi suất cho vay đồng loạt giảm, vay ngân hàng nào thấp nhất?</v>
      </c>
      <c r="H5" s="8" t="str">
        <v>Hầu hết ngân hàng giảm lãi suất cho vay, với ABBank giảm mạnh nhất 2,07%/năm. SCB, ABBank, BIDV, Vietcombank có lãi suất cho vay bình quân dưới 6%. Lãi suất cho vay bình quân mới toàn hệ thống đạt 6,23%/năm, giảm 0,7%/năm.</v>
      </c>
      <c r="I5" s="4" t="str">
        <v>Ngân hàng</v>
      </c>
    </row>
    <row r="6" spans="1:9" x14ac:dyDescent="0.35">
      <c r="A6" s="5">
        <v>4</v>
      </c>
      <c r="B6" s="8" t="str">
        <f t="shared" si="0"/>
        <v>x</v>
      </c>
      <c r="C6" s="8" t="str">
        <v>x</v>
      </c>
      <c r="D6" s="8" t="str">
        <v>Trung lập</v>
      </c>
      <c r="E6" s="98" t="str">
        <v>VietStock</v>
      </c>
      <c r="F6" s="105">
        <v>45863.899305555555</v>
      </c>
      <c r="G6" s="8" t="str">
        <v>Bộ Tài chính đề xuất sửa đổi Luật Quản lý nợ công</v>
      </c>
      <c r="H6" s="8" t="str">
        <v>Bộ Tài chính đề xuất sửa đổi 17 điều, bãi bỏ 5 điều Luật Quản lý nợ công 2017. Dự thảo phân cấp cho địa phương phát hành trái phiếu, giảm thủ tục vay ODA. Quy định mới về chương trình quản lý nợ 3 năm và ưu đãi thuế cho nhà đầu tư quốc tế.</v>
      </c>
      <c r="I6" s="4" t="str">
        <v>Tài chính công, Trái phiếu Chính phủ, Thị trường vốn, Đầu tư nước ngoài</v>
      </c>
    </row>
    <row r="7" spans="1:9" x14ac:dyDescent="0.35">
      <c r="A7" s="5">
        <v>5</v>
      </c>
      <c r="B7" s="8" t="str">
        <f t="shared" si="0"/>
        <v/>
      </c>
      <c r="C7" s="8" t="str">
        <v/>
      </c>
      <c r="D7" s="8" t="str">
        <v>Tiêu cực</v>
      </c>
      <c r="E7" s="98" t="str">
        <v>VietStock</v>
      </c>
      <c r="F7" s="105">
        <v>45863.80945601852</v>
      </c>
      <c r="G7" s="8" t="str">
        <v>Theo dấu dòng tiền cá mập 25/07: Khối ngoại và tự doanh cùng bán ròng trong ngày VN-Index lập đỉnh mới</v>
      </c>
      <c r="H7" s="8" t="str">
        <v>Ngày 25/07 VN-Index lập đỉnh lịch sử 1,531.13 điểm, nhưng khối ngoại bán ròng 66 tỷ đồng, tập trung vào HPG, FPT, MSN. Tự doanh sàn HOSE bán ròng mạnh 289 tỷ đồng, chủ yếu ở VPB, BSR, VIB. SSI dẫn đầu mua ròng khối ngoại hơn 403 tỷ đồng, VPB đứng sau với 225 tỷ.</v>
      </c>
      <c r="I7" s="4" t="str">
        <v>Chứng khoán, Thép, Công nghệ, Bán lẻ, Ngân hàng, Dầu khí</v>
      </c>
    </row>
    <row r="8" spans="1:9" x14ac:dyDescent="0.35">
      <c r="A8" s="5">
        <v>6</v>
      </c>
      <c r="B8" s="8" t="str">
        <f t="shared" si="0"/>
        <v/>
      </c>
      <c r="C8" s="8" t="str">
        <v/>
      </c>
      <c r="D8" s="8" t="str">
        <v>Tiêu cực</v>
      </c>
      <c r="E8" s="98" t="str">
        <v>VietStock</v>
      </c>
      <c r="F8" s="105">
        <v>45863.761701388888</v>
      </c>
      <c r="G8" s="8" t="str">
        <v>Chứng khoán Tuần 21-25/07/2025: Thiết lập đỉnh lịch sử mới với chuỗi tăng 6 tuần liền</v>
      </c>
      <c r="H8" s="8" t="str">
        <v>VN-Index lập đỉnh lịch sử mới, tăng 2.26% tuần 21-25/07/2025, thanh khoản cao nhất. Khối ngoại bán ròng hơn 2 nghìn tỷ đồng, tiềm ẩn rung lắc kỹ thuật. Dịch vụ truyền thông, công nghiệp, tài chính dẫn dắt thị trường tích cực.</v>
      </c>
      <c r="I8" s="4" t="str">
        <v>Chứng khoán, Dịch vụ truyền thông, Công nghiệp, Tài chính</v>
      </c>
    </row>
    <row r="9" spans="1:9" x14ac:dyDescent="0.35">
      <c r="A9" s="5">
        <v>7</v>
      </c>
      <c r="B9" s="8" t="str">
        <f t="shared" si="0"/>
        <v/>
      </c>
      <c r="C9" s="8" t="str">
        <v/>
      </c>
      <c r="D9" s="8" t="str">
        <v>Tích cực</v>
      </c>
      <c r="E9" s="98" t="str">
        <v>VietStock</v>
      </c>
      <c r="F9" s="105">
        <v>45863.681944444441</v>
      </c>
      <c r="G9" s="8" t="str">
        <v>Nhịp đập Thị trường 25/07: VN-Index lập đỉnh mới, nhóm tài chính và công nghiệp thăng hoa</v>
      </c>
      <c r="H9" s="8" t="str">
        <v>VN-Index lập đỉnh mới 1.531,13 điểm với 10,11 điểm tăng. Thanh khoản tăng vọt, đạt hơn 35,9 ngàn tỷ đồng trên HOSE. Nhóm tài chính và công nghiệp dẫn dắt đà tăng, trong khi khối ngoại tiếp tục bán ròng 78 tỷ đồng.</v>
      </c>
      <c r="I9" s="4" t="str">
        <v>Chứng khoán, Tài chính, Công nghiệp</v>
      </c>
    </row>
    <row r="10" spans="1:9" x14ac:dyDescent="0.35">
      <c r="A10" s="5">
        <v>8</v>
      </c>
      <c r="B10" s="8" t="str">
        <f t="shared" si="0"/>
        <v/>
      </c>
      <c r="C10" s="8" t="str">
        <v/>
      </c>
      <c r="D10" s="8" t="str">
        <v>Tiêu cực</v>
      </c>
      <c r="E10" s="98" t="str">
        <v>VietStock</v>
      </c>
      <c r="F10" s="105">
        <v>45862.870138888888</v>
      </c>
      <c r="G10" s="8" t="str">
        <v>Standard Chartered điều chỉnh dự báo tăng trưởng kinh tế Việt Nam năm 2025</v>
      </c>
      <c r="H10" s="8" t="str">
        <v>Standard Chartered hạ dự báo tăng trưởng GDP Việt Nam năm 2025 xuống 6.1%, với FDI giải ngân tăng 8.1% lên 11.7 tỷ USD. Lạm phát dự kiến 3.5%, tuy nhiên rủi ro từ phía cầu vẫn hiện hữu. Ngân hàng dự báo lãi suất tái cấp vốn giữ nguyên và nâng tỷ giá USD/VND lên 26,300.</v>
      </c>
      <c r="I10" s="4" t="str">
        <v>Toàn thị trường, Đầu tư nước ngoài, Ngoại hối</v>
      </c>
    </row>
    <row r="11" spans="1:9" x14ac:dyDescent="0.35">
      <c r="A11" s="5">
        <v>9</v>
      </c>
      <c r="B11" s="8" t="str">
        <f t="shared" si="0"/>
        <v/>
      </c>
      <c r="C11" s="8" t="str">
        <v/>
      </c>
      <c r="D11" s="8" t="str">
        <v>Tích cực</v>
      </c>
      <c r="E11" s="98" t="str">
        <v>VietStock</v>
      </c>
      <c r="F11" s="105">
        <v>45862.382939814815</v>
      </c>
      <c r="G11" s="8" t="str">
        <v>AMRO nâng dự báo tăng trưởng kinh tế Việt Nam trong năm 2025</v>
      </c>
      <c r="H11" s="8" t="str">
        <v xml:space="preserve">AMRO dự báo kinh tế Việt Nam năm 2025 tăng trưởng 7%, tăng từ 6,5% tháng 4/2025. GDP 6 tháng đầu năm 2025 đạt 7,52%, nhờ vào tiêu dùng, xuất khẩu mạnh mẽ. ASEAN tăng trưởng 4,4% năm 2025, song rủi ro thương mại Mỹ cần lưu ý.
</v>
      </c>
      <c r="I11" s="4" t="str">
        <v>Toàn thị trường, Bán lẻ, Xuất khẩu</v>
      </c>
    </row>
    <row r="12" spans="1:9" x14ac:dyDescent="0.35">
      <c r="A12" s="5">
        <v>10</v>
      </c>
      <c r="B12" s="8" t="str">
        <f t="shared" si="0"/>
        <v/>
      </c>
      <c r="C12" s="8" t="str">
        <v/>
      </c>
      <c r="D12" s="8" t="str">
        <v>Tích cực</v>
      </c>
      <c r="E12" s="98" t="str">
        <v>VietStock</v>
      </c>
      <c r="F12" s="105">
        <v>45861.636805555558</v>
      </c>
      <c r="G12" s="8" t="str">
        <v>ADB dự báo tăng trưởng GDP của Việt Nam ở mức 6.3% cho năm 2025</v>
      </c>
      <c r="H12" s="8" t="str">
        <v xml:space="preserve">ADB dự báo GDP Việt Nam tăng 6.3% năm 2025 bất chấp áp lực từ thuế quan. Giải ngân FDI tăng 8.1% cùng với xuất nhập khẩu mạnh mẽ thúc đẩy kinh tế trong năm 2025. Tuy nhiên, lạm phát dự kiến giảm còn 3.9% vào năm 2025 và 3.8% năm 2026, ADB cho biết.
</v>
      </c>
      <c r="I12" s="4" t="str">
        <v>Toàn thị trường, Đầu tư nước ngoài, Xuất nhập khẩu</v>
      </c>
    </row>
    <row r="13" spans="1:9" x14ac:dyDescent="0.35">
      <c r="A13" s="5">
        <v>11</v>
      </c>
      <c r="B13" s="8" t="str">
        <f t="shared" si="0"/>
        <v/>
      </c>
      <c r="C13" s="8" t="str">
        <v/>
      </c>
      <c r="D13" s="8" t="str">
        <v>Tích cực</v>
      </c>
      <c r="E13" s="98" t="str">
        <v>VietStock</v>
      </c>
      <c r="F13" s="105">
        <v>45861.615972222222</v>
      </c>
      <c r="G13" s="8" t="str">
        <v>Thủ tướng: Đưa thể chế từ 'điểm nghẽn của điểm nghẽn' thành lợi thế cạnh tranh quốc gia</v>
      </c>
      <c r="H13" s="8" t="str">
        <v>Thủ tướng yêu cầu tháo gỡ vướng mắc thể chế, pháp luật trong năm 2025. 8 dự án luật được xem xét, bao gồm Luật Thương mại điện tử, Luật Hàng không dân dụng. Chính phủ sẽ trình Quốc hội khoảng 40 dự án luật, pháp lệnh năm 2026.</v>
      </c>
      <c r="I13" s="4" t="str">
        <v>Toàn thị trường, Thương mại điện tử, Hàng không</v>
      </c>
    </row>
    <row r="14" spans="1:9" x14ac:dyDescent="0.35">
      <c r="A14" s="5">
        <v>12</v>
      </c>
      <c r="B14" s="8" t="str">
        <f t="shared" si="0"/>
        <v/>
      </c>
      <c r="C14" s="8" t="str">
        <v/>
      </c>
      <c r="D14" s="8" t="str">
        <v>Tích cực</v>
      </c>
      <c r="E14" s="98" t="str">
        <v>VietStock</v>
      </c>
      <c r="F14" s="105">
        <v>45861.404166666667</v>
      </c>
      <c r="G14" s="8" t="str">
        <v>Thủ tướng: Đẩy mạnh ngoại giao kinh tế để thúc đẩy tăng trưởng năm 2025 và những năm tiếp theo</v>
      </c>
      <c r="H14" s="8" t="str">
        <v xml:space="preserve">Thủ tướng chủ trì hội nghị thúc đẩy ngoại giao kinh tế, hướng tới tăng trưởng hai con số. Hợp tác được thể hiện qua hơn 200 thỏa thuận trong 6 tháng, gấp đôi năm 2024. Việt Nam sẽ đàm phán các FTA, phấn đấu GDP năm 2025 đạt 8.3-8.5%.
</v>
      </c>
      <c r="I14" s="4" t="str">
        <v>Toàn thị trường, Thương mại quốc tế</v>
      </c>
    </row>
    <row r="15" spans="1:9" x14ac:dyDescent="0.35">
      <c r="A15" s="5">
        <v>13</v>
      </c>
      <c r="B15" s="8" t="str">
        <f t="shared" si="0"/>
        <v/>
      </c>
      <c r="C15" s="8" t="str">
        <v/>
      </c>
      <c r="D15" s="8" t="str">
        <v>Trung lập</v>
      </c>
      <c r="E15" s="98" t="str">
        <v>VietStock</v>
      </c>
      <c r="F15" s="105">
        <v>45860.668055555558</v>
      </c>
      <c r="G15" s="8" t="str">
        <v>Thường trực Chính phủ cho ý kiến về đề án xây dựng quốc gia khởi nghiệp</v>
      </c>
      <c r="H15" s="8" t="str">
        <v xml:space="preserve">Thủ tướng Phạm Minh Chính chủ trì họp về quốc gia khởi nghiệp, dự thảo BT cùng các vấn đề khác. Đề án khởi nghiệp cần làm rõ đổi mới sáng tạo, chuyển đổi số, nhân rộng mô hình hay. Thường trực Chính phủ thảo luận về dự án BT, nhấn mạnh phân cấp, hậu kiểm, lợi ích hài hòa.
</v>
      </c>
      <c r="I15" s="4" t="str">
        <v>Khởi nghiệp, Công nghệ, Chuyển đổi số, Đầu tư công, Xây dựng, Hạ tầng</v>
      </c>
    </row>
    <row r="16" spans="1:9" x14ac:dyDescent="0.35">
      <c r="A16" s="5">
        <v>14</v>
      </c>
      <c r="B16" s="8" t="str">
        <f t="shared" si="0"/>
        <v/>
      </c>
      <c r="C16" s="8" t="str">
        <v/>
      </c>
      <c r="D16" s="8" t="str">
        <v>Trung lập</v>
      </c>
      <c r="E16" s="98" t="str">
        <v>VietStock</v>
      </c>
      <c r="F16" s="105">
        <v>45860.366666666669</v>
      </c>
      <c r="G16" s="8" t="str">
        <v>Công chức bị tạm đình chỉ nếu nhũng nhiễu người dân, doanh nghiệp</v>
      </c>
      <c r="H16" s="8" t="str">
        <v xml:space="preserve">Công chức có thể bị tạm đình chỉ nếu nhũng nhiễu người dân hoặc doanh nghiệp. Quyết định số 727 của Bộ Nội vụ có hiệu lực sau khi ban hành 2 ngày. Miễn nhiệm lãnh đạo nếu bị khiển trách, cảnh cáo hoặc 2/3 phiếu tín nhiệm thấp.
</v>
      </c>
      <c r="I16" s="4" t="str">
        <v>Môi trường kinh doanh, Toàn thị trường</v>
      </c>
    </row>
    <row r="17" spans="1:9" x14ac:dyDescent="0.35">
      <c r="A17" s="5">
        <v>15</v>
      </c>
      <c r="B17" s="8" t="str">
        <f t="shared" si="0"/>
        <v>x</v>
      </c>
      <c r="C17" s="8" t="str">
        <v>x</v>
      </c>
      <c r="D17" s="8" t="str">
        <v>Tích cực</v>
      </c>
      <c r="E17" s="98" t="str">
        <v>Vietnambiz</v>
      </c>
      <c r="F17" s="105">
        <v>45865.661805555559</v>
      </c>
      <c r="G17" s="8" t="str">
        <v>Chính phủ ban hành quy định mới về đầu tư từ các quỹ bảo hiểm</v>
      </c>
      <c r="H17" s="8" t="str">
        <v>Nghị định 212/2025/NĐ-CP quy định đầu tư quỹ BHXH, BHYT, BHTN ưu tiên trái phiếu Chính phủ kỳ hạn dài. Danh mục đầu tư trong nước tập trung công cụ nợ Chính phủ, trừ ngân hàng kiểm soát đặc biệt. Tiền sinh lời trích 2% cho quỹ dự phòng rủi ro, tối đa 5% dư nợ.</v>
      </c>
      <c r="I17" s="4" t="str">
        <v>Tài chính, Trái phiếu Chính phủ, Bảo hiểm</v>
      </c>
    </row>
    <row r="18" spans="1:9" x14ac:dyDescent="0.35">
      <c r="A18" s="5">
        <v>16</v>
      </c>
      <c r="B18" s="8" t="str">
        <f t="shared" si="0"/>
        <v>x</v>
      </c>
      <c r="C18" s="8" t="str">
        <v>x</v>
      </c>
      <c r="D18" s="8" t="str">
        <v>Tích cực</v>
      </c>
      <c r="E18" s="98" t="str">
        <v>Vietnambiz</v>
      </c>
      <c r="F18" s="105">
        <v>45864.916666666664</v>
      </c>
      <c r="G18" s="8" t="str">
        <v>Chứng khoán 25 năm vươn đỉnh lịch sử - Bài cuối: Kỳ vọng nâng hạng, đón dòng vốn mới</v>
      </c>
      <c r="H18" s="8" t="str">
        <v>Thị trường chứng khoán Việt Nam, với GDP 7,25% và tín dụng tăng 9,9%, hướng tới nâng hạng FTSE Russell tháng 9.  Cần cải thiện định giá, đa dạng hóa dòng vốn và minh bạch hóa thông tin.  Nỗ lực nâng hạng thị trường cùng cải cách thể chế mở ra triển vọng thu hút vốn dài hạn.</v>
      </c>
      <c r="I18" s="4" t="str">
        <v>Chứng khoán, Tài chính</v>
      </c>
    </row>
    <row r="19" spans="1:9" x14ac:dyDescent="0.35">
      <c r="A19" s="5">
        <v>17</v>
      </c>
      <c r="B19" s="8" t="str">
        <f t="shared" si="0"/>
        <v/>
      </c>
      <c r="C19" s="8" t="str">
        <v/>
      </c>
      <c r="D19" s="8" t="str">
        <v>Trung lập</v>
      </c>
      <c r="E19" s="98" t="str">
        <v>Vietnambiz</v>
      </c>
      <c r="F19" s="105">
        <v>45863.393055555556</v>
      </c>
      <c r="G19" s="8" t="str">
        <v>Tỷ giá ngoại tệ ngày 25/7: Hạ nhiệt sau nhiều ngày tăng nóng</v>
      </c>
      <c r="H19" s="8" t="str">
        <v>Ngày 25/7, yen Nhật, đô la Úc, bảng Anh và won Hàn đảo chiều giảm giá. Tỷ giá yen Nhật tại Eximbank là 174,63 VND/JPY (mua) và 180,62 VND/JPY (bán). Đô la Úc cao nhất ở VietinBank (16,951 VND/AUD), bảng Anh tại BIDV (34,849 VND/GBP). Won Hàn tại BIDV là 17,56 VND/KRW (mua) và 19,77 VND/KRW (bán).</v>
      </c>
      <c r="I19" s="4" t="str">
        <v>Ngoại hối</v>
      </c>
    </row>
    <row r="20" spans="1:9" x14ac:dyDescent="0.35">
      <c r="A20" s="5">
        <v>18</v>
      </c>
      <c r="B20" s="8" t="str">
        <f t="shared" si="0"/>
        <v/>
      </c>
      <c r="C20" s="8" t="str">
        <v/>
      </c>
      <c r="D20" s="8" t="str">
        <v>Tích cực</v>
      </c>
      <c r="E20" s="98" t="str">
        <v>CafeF</v>
      </c>
      <c r="F20" s="105">
        <v>45865.319444444445</v>
      </c>
      <c r="G20" s="8" t="str">
        <v>Chuyên gia: Còn dư địa để Việt Nam đạt mục tiêu tăng trưởng 8,5%</v>
      </c>
      <c r="H20" s="8" t="str">
        <v>Việt Nam đặt mục tiêu tăng trưởng GDP năm 2025 đạt 8,3-8,5%, năm 2026 đạt trên 10%. Đầu tư công giải ngân hiệu quả, kinh tế số tăng trưởng 20% là những nền tảng quan trọng. Cần thúc đẩy tiêu dùng nội địa, khuyến khích đầu tư tư nhân, ưu tiên hàng hóa Việt Nam.</v>
      </c>
      <c r="I20" s="4" t="str">
        <v>Toàn thị trường, Đầu tư công, Kinh tế số, Bán lẻ</v>
      </c>
    </row>
    <row r="21" spans="1:9" x14ac:dyDescent="0.35">
      <c r="A21" s="5">
        <v>19</v>
      </c>
      <c r="B21" s="8" t="str">
        <f t="shared" si="0"/>
        <v>x</v>
      </c>
      <c r="C21" s="8" t="str">
        <v>x</v>
      </c>
      <c r="D21" s="8" t="str">
        <v>Tiêu cực</v>
      </c>
      <c r="E21" s="98" t="str">
        <v>CafeF</v>
      </c>
      <c r="F21" s="105">
        <v>45863.436111111114</v>
      </c>
      <c r="G21" s="8" t="str">
        <v>Ngân hàng Nhà nước bơm lượng tiền lớn cho hệ thống ngân hàng, hỗ trợ thanh khoản mạnh nhất 8 năm</v>
      </c>
      <c r="H21" s="8" t="str">
        <v>NHNN bơm ròng 22.497,87 tỷ đồng qua OMO, đưa lượng lưu hành lên 187.282,43 tỷ đồng. Lãi suất liên ngân hàng tăng lên trên 5%/năm ở nhiều kỳ hạn. Việc duy trì thanh khoản VND này gây áp lực lên tỷ giá USD/VND, dù DXY giảm.</v>
      </c>
      <c r="I21" s="4" t="str">
        <v>Ngân hàng, Chính sách tiền tệ, Ngoại hối</v>
      </c>
    </row>
    <row r="22" spans="1:9" x14ac:dyDescent="0.35">
      <c r="A22" s="5">
        <v>20</v>
      </c>
      <c r="B22" s="8" t="str">
        <f t="shared" si="0"/>
        <v/>
      </c>
      <c r="C22" s="8" t="str">
        <v/>
      </c>
      <c r="D22" s="8" t="str">
        <v>Tiêu cực</v>
      </c>
      <c r="E22" s="98" t="str">
        <v>CafeF</v>
      </c>
      <c r="F22" s="105">
        <v>45863.00277777778</v>
      </c>
      <c r="G22" s="8" t="str">
        <v>Danh sách cổ đông nhận bồi thường ROS giá 5.466 - 7.215 đồng/cp, người nhiều nhất 180 tỷ, có cả công ty chứng khoán</v>
      </c>
      <c r="H22" s="8" t="str">
        <v>Thi hành án Hà Nội thông báo 133 bị hại nhận 7.215 đồng/cổ phiếu ROS, 27.881 người liên quan nhận 5.466 đồng/cổ phiếu. Nhóm ông Quyết chiếm đoạt 3.621 tỷ đồng từ 25.853 nhà đầu tư ban đầu. Hồ sơ yêu cầu thi hành án bao gồm đơn, giấy tờ tùy thân và xác nhận ngân hàng.</v>
      </c>
      <c r="I22" s="4" t="str">
        <v>Chứng khoán</v>
      </c>
    </row>
    <row r="23" spans="1:9" ht="19.5" x14ac:dyDescent="0.45">
      <c r="A23" s="135" t="s">
        <v>14</v>
      </c>
      <c r="B23" s="135"/>
      <c r="C23" s="135"/>
      <c r="D23" s="135"/>
      <c r="E23" s="135"/>
      <c r="F23" s="135"/>
      <c r="G23" s="135"/>
      <c r="H23" s="135"/>
      <c r="I23" s="135"/>
    </row>
    <row r="24" spans="1:9" x14ac:dyDescent="0.35">
      <c r="A24" s="103" t="s">
        <v>325</v>
      </c>
      <c r="B24" s="100" t="s">
        <v>100</v>
      </c>
      <c r="C24" s="100" t="str" cm="1">
        <f t="array" ref="C24:I44">_xlfn.CHOOSECOLS(_xlfn.VSTACK(weekly_news_list[#Headers],
  _xlfn._xlws.SORT(_xlfn._xlws.FILTER(weekly_news_list[], weekly_news_list[news_type]=A23), 1, -1)
 ), 11, 9, 1, 6, 2, 3, 10)</f>
        <v>ai_selected</v>
      </c>
      <c r="D24" s="102" t="str">
        <v>impact</v>
      </c>
      <c r="E24" s="101" t="str">
        <v>source</v>
      </c>
      <c r="F24" s="104" t="str">
        <v>published_time</v>
      </c>
      <c r="G24" s="102" t="str">
        <v>title</v>
      </c>
      <c r="H24" s="102" t="str">
        <v>content</v>
      </c>
      <c r="I24" s="108" t="str">
        <v>sectors</v>
      </c>
    </row>
    <row r="25" spans="1:9" x14ac:dyDescent="0.35">
      <c r="A25" s="5">
        <v>1</v>
      </c>
      <c r="B25" s="8" t="str">
        <f>C25</f>
        <v>x</v>
      </c>
      <c r="C25" s="8" t="str">
        <v>x</v>
      </c>
      <c r="D25" s="8" t="str">
        <v>Trung lập</v>
      </c>
      <c r="E25" s="98" t="str">
        <v>vneconomy</v>
      </c>
      <c r="F25" s="105">
        <v>45863.289004629631</v>
      </c>
      <c r="G25" s="8" t="str">
        <v>ECB giữ nguyên lãi suất sau 8 lần hạ liên tiếp</v>
      </c>
      <c r="H25" s="8" t="str">
        <v xml:space="preserve">ECB giữ nguyên lãi suất 2% do bất ổn thương mại với Mỹ, thỏa thuận 1/8 quan trọng. Lạm phát tháng 6 khu vực Eurozone đạt 2%, trong khi Mỹ có thể giảm thuế 15%. ECB sẽ cân nhắc hạ/tăng lãi suất dựa trên kết quả đàm phán, đặc biệt là thời hạn thuế quan.
</v>
      </c>
      <c r="I25" t="str">
        <v>Ngân hàng trung ương, Chính sách tiền tệ, Thương mại quốc tế</v>
      </c>
    </row>
    <row r="26" spans="1:9" x14ac:dyDescent="0.35">
      <c r="A26" s="5">
        <v>2</v>
      </c>
      <c r="B26" s="8" t="str">
        <f t="shared" ref="B26:B44" si="1">C26</f>
        <v/>
      </c>
      <c r="C26" s="8" t="str">
        <v/>
      </c>
      <c r="D26" s="8" t="str">
        <v>Tích cực</v>
      </c>
      <c r="E26" s="98" t="str">
        <v>vneconomy</v>
      </c>
      <c r="F26" s="105">
        <v>45861.126134259262</v>
      </c>
      <c r="G26" s="8" t="str">
        <v>Tổng thống Trump tuyên bố đạt thỏa thuận “lớn chưa từng có” với Nhật, giảm thuế quan về 15%</v>
      </c>
      <c r="H26" s="8" t="str">
        <v>Mỹ và Nhật Bản đạt thỏa thuận thương mại, giảm thuế nhập khẩu hàng hóa Nhật xuống 15%. Nhật Bản cam kết đầu tư 550 tỷ USD vào Mỹ, tạo hàng trăm nghìn việc làm mới. Thỏa thuận này mở cửa thị trường Nhật cho nông sản và ô tô Mỹ.</v>
      </c>
      <c r="I26" t="str">
        <v>Thương mại quốc tế, Nông nghiệp, Ô tô, Đầu tư nước ngoài</v>
      </c>
    </row>
    <row r="27" spans="1:9" x14ac:dyDescent="0.35">
      <c r="A27" s="5">
        <v>3</v>
      </c>
      <c r="B27" s="8" t="str">
        <f t="shared" si="1"/>
        <v/>
      </c>
      <c r="C27" s="8" t="str">
        <v/>
      </c>
      <c r="D27" s="8" t="str">
        <v>Trung lập</v>
      </c>
      <c r="E27" s="98" t="str">
        <v>VietStock</v>
      </c>
      <c r="F27" s="105">
        <v>45865.730555555558</v>
      </c>
      <c r="G27" s="8" t="str">
        <v>Trung Quốc đề xuất thành lập tổ chức hợp tác AI toàn cầu mới</v>
      </c>
      <c r="H27" s="8" t="str">
        <v xml:space="preserve">Trung Quốc muốn thành lập tổ chức hợp tác AI toàn cầu, định vị thay thế Mỹ. Hội nghị Thượng Hải có hơn 800 công ty, giới thiệu 3 ngàn sản phẩm công nghệ. Bắc Kinh mong muốn chia sẻ AI, hợp tác với các quốc gia "khối Nam bán cầu".
</v>
      </c>
      <c r="I27" t="str">
        <v>Công nghệ, Trí tuệ nhân tạo</v>
      </c>
    </row>
    <row r="28" spans="1:9" x14ac:dyDescent="0.35">
      <c r="A28" s="5">
        <v>4</v>
      </c>
      <c r="B28" s="8" t="str">
        <f t="shared" si="1"/>
        <v/>
      </c>
      <c r="C28" s="8" t="str">
        <v/>
      </c>
      <c r="D28" s="8" t="str">
        <v>Tiêu cực</v>
      </c>
      <c r="E28" s="98" t="str">
        <v>VietStock</v>
      </c>
      <c r="F28" s="105">
        <v>45864.874780092592</v>
      </c>
      <c r="G28" s="8" t="str">
        <v>Fed đang thắt chặt định lượng, tại sao cung tiền của Mỹ vẫn tăng?</v>
      </c>
      <c r="H28" s="8" t="str">
        <v xml:space="preserve">Nguồn cung tiền Mỹ tăng 5.5% từ cuối 2023 dù Fed thắt chặt định lượng, giảm 23.7%. Các ngân hàng thương mại "in tiền" qua tín dụng, dư nợ tăng lên 18.55 ngàn tỷ USD vào tháng 7/2025. Chính phủ Mỹ muốn nới lỏng quy định ngân hàng, tiềm ẩn rủi ro lạm phát và ảnh hưởng người lao động.
</v>
      </c>
      <c r="I28" t="str">
        <v>Ngân hàng, Chính sách tiền tệ, Tài chính</v>
      </c>
    </row>
    <row r="29" spans="1:9" x14ac:dyDescent="0.35">
      <c r="A29" s="5">
        <v>5</v>
      </c>
      <c r="B29" s="8" t="str">
        <f t="shared" si="1"/>
        <v/>
      </c>
      <c r="C29" s="8" t="str">
        <v/>
      </c>
      <c r="D29" s="8" t="str">
        <v>Tiêu cực</v>
      </c>
      <c r="E29" s="98" t="str">
        <v>VietStock</v>
      </c>
      <c r="F29" s="105">
        <v>45864.455254629633</v>
      </c>
      <c r="G29" s="8" t="str">
        <v>Ông Trump và cơn bão ngay trụ sở của Fed</v>
      </c>
      <c r="H29" s="8" t="str">
        <v>Ông Trump tới trụ sở Fed yêu cầu giảm lãi suất, gây lo ngại lớn.  Chi phí sửa trụ sở Fed ước tính 3.1 tỷ USD là không chính xác.  Cựu quan chức lo ngại Trump tìm cớ cách chức Powell.</v>
      </c>
      <c r="I29" t="str">
        <v>Chính sách tiền tệ, Ngân hàng trung ương</v>
      </c>
    </row>
    <row r="30" spans="1:9" x14ac:dyDescent="0.35">
      <c r="A30" s="5">
        <v>6</v>
      </c>
      <c r="B30" s="8" t="str">
        <f t="shared" si="1"/>
        <v>x</v>
      </c>
      <c r="C30" s="8" t="str">
        <v>x</v>
      </c>
      <c r="D30" s="8" t="str">
        <v>Tiêu cực</v>
      </c>
      <c r="E30" s="98" t="str">
        <v>VietStock</v>
      </c>
      <c r="F30" s="105">
        <v>45864.407118055555</v>
      </c>
      <c r="G30" s="8" t="str">
        <v>Mối nguy nợ công 36.2 ngàn tỷ USD thêm trầm trọng vì "đạo luật to đẹp" của ông Trump</v>
      </c>
      <c r="H30" s="8" t="str">
        <v>Nợ công Mỹ vượt 36.2 ngàn tỷ USD, "đạo luật to đẹp" của Trump sẽ tăng thêm 3.4 ngàn tỷ USD nợ. Chi phí lãi vay hơn 1.1 ngàn tỷ USD, đe dọa an ninh quốc gia theo Đô đốc Mullen. Lãi suất tăng 1% có thể thêm 300 tỷ USD, Moody's đã hạ xếp hạng tín dụng Mỹ.</v>
      </c>
      <c r="I30" t="str">
        <v>Tài chính công, Trái phiếu Chính phủ</v>
      </c>
    </row>
    <row r="31" spans="1:9" x14ac:dyDescent="0.35">
      <c r="A31" s="5">
        <v>7</v>
      </c>
      <c r="B31" s="8" t="str">
        <f t="shared" si="1"/>
        <v/>
      </c>
      <c r="C31" s="8" t="str">
        <v/>
      </c>
      <c r="D31" s="8" t="str">
        <v>Tiêu cực</v>
      </c>
      <c r="E31" s="98" t="str">
        <v>VietStock</v>
      </c>
      <c r="F31" s="105">
        <v>45864.363726851851</v>
      </c>
      <c r="G31" s="8" t="str">
        <v>Dầu xuống thấp nhất trong 3 tuần do lo ngại về kinh tế Mỹ và Trung Quốc</v>
      </c>
      <c r="H31" s="8" t="str">
        <v>Giá dầu giảm xuống mức thấp nhất ba tuần do lo ngại kinh tế Mỹ và Trung Quốc sáu tháng đầu năm doanh thu tài chính Trung Quốc giảm 0.3%. Hợp đồng Brent lùi 1.1% xuống 68.44 USD/thùng, WTI mất 1.3%. Mỹ chuẩn bị cho phép Chevron hoạt động tại Venezuela, có thể tăng xuất khẩu dầu 200.000 thùng/ngày.</v>
      </c>
      <c r="I31" t="str">
        <v>Dầu khí, Năng lượng, Kinh tế toàn cầu</v>
      </c>
    </row>
    <row r="32" spans="1:9" x14ac:dyDescent="0.35">
      <c r="A32" s="5">
        <v>8</v>
      </c>
      <c r="B32" s="8" t="str">
        <f t="shared" si="1"/>
        <v/>
      </c>
      <c r="C32" s="8" t="str">
        <v/>
      </c>
      <c r="D32" s="8" t="str">
        <v>Tiêu cực</v>
      </c>
      <c r="E32" s="98" t="str">
        <v>VietStock</v>
      </c>
      <c r="F32" s="105">
        <v>45864.361226851855</v>
      </c>
      <c r="G32" s="8" t="str">
        <v>Vàng thế giới giảm hơn 1% khi đồng USD tăng giá</v>
      </c>
      <c r="H32" s="8" t="str">
        <v>Giá vàng quốc tế giảm hơn 1% khi USD mạnh lên, lợi suất trái phiếu Mỹ tăng.  Các cuộc đàm phán thương mại Mỹ-EU tiến triển làm giảm nhu cầu trú ẩn an toàn. Thị trường lao động Mỹ ổn định, Fed dự kiến giữ nguyên lãi suất 4.25%-4.5%.</v>
      </c>
      <c r="I32" t="str">
        <v>Vàng, Kim loại quý, Ngoại hối, Trái phiếu, Chính sách tiền tệ</v>
      </c>
    </row>
    <row r="33" spans="1:9" x14ac:dyDescent="0.35">
      <c r="A33" s="5">
        <v>9</v>
      </c>
      <c r="B33" s="8" t="str">
        <f t="shared" si="1"/>
        <v/>
      </c>
      <c r="C33" s="8" t="str">
        <v/>
      </c>
      <c r="D33" s="8" t="str">
        <v>Tiêu cực</v>
      </c>
      <c r="E33" s="98" t="str">
        <v>VietStock</v>
      </c>
      <c r="F33" s="105">
        <v>45864.359039351853</v>
      </c>
      <c r="G33" s="8" t="str">
        <v>Kinh tế toàn cầu chờ 3 quyết định thương mại của Tổng thống Mỹ</v>
      </c>
      <c r="H33" s="8" t="str">
        <v>Mức thuế nhập khẩu phổ thông có thể tăng từ 10% lên 15%, ảnh hưởng 435 tỷ USD. Thuế 200% với dược phẩm, có thể trì hoãn, gây tăng giá thuốc. Trump có thể thực thi hoặc trì hoãn thuế quan, cân nhắc áp lực thị trường và đối tác.</v>
      </c>
      <c r="I33" t="str">
        <v>Thương mại quốc tế, Dược phẩm, Kinh tế toàn cầu</v>
      </c>
    </row>
    <row r="34" spans="1:9" x14ac:dyDescent="0.35">
      <c r="A34" s="5">
        <v>10</v>
      </c>
      <c r="B34" s="8" t="str">
        <f t="shared" si="1"/>
        <v/>
      </c>
      <c r="C34" s="8" t="str">
        <v/>
      </c>
      <c r="D34" s="8" t="str">
        <v>Tích cực</v>
      </c>
      <c r="E34" s="98" t="str">
        <v>VietStock</v>
      </c>
      <c r="F34" s="105">
        <v>45863.376909722225</v>
      </c>
      <c r="G34" s="8" t="str">
        <v>S&amp;P 500 và Nasdaq Composite tiếp tục lập kỷ lục mới</v>
      </c>
      <c r="H34" s="8" t="str">
        <v xml:space="preserve">S&amp;P 500 và Nasdaq Composite tăng lên mức cao kỷ lục mới vào ngày 24/07, lần lượt là 6,363.35 và 21,057.96 điểm. Dow Jones giảm 0.7% xuống 44,693.91 điểm do cổ phiếu IBM và Tesla sụt giảm mạnh. Tổng thống Trump thăm Fed gây áp lực trong khi đàm phán thương mại với EU tiến triển.
</v>
      </c>
      <c r="I34" t="str">
        <v>Chứng khoán, Công nghệ, Ô tô</v>
      </c>
    </row>
    <row r="35" spans="1:9" x14ac:dyDescent="0.35">
      <c r="A35" s="5">
        <v>11</v>
      </c>
      <c r="B35" s="8" t="str">
        <f t="shared" si="1"/>
        <v/>
      </c>
      <c r="C35" s="8" t="str">
        <v/>
      </c>
      <c r="D35" s="8" t="str">
        <v>Tích cực</v>
      </c>
      <c r="E35" s="98" t="str">
        <v>VietStock</v>
      </c>
      <c r="F35" s="105">
        <v>45862.349733796298</v>
      </c>
      <c r="G35" s="8" t="str">
        <v>Nasdaq Composite lần đầu vượt ngưỡng 21,000 điểm</v>
      </c>
      <c r="H35" s="8" t="str">
        <v>Nasdaq Composite vượt 21,000 điểm, Dow Jones tăng 507.85 điểm, S&amp;P 500 lập kỷ lục mới. Mỹ đạt thỏa thuận thương mại với Nhật Bản, tiến gần thỏa thuận với EU. Các chỉ số chứng khoán Mỹ đồng loạt tăng điểm nhờ tin tức thương mại tích cực.</v>
      </c>
      <c r="I35" t="str">
        <v>Chứng khoán, Thương mại quốc tế</v>
      </c>
    </row>
    <row r="36" spans="1:9" x14ac:dyDescent="0.35">
      <c r="A36" s="5">
        <v>12</v>
      </c>
      <c r="B36" s="8" t="str">
        <f t="shared" si="1"/>
        <v/>
      </c>
      <c r="C36" s="8" t="str">
        <v/>
      </c>
      <c r="D36" s="8" t="str">
        <v>Tiêu cực</v>
      </c>
      <c r="E36" s="98" t="str">
        <v>VietStock</v>
      </c>
      <c r="F36" s="105">
        <v>45860.614062499997</v>
      </c>
      <c r="G36" s="8" t="str">
        <v>Hacker tấn công server Microsoft, ảnh hưởng khoảng 100 tổ chức trên toàn cầu</v>
      </c>
      <c r="H36" s="8" t="str">
        <v>Khoảng 100 tổ chức toàn cầu bị ảnh hưởng do khai thác lỗ hổng zero-day server SharePoint. Hơn 9,000 server có khả năng bị xâm nhập, bao gồm nhiều cơ quan chính phủ. Microsoft đã phát hành bản vá, khuyến cáo cài đặt khẩn cấp.</v>
      </c>
      <c r="I36" t="str">
        <v>Công nghệ thông tin, An ninh mạng</v>
      </c>
    </row>
    <row r="37" spans="1:9" x14ac:dyDescent="0.35">
      <c r="A37" s="5">
        <v>13</v>
      </c>
      <c r="B37" s="8" t="str">
        <f t="shared" si="1"/>
        <v/>
      </c>
      <c r="C37" s="8" t="str">
        <v/>
      </c>
      <c r="D37" s="8" t="str">
        <v>Tiêu cực</v>
      </c>
      <c r="E37" s="98" t="str">
        <v>VietStock</v>
      </c>
      <c r="F37" s="105">
        <v>45859.626388888886</v>
      </c>
      <c r="G37" s="8" t="str">
        <v>Chuỗi sa sút tồi tệ nhất thập kỷ của mảng ngân hàng đầu tư</v>
      </c>
      <c r="H37" s="8" t="str">
        <v>Ngân hàng đầu tư Mỹ chỉ đóng góp dưới 25% doanh thu 14 quý liên tiếp, mảng giao dịch chiếm 75%. Doanh thu giao dịch quý 2 dự kiến 31 tỷ USD, tăng 10%, ngân hàng đầu tư dự kiến giảm 10%. Biến động thị trường tăng đã giúp mảng giao dịch bứt phá sau thập niên 2010.</v>
      </c>
      <c r="I37" t="str">
        <v>Ngân hàng, Tài chính, Chứng khoán</v>
      </c>
    </row>
    <row r="38" spans="1:9" x14ac:dyDescent="0.35">
      <c r="A38" s="5">
        <v>14</v>
      </c>
      <c r="B38" s="8" t="str">
        <f t="shared" si="1"/>
        <v/>
      </c>
      <c r="C38" s="8" t="str">
        <v/>
      </c>
      <c r="D38" s="8" t="str">
        <v>Tích cực</v>
      </c>
      <c r="E38" s="98" t="str">
        <v>Vietnambiz</v>
      </c>
      <c r="F38" s="105">
        <v>45864.819444444445</v>
      </c>
      <c r="G38" s="8" t="str">
        <v>Kỷ lục về phát hành trái phiếu - tín hiệu đẩy mạnh đầu tư công của Trung Quốc</v>
      </c>
      <c r="H38" s="8" t="str">
        <v>Trung Quốc phát hành 7.880 tỷ NDT trái phiếu chính phủ, tăng 35,28% nửa đầu năm nay. Nguồn thu thuế 9.290 tỷ NDT giảm 1,2%, ngoài thuế 2.270 tỷ NDT tăng 3,7%. Chi tiêu ngân sách 14.130 tỷ NDT tăng 3,4%.</v>
      </c>
      <c r="I38" t="str">
        <v>Tài chính công, Trái phiếu Chính phủ, Đầu tư công</v>
      </c>
    </row>
    <row r="39" spans="1:9" x14ac:dyDescent="0.35">
      <c r="A39" s="5">
        <v>15</v>
      </c>
      <c r="B39" s="8" t="str">
        <f t="shared" si="1"/>
        <v>x</v>
      </c>
      <c r="C39" s="8" t="str">
        <v>x</v>
      </c>
      <c r="D39" s="8" t="str">
        <v>Tích cực</v>
      </c>
      <c r="E39" s="98" t="str">
        <v>Vietnambiz</v>
      </c>
      <c r="F39" s="105">
        <v>45863.728472222225</v>
      </c>
      <c r="G39" s="8" t="str">
        <v>Trái phiếu chính phủ Trung Quốc bị bán tháo mạnh, PBoC bơm tiền kỷ lục để ngăn rủi ro lan rộng</v>
      </c>
      <c r="H39" s="8" t="str">
        <v>Ngân hàng Nhân dân Trung Quốc bơm 601,8 tỷ nhân dân tệ vào hệ thống tài chính ngày 25/7. Lợi suất trái phiếu chính phủ giảm sau 7 ngày tăng liên tiếp do áp lực bán tháo gia tăng. Nhiều quỹ trái phiếu chịu lỗ, buộc PBoC phải can thiệp để ổn định thị trường.</v>
      </c>
      <c r="I39" t="str">
        <v>Trái phiếu Chính phủ, Ngân hàng trung ương, Chính sách tiền tệ</v>
      </c>
    </row>
    <row r="40" spans="1:9" x14ac:dyDescent="0.35">
      <c r="A40" s="5">
        <v>16</v>
      </c>
      <c r="B40" s="8" t="str">
        <f t="shared" si="1"/>
        <v>x</v>
      </c>
      <c r="C40" s="8" t="str">
        <v>x</v>
      </c>
      <c r="D40" s="8" t="str">
        <v>Trung lập</v>
      </c>
      <c r="E40" s="98" t="str">
        <v>Vietnambiz</v>
      </c>
      <c r="F40" s="105">
        <v>45863.586805555555</v>
      </c>
      <c r="G40" s="8" t="str">
        <v>Chủ tịch Fed vẫn có nguy cơ mất chức vì kiên quyết làm một việc không ai dám</v>
      </c>
      <c r="H40" s="8" t="str">
        <v>Dự án cải tạo trụ sở Fed đội vốn từ 1,9 tỷ lên 2,5 tỷ USD, vấp chỉ trích lãng phí từ chính quyền Trump. Chủ tịch Powell khẳng định minh bạch, chi phí tăng do khó khăn thi công, giá vật liệu tăng và yêu cầu thay đổi thiết kế.</v>
      </c>
      <c r="I40" t="str">
        <v>Ngân hàng trung ương</v>
      </c>
    </row>
    <row r="41" spans="1:9" x14ac:dyDescent="0.35">
      <c r="A41" s="5">
        <v>17</v>
      </c>
      <c r="B41" s="8" t="str">
        <f t="shared" si="1"/>
        <v/>
      </c>
      <c r="C41" s="8" t="str">
        <v/>
      </c>
      <c r="D41" s="8" t="str">
        <v>Tiêu cực</v>
      </c>
      <c r="E41" s="98" t="str">
        <v>CafeF</v>
      </c>
      <c r="F41" s="105">
        <v>45863.611805555556</v>
      </c>
      <c r="G41" s="8" t="str">
        <v>Không cần phương Tây, một địa điểm ít người biết đang giúp kinh tế Nga đứng vững, đưa hàng trăm triệu USD hàng hoá đến ‘xứ bạch dương’</v>
      </c>
      <c r="H41" s="8" t="str">
        <v>Kim ngạch thương mại Nga-Trung vượt 240 tỷ USD, tăng 2/3 nhờ Trung Quốc là khách hàng lớn. Trung Quốc ủng hộ Nga mạnh mẽ, thay thế nguồn cung phương Tây với nhiều mặt hàng. Tuy nhiên, căng thẳng gia tăng do xuất khẩu ô tô Trung Quốc sang Nga giảm mạnh 58%.</v>
      </c>
      <c r="I41" t="str">
        <v>Thương mại quốc tế, Ô tô</v>
      </c>
    </row>
    <row r="42" spans="1:9" x14ac:dyDescent="0.35">
      <c r="A42" s="5">
        <v>18</v>
      </c>
      <c r="B42" s="8" t="str">
        <f t="shared" si="1"/>
        <v/>
      </c>
      <c r="C42" s="8" t="str">
        <v/>
      </c>
      <c r="D42" s="8" t="str">
        <v>Tiêu cực</v>
      </c>
      <c r="E42" s="98" t="str">
        <v>CafeF</v>
      </c>
      <c r="F42" s="105">
        <v>45863.543749999997</v>
      </c>
      <c r="G42" s="8" t="str">
        <v>Đồng rúp Nga tăng 45% so với USD, hiệu suất tốt hàng đầu thế giới: Con dao hai lưỡi với nền kinh tế chịu trừng phạt?</v>
      </c>
      <c r="H42" s="8" t="str">
        <v xml:space="preserve">Đồng rúp Nga tăng 45% so với USD năm 2025 do chính sách tiền tệ thắt chặt và đàm phán. Lãi suất tiền gửi tăng trên 20% thu hút người tiết kiệm và giảm hoạt động nhập khẩu. Tuy nhiên, lệnh trừng phạt và áp thuế mới có thể gây áp lực giảm giá đồng rúp.
</v>
      </c>
      <c r="I42" t="str">
        <v>Ngoại hối, Chính sách tiền tệ, Kinh tế toàn cầu</v>
      </c>
    </row>
    <row r="43" spans="1:9" x14ac:dyDescent="0.35">
      <c r="A43" s="5">
        <v>19</v>
      </c>
      <c r="B43" s="8" t="str">
        <f t="shared" si="1"/>
        <v>x</v>
      </c>
      <c r="C43" s="8" t="str">
        <v>x</v>
      </c>
      <c r="D43" s="8" t="str">
        <v>Tiêu cực</v>
      </c>
      <c r="E43" s="98" t="str">
        <v>CafeF</v>
      </c>
      <c r="F43" s="105">
        <v>45863.49722222222</v>
      </c>
      <c r="G43" s="8" t="str">
        <v>Trước thềm đàm phán, Trung Quốc cắt hoàn toàn nhập khẩu loại hàng hoá quan trọng từ Mỹ: Căng thẳng thương mại tiếp tục leo thang?</v>
      </c>
      <c r="H43" s="8" t="str">
        <v xml:space="preserve">Trung Quốc ngừng nhập năng lượng Mỹ, đặc biệt dầu thô giảm về 0 tháng 6 do thuế trả đũa. Bắc Kinh đa dạng hóa nguồn cung, ít phụ thuộc Mỹ, trong khi đó vòng đàm phán thương mại diễn ra. Trump đặt hạn chót 12/8, nếu không đạt thỏa thuận sẽ tăng thuế lên 15%.
</v>
      </c>
      <c r="I43" t="str">
        <v>Thương mại quốc tế, Dầu khí, Năng lượng</v>
      </c>
    </row>
    <row r="44" spans="1:9" x14ac:dyDescent="0.35">
      <c r="A44" s="5">
        <v>20</v>
      </c>
      <c r="B44" s="8" t="str">
        <f t="shared" si="1"/>
        <v/>
      </c>
      <c r="C44" s="8" t="str">
        <v/>
      </c>
      <c r="D44" s="8" t="str">
        <v>Tiêu cực</v>
      </c>
      <c r="E44" s="98" t="str">
        <v>CafeF</v>
      </c>
      <c r="F44" s="105">
        <v>45863.329861111109</v>
      </c>
      <c r="G44" s="8" t="str">
        <v>'Đắng' của Elon Musk: Tesla 'bán non' 75% Bitcoin ngay trước khi giá nhân 6, ném ngay 3,5 tỷ USD qua cửa sổ</v>
      </c>
      <c r="H44" s="8" t="str">
        <v>Tesla báo cáo tài sản số 1,24 tỷ USD nhưng bỏ lỡ hàng tỷ USD lợi nhuận khi bán Bitcoin.  Doanh thu ô tô quý 2 giảm, cổ phiếu Tesla lao dốc 25% từ đầu năm.  Lợi nhuận từ Bitcoin 284 triệu USD, có thể cao hơn nhiều nếu không bán.</v>
      </c>
      <c r="I44" t="str">
        <v>Ô tô, Tiền mã hóa</v>
      </c>
    </row>
  </sheetData>
  <mergeCells count="2">
    <mergeCell ref="A1:I1"/>
    <mergeCell ref="A23:I23"/>
  </mergeCells>
  <pageMargins left="0.7" right="0.7" top="0.75" bottom="0.75" header="0.3" footer="0.3"/>
  <pageSetup scale="1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02654E-53B5-49C8-B176-CB9AC2A3B925}">
  <dimension ref="A1:AA43"/>
  <sheetViews>
    <sheetView view="pageBreakPreview" zoomScale="70" zoomScaleNormal="100" zoomScaleSheetLayoutView="70" workbookViewId="0">
      <selection activeCell="G7" sqref="G7"/>
    </sheetView>
  </sheetViews>
  <sheetFormatPr defaultRowHeight="14.5" x14ac:dyDescent="0.35"/>
  <cols>
    <col min="1" max="1" width="11.453125" style="2" customWidth="1"/>
    <col min="2" max="7" width="11.453125" customWidth="1"/>
    <col min="8" max="8" width="11.453125" style="2" customWidth="1"/>
    <col min="9" max="14" width="11.453125" customWidth="1"/>
    <col min="15" max="15" width="11.453125" style="2" customWidth="1"/>
    <col min="16" max="20" width="11.453125" customWidth="1"/>
    <col min="21" max="21" width="8.54296875" bestFit="1" customWidth="1"/>
    <col min="22" max="22" width="7.7265625" bestFit="1" customWidth="1"/>
    <col min="23" max="23" width="10.1796875" bestFit="1" customWidth="1"/>
    <col min="24" max="24" width="106.7265625" bestFit="1" customWidth="1"/>
    <col min="25" max="25" width="234.453125" bestFit="1" customWidth="1"/>
    <col min="26" max="26" width="15.453125" bestFit="1" customWidth="1"/>
    <col min="27" max="27" width="8.54296875" style="6" bestFit="1" customWidth="1"/>
    <col min="28" max="28" width="32.81640625" bestFit="1" customWidth="1"/>
    <col min="29" max="29" width="61" bestFit="1" customWidth="1"/>
  </cols>
  <sheetData>
    <row r="1" spans="1:20" ht="20" thickBot="1" x14ac:dyDescent="0.5">
      <c r="A1" s="136" t="s">
        <v>24</v>
      </c>
      <c r="B1" s="136"/>
      <c r="C1" s="136"/>
      <c r="D1" s="136"/>
      <c r="E1" s="136"/>
      <c r="F1" s="136"/>
      <c r="H1" s="136" t="s">
        <v>35</v>
      </c>
      <c r="I1" s="136"/>
      <c r="J1" s="136"/>
      <c r="K1" s="136"/>
      <c r="L1" s="136"/>
      <c r="M1" s="136"/>
      <c r="O1" s="136" t="s">
        <v>38</v>
      </c>
      <c r="P1" s="136"/>
      <c r="Q1" s="136"/>
      <c r="R1" s="136"/>
      <c r="S1" s="136"/>
      <c r="T1" s="136"/>
    </row>
    <row r="2" spans="1:20" ht="15" thickTop="1" x14ac:dyDescent="0.35">
      <c r="A2" s="3" t="str" cm="1">
        <f t="array" ref="A2:F7">_xlfn.CHOOSECOLS(_xlfn.VSTACK(weekly_history_data[#Headers],
  _xlfn._xlws.SORT(_xlfn._xlws.FILTER(weekly_history_data[], weekly_history_data[ticker]=A1), 1, -1)
 ), 1, 4, 5, 6, 7, 3)</f>
        <v>date</v>
      </c>
      <c r="B2" s="4" t="str">
        <v>cum_change</v>
      </c>
      <c r="C2" s="4" t="str">
        <v>1d_change</v>
      </c>
      <c r="D2" s="4" t="str">
        <v>5d_change</v>
      </c>
      <c r="E2" s="4" t="str">
        <v>20d_change</v>
      </c>
      <c r="F2" s="4" t="str">
        <v>close</v>
      </c>
      <c r="H2" s="3" t="str" cm="1">
        <f t="array" ref="H2:M7">_xlfn.CHOOSECOLS(_xlfn.VSTACK(weekly_history_data[#Headers],
  _xlfn._xlws.SORT(_xlfn._xlws.FILTER(weekly_history_data[], weekly_history_data[ticker]=H1), 1, -1)
 ), 1, 4, 5, 6, 7, 3)</f>
        <v>date</v>
      </c>
      <c r="I2" s="4" t="str">
        <v>cum_change</v>
      </c>
      <c r="J2" s="4" t="str">
        <v>1d_change</v>
      </c>
      <c r="K2" s="4" t="str">
        <v>5d_change</v>
      </c>
      <c r="L2" s="4" t="str">
        <v>20d_change</v>
      </c>
      <c r="M2" s="4" t="str">
        <v>close</v>
      </c>
      <c r="O2" s="3" t="str" cm="1">
        <f t="array" ref="O2:T7">_xlfn.CHOOSECOLS(_xlfn.VSTACK(weekly_history_data[#Headers],
  _xlfn._xlws.SORT(_xlfn._xlws.FILTER(weekly_history_data[], weekly_history_data[ticker]=O1), 1, -1)
 ), 1, 4, 5, 6, 7, 3)</f>
        <v>date</v>
      </c>
      <c r="P2" s="4" t="str">
        <v>cum_change</v>
      </c>
      <c r="Q2" s="4" t="str">
        <v>1d_change</v>
      </c>
      <c r="R2" s="4" t="str">
        <v>5d_change</v>
      </c>
      <c r="S2" s="4" t="str">
        <v>20d_change</v>
      </c>
      <c r="T2" s="4" t="str">
        <v>close</v>
      </c>
    </row>
    <row r="3" spans="1:20" x14ac:dyDescent="0.35">
      <c r="A3" s="3">
        <v>45866</v>
      </c>
      <c r="B3" s="4">
        <v>4.7902600556447128E-2</v>
      </c>
      <c r="C3" s="4">
        <v>1.7170350642114363E-2</v>
      </c>
      <c r="D3" s="4">
        <v>4.8732361023317461E-2</v>
      </c>
      <c r="E3" s="4">
        <v>0.13178842990162565</v>
      </c>
      <c r="F3" s="4">
        <v>1557.4200439453125</v>
      </c>
      <c r="H3" s="3">
        <v>45866</v>
      </c>
      <c r="I3" s="4">
        <v>7.1504009883864184E-2</v>
      </c>
      <c r="J3" s="4">
        <v>3.6258685869148044E-2</v>
      </c>
      <c r="K3" s="4">
        <v>7.3233311975539284E-2</v>
      </c>
      <c r="L3" s="4">
        <v>0.15081584128835779</v>
      </c>
      <c r="M3" s="4">
        <v>263.79000854492188</v>
      </c>
      <c r="O3" s="3">
        <v>45866</v>
      </c>
      <c r="P3" s="4">
        <v>4.1604347322405144E-2</v>
      </c>
      <c r="Q3" s="4">
        <v>1.1954572624028659E-2</v>
      </c>
      <c r="R3" s="4">
        <v>4.2166820560172402E-2</v>
      </c>
      <c r="S3" s="4">
        <v>0.15752770973605479</v>
      </c>
      <c r="T3" s="4">
        <v>1693</v>
      </c>
    </row>
    <row r="4" spans="1:20" x14ac:dyDescent="0.35">
      <c r="A4" s="3">
        <v>45863</v>
      </c>
      <c r="B4" s="4">
        <v>3.0732249914332765E-2</v>
      </c>
      <c r="C4" s="4">
        <v>6.6468456836472622E-3</v>
      </c>
      <c r="D4" s="4">
        <v>2.2607645145600097E-2</v>
      </c>
      <c r="E4" s="4">
        <v>0.1164397059289517</v>
      </c>
      <c r="F4" s="4">
        <v>1531.1300048828125</v>
      </c>
      <c r="H4" s="3">
        <v>45863</v>
      </c>
      <c r="I4" s="4">
        <v>3.524532401471614E-2</v>
      </c>
      <c r="J4" s="4">
        <v>1.5518408337908296E-2</v>
      </c>
      <c r="K4" s="4">
        <v>2.7404420103517291E-2</v>
      </c>
      <c r="L4" s="4">
        <v>0.11742241467308645</v>
      </c>
      <c r="M4" s="4">
        <v>254.55999755859375</v>
      </c>
      <c r="O4" s="3">
        <v>45863</v>
      </c>
      <c r="P4" s="4">
        <v>2.9649774698376485E-2</v>
      </c>
      <c r="Q4" s="4">
        <v>1.0570824524312794E-2</v>
      </c>
      <c r="R4" s="4">
        <v>2.1367521367521292E-2</v>
      </c>
      <c r="S4" s="4">
        <v>0.14589041095890409</v>
      </c>
      <c r="T4" s="4">
        <v>1673</v>
      </c>
    </row>
    <row r="5" spans="1:20" x14ac:dyDescent="0.35">
      <c r="A5" s="3">
        <v>45862</v>
      </c>
      <c r="B5" s="4">
        <v>2.4085404230685503E-2</v>
      </c>
      <c r="C5" s="4">
        <v>5.75937512813951E-3</v>
      </c>
      <c r="D5" s="4">
        <v>2.0811947277121101E-2</v>
      </c>
      <c r="E5" s="4">
        <v>0.11375366712822066</v>
      </c>
      <c r="F5" s="4">
        <v>1521.02001953125</v>
      </c>
      <c r="H5" s="3">
        <v>45862</v>
      </c>
      <c r="I5" s="4">
        <v>1.9726915676807844E-2</v>
      </c>
      <c r="J5" s="4">
        <v>5.3743886738450986E-3</v>
      </c>
      <c r="K5" s="4">
        <v>1.8611084965705738E-2</v>
      </c>
      <c r="L5" s="4">
        <v>0.10087835541747658</v>
      </c>
      <c r="M5" s="4">
        <v>250.66999816894531</v>
      </c>
      <c r="O5" s="3">
        <v>45862</v>
      </c>
      <c r="P5" s="4">
        <v>1.9078950174063691E-2</v>
      </c>
      <c r="Q5" s="4">
        <v>1.5124016938898865E-3</v>
      </c>
      <c r="R5" s="4">
        <v>1.0683760683760646E-2</v>
      </c>
      <c r="S5" s="4">
        <v>0.14266975718220487</v>
      </c>
      <c r="T5" s="4">
        <v>1655.5</v>
      </c>
    </row>
    <row r="6" spans="1:20" x14ac:dyDescent="0.35">
      <c r="A6" s="3">
        <v>45861</v>
      </c>
      <c r="B6" s="4">
        <v>1.8326029102545993E-2</v>
      </c>
      <c r="C6" s="4">
        <v>1.835008982584041E-3</v>
      </c>
      <c r="D6" s="4">
        <v>2.4968375244579954E-2</v>
      </c>
      <c r="E6" s="4">
        <v>0.10650086599140307</v>
      </c>
      <c r="F6" s="4">
        <v>1512.31005859375</v>
      </c>
      <c r="H6" s="3">
        <v>45861</v>
      </c>
      <c r="I6" s="4">
        <v>1.4352527002962745E-2</v>
      </c>
      <c r="J6" s="4">
        <v>5.9713362561748529E-3</v>
      </c>
      <c r="K6" s="4">
        <v>2.8801302049720867E-2</v>
      </c>
      <c r="L6" s="4">
        <v>9.5185793816939812E-2</v>
      </c>
      <c r="M6" s="4">
        <v>249.33000183105469</v>
      </c>
      <c r="O6" s="3">
        <v>45861</v>
      </c>
      <c r="P6" s="4">
        <v>1.7566548480173805E-2</v>
      </c>
      <c r="Q6" s="4">
        <v>-1.2084592145015227E-3</v>
      </c>
      <c r="R6" s="4">
        <v>2.1631644004944439E-2</v>
      </c>
      <c r="S6" s="4">
        <v>0.13984281868458659</v>
      </c>
      <c r="T6" s="4">
        <v>1653</v>
      </c>
    </row>
    <row r="7" spans="1:20" x14ac:dyDescent="0.35">
      <c r="A7" s="3">
        <v>45860</v>
      </c>
      <c r="B7" s="4">
        <v>1.6491020119961952E-2</v>
      </c>
      <c r="C7" s="4">
        <v>1.6491020119961952E-2</v>
      </c>
      <c r="D7" s="4">
        <v>3.3471409188556178E-2</v>
      </c>
      <c r="E7" s="4">
        <v>0.10445796841535548</v>
      </c>
      <c r="F7" s="4">
        <v>1509.5400390625</v>
      </c>
      <c r="H7" s="3">
        <v>45860</v>
      </c>
      <c r="I7" s="4">
        <v>8.3811907467878921E-3</v>
      </c>
      <c r="J7" s="4">
        <v>8.3811907467878921E-3</v>
      </c>
      <c r="K7" s="4">
        <v>3.1290326697318793E-2</v>
      </c>
      <c r="L7" s="4">
        <v>8.80636261847767E-2</v>
      </c>
      <c r="M7" s="4">
        <v>247.85000610351563</v>
      </c>
      <c r="O7" s="3">
        <v>45860</v>
      </c>
      <c r="P7" s="4">
        <v>1.8775007694675327E-2</v>
      </c>
      <c r="Q7" s="4">
        <v>1.8775007694675327E-2</v>
      </c>
      <c r="R7" s="4">
        <v>3.8268506900878352E-2</v>
      </c>
      <c r="S7" s="4">
        <v>0.14216701173222912</v>
      </c>
      <c r="T7" s="4">
        <v>1655</v>
      </c>
    </row>
    <row r="8" spans="1:20" ht="20" thickBot="1" x14ac:dyDescent="0.5">
      <c r="A8" s="136" t="s">
        <v>25</v>
      </c>
      <c r="B8" s="136"/>
      <c r="C8" s="136"/>
      <c r="D8" s="136"/>
      <c r="E8" s="136"/>
      <c r="F8" s="136"/>
      <c r="H8" s="136" t="s">
        <v>37</v>
      </c>
      <c r="I8" s="136"/>
      <c r="J8" s="136"/>
      <c r="K8" s="136"/>
      <c r="L8" s="136"/>
      <c r="M8" s="136"/>
      <c r="O8" s="136" t="s">
        <v>40</v>
      </c>
      <c r="P8" s="136"/>
      <c r="Q8" s="136"/>
      <c r="R8" s="136"/>
      <c r="S8" s="136"/>
      <c r="T8" s="136"/>
    </row>
    <row r="9" spans="1:20" ht="15" thickTop="1" x14ac:dyDescent="0.35">
      <c r="A9" s="3" t="str" cm="1">
        <f t="array" ref="A9:F14">_xlfn.CHOOSECOLS(_xlfn.VSTACK(weekly_history_data[#Headers],
  _xlfn._xlws.SORT(_xlfn._xlws.FILTER(weekly_history_data[], weekly_history_data[ticker]=A8), 1, -1)
 ), 1, 4, 5, 6, 7, 3)</f>
        <v>date</v>
      </c>
      <c r="B9" s="4" t="str">
        <v>cum_change</v>
      </c>
      <c r="C9" s="4" t="str">
        <v>1d_change</v>
      </c>
      <c r="D9" s="4" t="str">
        <v>5d_change</v>
      </c>
      <c r="E9" s="4" t="str">
        <v>20d_change</v>
      </c>
      <c r="F9" s="4" t="str">
        <v>close</v>
      </c>
      <c r="H9" s="3" t="str" cm="1">
        <f t="array" ref="H9:M14">_xlfn.CHOOSECOLS(_xlfn.VSTACK(weekly_history_data[#Headers],
  _xlfn._xlws.SORT(_xlfn._xlws.FILTER(weekly_history_data[], weekly_history_data[ticker]=H8), 1, -1)
 ), 1, 4, 5, 6, 7, 3)</f>
        <v>date</v>
      </c>
      <c r="I9" s="4" t="str">
        <v>cum_change</v>
      </c>
      <c r="J9" s="4" t="str">
        <v>1d_change</v>
      </c>
      <c r="K9" s="4" t="str">
        <v>5d_change</v>
      </c>
      <c r="L9" s="4" t="str">
        <v>20d_change</v>
      </c>
      <c r="M9" s="4" t="str">
        <v>close</v>
      </c>
      <c r="O9" s="3" t="str" cm="1">
        <f t="array" ref="O9:T14">_xlfn.CHOOSECOLS(_xlfn.VSTACK(weekly_history_data[#Headers],
  _xlfn._xlws.SORT(_xlfn._xlws.FILTER(weekly_history_data[], weekly_history_data[ticker]=O8), 1, -1)
 ), 1, 4, 5, 6, 7, 3)</f>
        <v>date</v>
      </c>
      <c r="P9" s="4" t="str">
        <v>cum_change</v>
      </c>
      <c r="Q9" s="4" t="str">
        <v>1d_change</v>
      </c>
      <c r="R9" s="4" t="str">
        <v>5d_change</v>
      </c>
      <c r="S9" s="4" t="str">
        <v>20d_change</v>
      </c>
      <c r="T9" s="4" t="str">
        <v>close</v>
      </c>
    </row>
    <row r="10" spans="1:20" x14ac:dyDescent="0.35">
      <c r="A10" s="3">
        <v>45866</v>
      </c>
      <c r="B10" s="4">
        <v>4.0959187212774806E-2</v>
      </c>
      <c r="C10" s="4">
        <v>1.5754853456462659E-2</v>
      </c>
      <c r="D10" s="4">
        <v>4.1503349911689691E-2</v>
      </c>
      <c r="E10" s="4">
        <v>0.14758787300775311</v>
      </c>
      <c r="F10" s="4">
        <v>1695.6300048828125</v>
      </c>
      <c r="H10" s="3">
        <v>45866</v>
      </c>
      <c r="I10" s="4">
        <v>2.5398529039771467E-2</v>
      </c>
      <c r="J10" s="4">
        <v>1.1061792904165202E-2</v>
      </c>
      <c r="K10" s="4">
        <v>2.5606654687826635E-2</v>
      </c>
      <c r="L10" s="4">
        <v>6.0491931029786672E-2</v>
      </c>
      <c r="M10" s="4">
        <v>106.94000244140625</v>
      </c>
      <c r="O10" s="3">
        <v>45866</v>
      </c>
      <c r="P10" s="4">
        <v>4.0192731635889434E-2</v>
      </c>
      <c r="Q10" s="4">
        <v>1.0370488751046958E-2</v>
      </c>
      <c r="R10" s="4">
        <v>4.0753318925594417E-2</v>
      </c>
      <c r="S10" s="4">
        <v>0.15350400788628371</v>
      </c>
      <c r="T10" s="4">
        <v>1685.5</v>
      </c>
    </row>
    <row r="11" spans="1:20" x14ac:dyDescent="0.35">
      <c r="A11" s="3">
        <v>45863</v>
      </c>
      <c r="B11" s="4">
        <v>2.5204333756312147E-2</v>
      </c>
      <c r="C11" s="4">
        <v>4.8758905637207306E-3</v>
      </c>
      <c r="D11" s="4">
        <v>1.546308578114175E-2</v>
      </c>
      <c r="E11" s="4">
        <v>0.13106663740951463</v>
      </c>
      <c r="F11" s="4">
        <v>1669.3299560546875</v>
      </c>
      <c r="H11" s="3">
        <v>45863</v>
      </c>
      <c r="I11" s="4">
        <v>1.4336736135606265E-2</v>
      </c>
      <c r="J11" s="4">
        <v>5.8006177226563871E-3</v>
      </c>
      <c r="K11" s="4">
        <v>9.8338629015111145E-3</v>
      </c>
      <c r="L11" s="4">
        <v>5.118260540555708E-2</v>
      </c>
      <c r="M11" s="4">
        <v>105.76999664306641</v>
      </c>
      <c r="O11" s="3">
        <v>45863</v>
      </c>
      <c r="P11" s="4">
        <v>2.9822242884842476E-2</v>
      </c>
      <c r="Q11" s="4">
        <v>1.1030273437500071E-2</v>
      </c>
      <c r="R11" s="4">
        <v>2.2808063256821054E-2</v>
      </c>
      <c r="S11" s="4">
        <v>0.14189877698233078</v>
      </c>
      <c r="T11" s="4">
        <v>1668.199951171875</v>
      </c>
    </row>
    <row r="12" spans="1:20" x14ac:dyDescent="0.35">
      <c r="A12" s="3">
        <v>45862</v>
      </c>
      <c r="B12" s="4">
        <v>2.0328443192591417E-2</v>
      </c>
      <c r="C12" s="4">
        <v>4.9727289336201075E-3</v>
      </c>
      <c r="D12" s="4">
        <v>1.6229295949911959E-2</v>
      </c>
      <c r="E12" s="4">
        <v>0.13505335681486352</v>
      </c>
      <c r="F12" s="4">
        <v>1661.22998046875</v>
      </c>
      <c r="H12" s="3">
        <v>45862</v>
      </c>
      <c r="I12" s="4">
        <v>8.5361184129498779E-3</v>
      </c>
      <c r="J12" s="4">
        <v>3.4351202277520532E-3</v>
      </c>
      <c r="K12" s="4">
        <v>9.1162516647431691E-3</v>
      </c>
      <c r="L12" s="4">
        <v>5.0969480591173566E-2</v>
      </c>
      <c r="M12" s="4">
        <v>105.16000366210938</v>
      </c>
      <c r="O12" s="3">
        <v>45862</v>
      </c>
      <c r="P12" s="4">
        <v>1.8791969447342405E-2</v>
      </c>
      <c r="Q12" s="4">
        <v>1.6998839916992914E-3</v>
      </c>
      <c r="R12" s="4">
        <v>1.5447089180141038E-2</v>
      </c>
      <c r="S12" s="4">
        <v>0.13793103448275867</v>
      </c>
      <c r="T12" s="4">
        <v>1650</v>
      </c>
    </row>
    <row r="13" spans="1:20" x14ac:dyDescent="0.35">
      <c r="A13" s="3">
        <v>45861</v>
      </c>
      <c r="B13" s="4">
        <v>1.5355714258971309E-2</v>
      </c>
      <c r="C13" s="4">
        <v>-1.7934822510863313E-3</v>
      </c>
      <c r="D13" s="4">
        <v>2.390329949447767E-2</v>
      </c>
      <c r="E13" s="4">
        <v>0.1280572871443888</v>
      </c>
      <c r="F13" s="4">
        <v>1653.010009765625</v>
      </c>
      <c r="H13" s="3">
        <v>45861</v>
      </c>
      <c r="I13" s="4">
        <v>5.1009981851978248E-3</v>
      </c>
      <c r="J13" s="4">
        <v>7.4986198218014444E-3</v>
      </c>
      <c r="K13" s="4">
        <v>1.6686080618451671E-2</v>
      </c>
      <c r="L13" s="4">
        <v>4.8629182425735218E-2</v>
      </c>
      <c r="M13" s="4">
        <v>104.80000305175781</v>
      </c>
      <c r="O13" s="3">
        <v>45861</v>
      </c>
      <c r="P13" s="4">
        <v>1.7092085455643113E-2</v>
      </c>
      <c r="Q13" s="4">
        <v>7.2901043248774222E-4</v>
      </c>
      <c r="R13" s="4">
        <v>2.8535717247502257E-2</v>
      </c>
      <c r="S13" s="4">
        <v>0.13537351511835882</v>
      </c>
      <c r="T13" s="4">
        <v>1647.199951171875</v>
      </c>
    </row>
    <row r="14" spans="1:20" x14ac:dyDescent="0.35">
      <c r="A14" s="3">
        <v>45860</v>
      </c>
      <c r="B14" s="4">
        <v>1.714919651005764E-2</v>
      </c>
      <c r="C14" s="4">
        <v>1.714919651005764E-2</v>
      </c>
      <c r="D14" s="4">
        <v>3.8987612295476204E-2</v>
      </c>
      <c r="E14" s="4">
        <v>0.13206174814895921</v>
      </c>
      <c r="F14" s="4">
        <v>1655.97998046875</v>
      </c>
      <c r="H14" s="3">
        <v>45860</v>
      </c>
      <c r="I14" s="4">
        <v>-2.3976216366036196E-3</v>
      </c>
      <c r="J14" s="4">
        <v>-2.3976216366036196E-3</v>
      </c>
      <c r="K14" s="4">
        <v>9.6088311705238016E-3</v>
      </c>
      <c r="L14" s="4">
        <v>4.7110936960954142E-2</v>
      </c>
      <c r="M14" s="4">
        <v>104.01999664306641</v>
      </c>
      <c r="O14" s="3">
        <v>45860</v>
      </c>
      <c r="P14" s="4">
        <v>1.6363075023155371E-2</v>
      </c>
      <c r="Q14" s="4">
        <v>1.6363075023155371E-2</v>
      </c>
      <c r="R14" s="4">
        <v>3.9075831934891836E-2</v>
      </c>
      <c r="S14" s="4">
        <v>0.13729008807314136</v>
      </c>
      <c r="T14" s="4">
        <v>1646</v>
      </c>
    </row>
    <row r="15" spans="1:20" ht="20" thickBot="1" x14ac:dyDescent="0.5">
      <c r="A15" s="136" t="s">
        <v>20</v>
      </c>
      <c r="B15" s="136"/>
      <c r="C15" s="136"/>
      <c r="D15" s="136"/>
      <c r="E15" s="136"/>
      <c r="F15" s="136"/>
      <c r="H15" s="136" t="s">
        <v>23</v>
      </c>
      <c r="I15" s="136"/>
      <c r="J15" s="136"/>
      <c r="K15" s="136"/>
      <c r="L15" s="136"/>
      <c r="M15" s="136"/>
      <c r="O15" s="136" t="s">
        <v>19</v>
      </c>
      <c r="P15" s="136"/>
      <c r="Q15" s="136"/>
      <c r="R15" s="136"/>
      <c r="S15" s="136"/>
      <c r="T15" s="22"/>
    </row>
    <row r="16" spans="1:20" ht="15" thickTop="1" x14ac:dyDescent="0.35">
      <c r="A16" s="3" t="str" cm="1">
        <f t="array" ref="A16:F21">_xlfn.CHOOSECOLS(_xlfn.VSTACK(weekly_history_data[#Headers],
  _xlfn._xlws.SORT(_xlfn._xlws.FILTER(weekly_history_data[], weekly_history_data[ticker]=A15), 1, -1)
 ), 1, 4, 5, 6, 7, 3)</f>
        <v>date</v>
      </c>
      <c r="B16" s="4" t="str">
        <v>cum_change</v>
      </c>
      <c r="C16" s="4" t="str">
        <v>1d_change</v>
      </c>
      <c r="D16" s="4" t="str">
        <v>5d_change</v>
      </c>
      <c r="E16" s="4" t="str">
        <v>20d_change</v>
      </c>
      <c r="F16" s="4" t="str">
        <v>close</v>
      </c>
      <c r="H16" s="3" t="str" cm="1">
        <f t="array" ref="H16:M21">_xlfn.CHOOSECOLS(_xlfn.VSTACK(weekly_history_data[#Headers],
  _xlfn._xlws.SORT(_xlfn._xlws.FILTER(weekly_history_data[], weekly_history_data[ticker]=H15), 1, -1)
 ), 1, 4, 5, 6, 7, 3)</f>
        <v>date</v>
      </c>
      <c r="I16" s="4" t="str">
        <v>cum_change</v>
      </c>
      <c r="J16" s="4" t="str">
        <v>1d_change</v>
      </c>
      <c r="K16" s="4" t="str">
        <v>5d_change</v>
      </c>
      <c r="L16" s="4" t="str">
        <v>20d_change</v>
      </c>
      <c r="M16" t="str">
        <v>close</v>
      </c>
      <c r="O16" s="3" t="str" cm="1">
        <f t="array" ref="O16:T21">_xlfn.CHOOSECOLS(_xlfn.VSTACK(weekly_history_data[#Headers],
  _xlfn._xlws.SORT(_xlfn._xlws.FILTER(weekly_history_data[], weekly_history_data[ticker]=O15), 1, -1)
 ), 1, 4, 5, 6, 7, 3)</f>
        <v>date</v>
      </c>
      <c r="P16" s="4" t="str">
        <v>cum_change</v>
      </c>
      <c r="Q16" s="4" t="str">
        <v>1d_change</v>
      </c>
      <c r="R16" s="4" t="str">
        <v>5d_change</v>
      </c>
      <c r="S16" s="4" t="str">
        <v>20d_change</v>
      </c>
      <c r="T16" s="4" t="str">
        <v>close</v>
      </c>
    </row>
    <row r="17" spans="1:20" x14ac:dyDescent="0.35">
      <c r="A17" s="3">
        <v>45863</v>
      </c>
      <c r="B17" s="4">
        <v>1.2652470342592537E-2</v>
      </c>
      <c r="C17" s="4">
        <v>4.6541400835771185E-3</v>
      </c>
      <c r="D17" s="4">
        <v>1.2622977146571568E-2</v>
      </c>
      <c r="E17" s="4">
        <v>3.4920313088169008E-2</v>
      </c>
      <c r="F17" s="4">
        <v>44901.921875</v>
      </c>
      <c r="H17" s="3">
        <v>45866</v>
      </c>
      <c r="I17" s="4">
        <v>1.3362081336787845E-2</v>
      </c>
      <c r="J17" s="4">
        <v>1.4780714016420227E-3</v>
      </c>
      <c r="K17" s="4">
        <v>1.340285538386321E-2</v>
      </c>
      <c r="L17" s="4">
        <v>4.2555847736702068E-2</v>
      </c>
      <c r="M17">
        <v>9133.7900390625</v>
      </c>
      <c r="O17" s="3">
        <v>45866</v>
      </c>
      <c r="P17" s="4">
        <v>1.0705487305990191E-2</v>
      </c>
      <c r="Q17" s="4">
        <v>1.1914716230292388E-3</v>
      </c>
      <c r="R17" s="4">
        <v>1.0715727178799872E-2</v>
      </c>
      <c r="S17" s="4">
        <v>4.4568092111581636E-2</v>
      </c>
      <c r="T17" s="4">
        <v>3597.93701171875</v>
      </c>
    </row>
    <row r="18" spans="1:20" x14ac:dyDescent="0.35">
      <c r="A18" s="3">
        <v>45862</v>
      </c>
      <c r="B18" s="4">
        <v>7.9983302590154182E-3</v>
      </c>
      <c r="C18" s="4">
        <v>-7.0290352014998891E-3</v>
      </c>
      <c r="D18" s="4">
        <v>4.7077505686015098E-3</v>
      </c>
      <c r="E18" s="4">
        <v>3.9818141533486395E-2</v>
      </c>
      <c r="F18" s="4">
        <v>44693.91015625</v>
      </c>
      <c r="H18" s="3">
        <v>45863</v>
      </c>
      <c r="I18" s="4">
        <v>1.1884009935145823E-2</v>
      </c>
      <c r="J18" s="4">
        <v>-1.9763422408369813E-3</v>
      </c>
      <c r="K18" s="4">
        <v>1.4255754088513539E-2</v>
      </c>
      <c r="L18" s="4">
        <v>3.6527184430245052E-2</v>
      </c>
      <c r="M18">
        <v>9120.3095703125</v>
      </c>
      <c r="O18" s="3">
        <v>45863</v>
      </c>
      <c r="P18" s="4">
        <v>9.5140156829609523E-3</v>
      </c>
      <c r="Q18" s="4">
        <v>-3.3478779315430085E-3</v>
      </c>
      <c r="R18" s="4">
        <v>1.6741518636044006E-2</v>
      </c>
      <c r="S18" s="4">
        <v>4.9479335442471628E-2</v>
      </c>
      <c r="T18" s="4">
        <v>3593.6552734375</v>
      </c>
    </row>
    <row r="19" spans="1:20" x14ac:dyDescent="0.35">
      <c r="A19" s="3">
        <v>45861</v>
      </c>
      <c r="B19" s="4">
        <v>1.5027365460515307E-2</v>
      </c>
      <c r="C19" s="4">
        <v>1.1411680802273505E-2</v>
      </c>
      <c r="D19" s="4">
        <v>1.7071778261247283E-2</v>
      </c>
      <c r="E19" s="4">
        <v>4.4588378945513263E-2</v>
      </c>
      <c r="F19" s="4">
        <v>45010.2890625</v>
      </c>
      <c r="H19" s="3">
        <v>45862</v>
      </c>
      <c r="I19" s="4">
        <v>1.3860352175982804E-2</v>
      </c>
      <c r="J19" s="4">
        <v>8.4842427485993799E-3</v>
      </c>
      <c r="K19" s="4">
        <v>1.8470648019266012E-2</v>
      </c>
      <c r="L19" s="4">
        <v>4.6106795849508497E-2</v>
      </c>
      <c r="M19">
        <v>9138.3701171875</v>
      </c>
      <c r="O19" s="3">
        <v>45862</v>
      </c>
      <c r="P19" s="4">
        <v>1.2861893614503961E-2</v>
      </c>
      <c r="Q19" s="4">
        <v>6.5401343806652523E-3</v>
      </c>
      <c r="R19" s="4">
        <v>2.5278868319754899E-2</v>
      </c>
      <c r="S19" s="4">
        <v>4.5606949163761845E-2</v>
      </c>
      <c r="T19" s="4">
        <v>3605.726806640625</v>
      </c>
    </row>
    <row r="20" spans="1:20" x14ac:dyDescent="0.35">
      <c r="A20" s="3">
        <v>45860</v>
      </c>
      <c r="B20" s="4">
        <v>3.6156846582418023E-3</v>
      </c>
      <c r="C20" s="4">
        <v>4.0469013650306085E-3</v>
      </c>
      <c r="D20" s="4">
        <v>1.0884065092677364E-2</v>
      </c>
      <c r="E20" s="4">
        <v>4.5105209314135974E-2</v>
      </c>
      <c r="F20" s="4">
        <v>44502.44140625</v>
      </c>
      <c r="H20" s="3">
        <v>45861</v>
      </c>
      <c r="I20" s="4">
        <v>5.3761094273834242E-3</v>
      </c>
      <c r="J20" s="4">
        <v>4.17569362129111E-3</v>
      </c>
      <c r="K20" s="4">
        <v>1.5116750888080066E-2</v>
      </c>
      <c r="L20" s="4">
        <v>3.9310707885304552E-2</v>
      </c>
      <c r="M20">
        <v>9061.490234375</v>
      </c>
      <c r="O20" s="3">
        <v>45861</v>
      </c>
      <c r="P20" s="4">
        <v>6.3217592338387085E-3</v>
      </c>
      <c r="Q20" s="4">
        <v>1.2200688650487734E-4</v>
      </c>
      <c r="R20" s="4">
        <v>2.2410456907898668E-2</v>
      </c>
      <c r="S20" s="4">
        <v>3.6552496145006996E-2</v>
      </c>
      <c r="T20" s="4">
        <v>3582.298095703125</v>
      </c>
    </row>
    <row r="21" spans="1:20" x14ac:dyDescent="0.35">
      <c r="A21" s="3">
        <v>45859</v>
      </c>
      <c r="B21" s="4">
        <v>-4.3121670678880619E-4</v>
      </c>
      <c r="C21" s="4">
        <v>-4.3121670678880619E-4</v>
      </c>
      <c r="D21" s="4">
        <v>-3.0719569272347202E-3</v>
      </c>
      <c r="E21" s="4">
        <v>5.0140000699679499E-2</v>
      </c>
      <c r="F21" s="4">
        <v>44323.0703125</v>
      </c>
      <c r="H21" s="37">
        <v>45860</v>
      </c>
      <c r="I21" s="38">
        <v>1.2004158060923142E-3</v>
      </c>
      <c r="J21" s="38">
        <v>1.2004158060923142E-3</v>
      </c>
      <c r="K21" s="38">
        <v>9.564353796198688E-3</v>
      </c>
      <c r="L21" s="38">
        <v>3.0234002876062815E-2</v>
      </c>
      <c r="M21">
        <v>9023.8095703125</v>
      </c>
      <c r="O21" s="3">
        <v>45860</v>
      </c>
      <c r="P21" s="4">
        <v>6.1997523473338312E-3</v>
      </c>
      <c r="Q21" s="4">
        <v>6.1997523473338312E-3</v>
      </c>
      <c r="R21" s="4">
        <v>2.1929338504054874E-2</v>
      </c>
      <c r="S21" s="4">
        <v>4.7154526439124433E-2</v>
      </c>
      <c r="T21" s="4">
        <v>3581.861083984375</v>
      </c>
    </row>
    <row r="23" spans="1:20" ht="20" thickBot="1" x14ac:dyDescent="0.5">
      <c r="A23" s="136" t="s">
        <v>46</v>
      </c>
      <c r="B23" s="136"/>
      <c r="C23" s="136"/>
      <c r="D23" s="136"/>
      <c r="E23" s="136"/>
      <c r="F23" s="136"/>
      <c r="H23" s="136" t="s">
        <v>48</v>
      </c>
      <c r="I23" s="136"/>
      <c r="J23" s="136"/>
      <c r="K23" s="136"/>
      <c r="L23" s="136"/>
      <c r="M23" s="136"/>
      <c r="O23" s="136" t="s">
        <v>21</v>
      </c>
      <c r="P23" s="136"/>
      <c r="Q23" s="136"/>
      <c r="R23" s="136"/>
      <c r="S23" s="136"/>
      <c r="T23" s="136"/>
    </row>
    <row r="24" spans="1:20" ht="15" thickTop="1" x14ac:dyDescent="0.35">
      <c r="A24" s="3" t="str" cm="1">
        <f t="array" ref="A24:F29">_xlfn.CHOOSECOLS(_xlfn.VSTACK(weekly_history_data[#Headers],
  _xlfn._xlws.SORT(_xlfn._xlws.FILTER(weekly_history_data[], weekly_history_data[ticker]=A23), 1, -1)
 ), 1, 4, 5, 6, 7, 3)</f>
        <v>date</v>
      </c>
      <c r="B24" s="4" t="str">
        <v>cum_change</v>
      </c>
      <c r="C24" s="4" t="str">
        <v>1d_change</v>
      </c>
      <c r="D24" s="4" t="str">
        <v>5d_change</v>
      </c>
      <c r="E24" s="4" t="str">
        <v>20d_change</v>
      </c>
      <c r="F24" s="4" t="str">
        <v>close</v>
      </c>
      <c r="H24" s="3" t="str" cm="1">
        <f t="array" ref="H24:M29">_xlfn.CHOOSECOLS(_xlfn.VSTACK(weekly_history_data[#Headers],
  _xlfn._xlws.SORT(_xlfn._xlws.FILTER(weekly_history_data[], weekly_history_data[ticker]=H23), 1, -1)
 ), 1, 4, 5, 6, 7, 3)</f>
        <v>date</v>
      </c>
      <c r="I24" s="4" t="str">
        <v>cum_change</v>
      </c>
      <c r="J24" s="4" t="str">
        <v>1d_change</v>
      </c>
      <c r="K24" s="4" t="str">
        <v>5d_change</v>
      </c>
      <c r="L24" s="4" t="str">
        <v>20d_change</v>
      </c>
      <c r="M24" t="str">
        <v>close</v>
      </c>
      <c r="O24" s="3" t="str" cm="1">
        <f t="array" ref="O24:T29">_xlfn.CHOOSECOLS(_xlfn.VSTACK(weekly_history_data[#Headers],
  _xlfn._xlws.SORT(_xlfn._xlws.FILTER(weekly_history_data[], weekly_history_data[ticker]=O23), 1, -1)
 ), 1, 4, 5, 6, 7, 3)</f>
        <v>date</v>
      </c>
      <c r="P24" s="4" t="str">
        <v>cum_change</v>
      </c>
      <c r="Q24" s="4" t="str">
        <v>1d_change</v>
      </c>
      <c r="R24" s="4" t="str">
        <v>5d_change</v>
      </c>
      <c r="S24" s="4" t="str">
        <v>20d_change</v>
      </c>
      <c r="T24" s="4" t="str">
        <v>close</v>
      </c>
    </row>
    <row r="25" spans="1:20" x14ac:dyDescent="0.35">
      <c r="A25" s="3">
        <v>45863</v>
      </c>
      <c r="B25" s="4">
        <v>1.4521104888963521E-2</v>
      </c>
      <c r="C25" s="4">
        <v>3.9743277792958498E-3</v>
      </c>
      <c r="D25" s="4">
        <v>1.458681281834906E-2</v>
      </c>
      <c r="E25" s="4">
        <v>4.0322310691050411E-2</v>
      </c>
      <c r="F25" s="4">
        <v>6388.64013671875</v>
      </c>
      <c r="H25" s="3">
        <v>45866</v>
      </c>
      <c r="I25" s="4">
        <v>1.0196749773271341E-2</v>
      </c>
      <c r="J25" s="4">
        <v>8.3778964830933944E-3</v>
      </c>
      <c r="K25" s="4">
        <v>1.0110466393046691E-2</v>
      </c>
      <c r="L25" s="4">
        <v>1.7679713058680546E-2</v>
      </c>
      <c r="M25">
        <v>5397</v>
      </c>
      <c r="O25" s="3">
        <v>45866</v>
      </c>
      <c r="P25" s="4">
        <v>3.0011840860323602E-2</v>
      </c>
      <c r="Q25" s="4">
        <v>-1.1046854292389496E-2</v>
      </c>
      <c r="R25" s="4">
        <v>2.9612921402765613E-2</v>
      </c>
      <c r="S25" s="4">
        <v>2.1107442432346302E-2</v>
      </c>
      <c r="T25" s="4">
        <v>40998.26953125</v>
      </c>
    </row>
    <row r="26" spans="1:20" x14ac:dyDescent="0.35">
      <c r="A26" s="3">
        <v>45862</v>
      </c>
      <c r="B26" s="4">
        <v>1.0546777109667671E-2</v>
      </c>
      <c r="C26" s="4">
        <v>6.982236416543941E-4</v>
      </c>
      <c r="D26" s="4">
        <v>1.0479031817726803E-2</v>
      </c>
      <c r="E26" s="4">
        <v>4.4514578482975908E-2</v>
      </c>
      <c r="F26" s="4">
        <v>6363.35009765625</v>
      </c>
      <c r="H26" s="3">
        <v>45863</v>
      </c>
      <c r="I26" s="4">
        <v>1.8188532901779464E-3</v>
      </c>
      <c r="J26" s="4">
        <v>-5.6767981618333074E-4</v>
      </c>
      <c r="K26" s="4">
        <v>-1.3191865705549644E-3</v>
      </c>
      <c r="L26" s="4">
        <v>4.9796867325679894E-3</v>
      </c>
      <c r="M26">
        <v>5352.16015625</v>
      </c>
      <c r="O26" s="3">
        <v>45863</v>
      </c>
      <c r="P26" s="4">
        <v>4.1058695152713098E-2</v>
      </c>
      <c r="Q26" s="4">
        <v>-8.8487153402045937E-3</v>
      </c>
      <c r="R26" s="4">
        <v>3.8972246384012088E-2</v>
      </c>
      <c r="S26" s="4">
        <v>4.7282361778359761E-2</v>
      </c>
      <c r="T26" s="4">
        <v>41456.23046875</v>
      </c>
    </row>
    <row r="27" spans="1:20" x14ac:dyDescent="0.35">
      <c r="A27" s="3">
        <v>45861</v>
      </c>
      <c r="B27" s="4">
        <v>9.8485534680132769E-3</v>
      </c>
      <c r="C27" s="4">
        <v>7.8118869515191314E-3</v>
      </c>
      <c r="D27" s="4">
        <v>1.5200274273783343E-2</v>
      </c>
      <c r="E27" s="4">
        <v>4.3782352585221229E-2</v>
      </c>
      <c r="F27" s="4">
        <v>6358.91015625</v>
      </c>
      <c r="H27" s="3">
        <v>45862</v>
      </c>
      <c r="I27" s="4">
        <v>2.3865331063612771E-3</v>
      </c>
      <c r="J27" s="4">
        <v>2.0489676404547019E-3</v>
      </c>
      <c r="K27" s="4">
        <v>-4.0820336851093986E-3</v>
      </c>
      <c r="L27" s="4">
        <v>2.1199423861193445E-2</v>
      </c>
      <c r="M27">
        <v>5355.2001953125</v>
      </c>
      <c r="O27" s="3">
        <v>45862</v>
      </c>
      <c r="P27" s="4">
        <v>4.9907410492917692E-2</v>
      </c>
      <c r="Q27" s="4">
        <v>1.5909607131329384E-2</v>
      </c>
      <c r="R27" s="4">
        <v>5.4532427665225924E-2</v>
      </c>
      <c r="S27" s="4">
        <v>7.4065644381628548E-2</v>
      </c>
      <c r="T27" s="4">
        <v>41826.33984375</v>
      </c>
    </row>
    <row r="28" spans="1:20" x14ac:dyDescent="0.35">
      <c r="A28" s="3">
        <v>45860</v>
      </c>
      <c r="B28" s="4">
        <v>2.0366665164941455E-3</v>
      </c>
      <c r="C28" s="4">
        <v>6.3753163362578746E-4</v>
      </c>
      <c r="D28" s="4">
        <v>1.0548187956412658E-2</v>
      </c>
      <c r="E28" s="4">
        <v>4.7210319211044016E-2</v>
      </c>
      <c r="F28" s="4">
        <v>6309.6201171875</v>
      </c>
      <c r="H28" s="3">
        <v>45861</v>
      </c>
      <c r="I28" s="4">
        <v>3.3756546590657521E-4</v>
      </c>
      <c r="J28" s="4">
        <v>1.016354276544984E-2</v>
      </c>
      <c r="K28" s="4">
        <v>8.7164150933136675E-3</v>
      </c>
      <c r="L28" s="4">
        <v>1.7562845175712161E-2</v>
      </c>
      <c r="M28">
        <v>5344.25</v>
      </c>
      <c r="O28" s="3">
        <v>45861</v>
      </c>
      <c r="P28" s="4">
        <v>3.3997803361588308E-2</v>
      </c>
      <c r="Q28" s="4">
        <v>3.5107509246364854E-2</v>
      </c>
      <c r="R28" s="4">
        <v>3.7635466661179784E-2</v>
      </c>
      <c r="S28" s="4">
        <v>6.1374772755491858E-2</v>
      </c>
      <c r="T28" s="4">
        <v>41171.3203125</v>
      </c>
    </row>
    <row r="29" spans="1:20" x14ac:dyDescent="0.35">
      <c r="A29" s="3">
        <v>45859</v>
      </c>
      <c r="B29" s="4">
        <v>1.3991348828683581E-3</v>
      </c>
      <c r="C29" s="4">
        <v>1.3991348828683581E-3</v>
      </c>
      <c r="D29" s="4">
        <v>5.9088592461868927E-3</v>
      </c>
      <c r="E29" s="4">
        <v>5.6596735627880479E-2</v>
      </c>
      <c r="F29" s="4">
        <v>6305.60009765625</v>
      </c>
      <c r="H29" s="3">
        <v>45860</v>
      </c>
      <c r="I29" s="4">
        <v>-9.8259772995432648E-3</v>
      </c>
      <c r="J29" s="4">
        <v>-9.8259772995432648E-3</v>
      </c>
      <c r="K29" s="4">
        <v>-1.1895390384611848E-2</v>
      </c>
      <c r="L29" s="4">
        <v>-1.244054537448358E-3</v>
      </c>
      <c r="M29">
        <v>5290.47998046875</v>
      </c>
      <c r="O29" s="3">
        <v>45860</v>
      </c>
      <c r="P29" s="4">
        <v>-1.1097058847765462E-3</v>
      </c>
      <c r="Q29" s="4">
        <v>-1.1097058847765462E-3</v>
      </c>
      <c r="R29" s="4">
        <v>7.9904665202155112E-3</v>
      </c>
      <c r="S29" s="4">
        <v>3.7045124445353794E-2</v>
      </c>
      <c r="T29" s="4">
        <v>39774.921875</v>
      </c>
    </row>
    <row r="30" spans="1:20" ht="20" thickBot="1" x14ac:dyDescent="0.5">
      <c r="A30" s="136" t="s">
        <v>16</v>
      </c>
      <c r="B30" s="136"/>
      <c r="C30" s="136"/>
      <c r="D30" s="136"/>
      <c r="E30" s="136"/>
      <c r="F30" s="136"/>
      <c r="H30" s="136" t="s">
        <v>17</v>
      </c>
      <c r="I30" s="136"/>
      <c r="J30" s="136"/>
      <c r="K30" s="136"/>
      <c r="L30" s="136"/>
      <c r="M30" s="136"/>
      <c r="O30" s="136" t="s">
        <v>26</v>
      </c>
      <c r="P30" s="136"/>
      <c r="Q30" s="136"/>
      <c r="R30" s="136"/>
      <c r="S30" s="136"/>
      <c r="T30" s="136"/>
    </row>
    <row r="31" spans="1:20" ht="15" thickTop="1" x14ac:dyDescent="0.35">
      <c r="A31" s="3" t="str" cm="1">
        <f t="array" ref="A31:F36">_xlfn.CHOOSECOLS(_xlfn.VSTACK(weekly_history_data[#Headers],
  _xlfn._xlws.SORT(_xlfn._xlws.FILTER(weekly_history_data[], weekly_history_data[ticker]=A30), 1, -1)
 ), 1, 4, 5, 6, 7, 3)</f>
        <v>date</v>
      </c>
      <c r="B31" s="4" t="str">
        <v>cum_change</v>
      </c>
      <c r="C31" s="4" t="str">
        <v>1d_change</v>
      </c>
      <c r="D31" s="4" t="str">
        <v>5d_change</v>
      </c>
      <c r="E31" s="4" t="str">
        <v>20d_change</v>
      </c>
      <c r="F31" s="4" t="str">
        <v>close</v>
      </c>
      <c r="H31" s="3" t="str" cm="1">
        <f t="array" ref="H31:M36">_xlfn.CHOOSECOLS(_xlfn.VSTACK(weekly_history_data[#Headers],
  _xlfn._xlws.SORT(_xlfn._xlws.FILTER(weekly_history_data[], weekly_history_data[ticker]=H30), 1, -1)
 ), 1, 4, 5, 6, 7, 3)</f>
        <v>date</v>
      </c>
      <c r="I31" s="4" t="str">
        <v>cum_change</v>
      </c>
      <c r="J31" s="4" t="str">
        <v>1d_change</v>
      </c>
      <c r="K31" s="4" t="str">
        <v>5d_change</v>
      </c>
      <c r="L31" s="4" t="str">
        <v>20d_change</v>
      </c>
      <c r="M31" s="4" t="str">
        <v>close</v>
      </c>
      <c r="O31" s="3" t="str" cm="1">
        <f t="array" ref="O31:T36">_xlfn.CHOOSECOLS(_xlfn.VSTACK(weekly_history_data[#Headers],
  _xlfn._xlws.SORT(_xlfn._xlws.FILTER(weekly_history_data[], weekly_history_data[ticker]=O30), 1, -1)
 ), 1, 4, 5, 6, 7, 3)</f>
        <v>date</v>
      </c>
      <c r="P31" s="4" t="str">
        <v>cum_change</v>
      </c>
      <c r="Q31" s="4" t="str">
        <v>1d_change</v>
      </c>
      <c r="R31" s="4" t="str">
        <v>5d_change</v>
      </c>
      <c r="S31" s="4" t="str">
        <v>20d_change</v>
      </c>
      <c r="T31" s="4" t="str">
        <v>close</v>
      </c>
    </row>
    <row r="32" spans="1:20" x14ac:dyDescent="0.35">
      <c r="A32" s="3">
        <v>45866</v>
      </c>
      <c r="B32" s="4">
        <v>-2.3474604959643375E-2</v>
      </c>
      <c r="C32" s="4">
        <v>1.3245261779366579E-3</v>
      </c>
      <c r="D32" s="4">
        <v>-2.3290426442307277E-2</v>
      </c>
      <c r="E32" s="4">
        <v>3.1662115204016406E-3</v>
      </c>
      <c r="F32" s="4">
        <v>3341.7724609375</v>
      </c>
      <c r="H32" s="3">
        <v>45866</v>
      </c>
      <c r="I32" s="4">
        <v>-8.5775367355221954E-3</v>
      </c>
      <c r="J32" s="4">
        <v>-4.5865841530606799E-3</v>
      </c>
      <c r="K32" s="4">
        <v>-8.742085709289471E-3</v>
      </c>
      <c r="L32" s="4">
        <v>9.7960326999237513E-2</v>
      </c>
      <c r="M32" s="4">
        <v>118907.15625</v>
      </c>
      <c r="O32" s="3">
        <v>45866</v>
      </c>
      <c r="P32" s="4">
        <v>7.2988641580160607E-3</v>
      </c>
      <c r="Q32" s="4">
        <v>2.6218196231209134E-4</v>
      </c>
      <c r="R32" s="4">
        <v>7.3073887511183599E-3</v>
      </c>
      <c r="S32" s="4">
        <v>7.5135818556582024E-3</v>
      </c>
      <c r="T32" s="4">
        <v>98.086756664320944</v>
      </c>
    </row>
    <row r="33" spans="1:20" x14ac:dyDescent="0.35">
      <c r="A33" s="3">
        <v>45865</v>
      </c>
      <c r="B33" s="4">
        <v>-2.4799131137580033E-2</v>
      </c>
      <c r="C33" s="4">
        <v>-2.3358974733246329E-3</v>
      </c>
      <c r="D33" s="4">
        <v>-1.6107434913842256E-2</v>
      </c>
      <c r="E33" s="4">
        <v>3.0136354678009791E-3</v>
      </c>
      <c r="F33" s="4">
        <v>3337.35205078125</v>
      </c>
      <c r="H33" s="3">
        <v>45865</v>
      </c>
      <c r="I33" s="4">
        <v>-3.9909525824615155E-3</v>
      </c>
      <c r="J33" s="4">
        <v>1.5464363585382834E-2</v>
      </c>
      <c r="K33" s="4">
        <v>1.7275034809008272E-2</v>
      </c>
      <c r="L33" s="4">
        <v>9.3547437274548839E-2</v>
      </c>
      <c r="M33" s="4">
        <v>119455.046875</v>
      </c>
      <c r="O33" s="3">
        <v>45865</v>
      </c>
      <c r="P33" s="4">
        <v>7.0366821957039694E-3</v>
      </c>
      <c r="Q33" s="4">
        <v>4.6675549205821287E-3</v>
      </c>
      <c r="R33" s="4">
        <v>2.3018996177881501E-3</v>
      </c>
      <c r="S33" s="4">
        <v>7.9668919910795832E-3</v>
      </c>
      <c r="T33" s="4">
        <v>98.061046826637565</v>
      </c>
    </row>
    <row r="34" spans="1:20" x14ac:dyDescent="0.35">
      <c r="A34" s="3">
        <v>45863</v>
      </c>
      <c r="B34" s="4">
        <v>-2.24632336642554E-2</v>
      </c>
      <c r="C34" s="4">
        <v>-7.6473540618465785E-3</v>
      </c>
      <c r="D34" s="4">
        <v>-4.9283090064333734E-4</v>
      </c>
      <c r="E34" s="4">
        <v>2.7901715468077182E-3</v>
      </c>
      <c r="F34" s="4">
        <v>3345.166015625</v>
      </c>
      <c r="H34" s="3">
        <v>45863</v>
      </c>
      <c r="I34" s="4">
        <v>-1.945531616784435E-2</v>
      </c>
      <c r="J34" s="4">
        <v>-6.185093838706357E-3</v>
      </c>
      <c r="K34" s="4">
        <v>2.80814916696559E-3</v>
      </c>
      <c r="L34" s="4">
        <v>8.6847981313949552E-2</v>
      </c>
      <c r="M34" s="4">
        <v>117635.8828125</v>
      </c>
      <c r="O34" s="3">
        <v>45863</v>
      </c>
      <c r="P34" s="4">
        <v>2.3691272751218406E-3</v>
      </c>
      <c r="Q34" s="4">
        <v>1.5015594753928774E-3</v>
      </c>
      <c r="R34" s="4">
        <v>-3.3773916320050112E-3</v>
      </c>
      <c r="S34" s="4">
        <v>3.3041451120552345E-3</v>
      </c>
      <c r="T34" s="4">
        <v>97.6054679444577</v>
      </c>
    </row>
    <row r="35" spans="1:20" x14ac:dyDescent="0.35">
      <c r="A35" s="3">
        <v>45862</v>
      </c>
      <c r="B35" s="4">
        <v>-1.4815879602408821E-2</v>
      </c>
      <c r="C35" s="4">
        <v>-5.6379678138848144E-3</v>
      </c>
      <c r="D35" s="4">
        <v>5.6953804363066851E-3</v>
      </c>
      <c r="E35" s="4">
        <v>1.0025206392056507E-2</v>
      </c>
      <c r="F35" s="4">
        <v>3370.94482421875</v>
      </c>
      <c r="H35" s="3">
        <v>45862</v>
      </c>
      <c r="I35" s="4">
        <v>-1.3270222329137993E-2</v>
      </c>
      <c r="J35" s="4">
        <v>-3.3929530610578018E-3</v>
      </c>
      <c r="K35" s="4">
        <v>3.6719793811113011E-3</v>
      </c>
      <c r="L35" s="4">
        <v>9.5427800625844883E-2</v>
      </c>
      <c r="M35" s="4">
        <v>118368</v>
      </c>
      <c r="O35" s="3">
        <v>45862</v>
      </c>
      <c r="P35" s="4">
        <v>8.6756779972896325E-4</v>
      </c>
      <c r="Q35" s="4">
        <v>2.8508305798091715E-3</v>
      </c>
      <c r="R35" s="4">
        <v>-4.7311576960753499E-3</v>
      </c>
      <c r="S35" s="4">
        <v>5.1281929095363665E-3</v>
      </c>
      <c r="T35" s="4">
        <v>97.459127268444249</v>
      </c>
    </row>
    <row r="36" spans="1:20" x14ac:dyDescent="0.35">
      <c r="A36" s="3">
        <v>45861</v>
      </c>
      <c r="B36" s="4">
        <v>-9.1779117885240069E-3</v>
      </c>
      <c r="C36" s="4">
        <v>-9.1779117885240069E-3</v>
      </c>
      <c r="D36" s="4">
        <v>1.2303498943749158E-2</v>
      </c>
      <c r="E36" s="4">
        <v>1.8672452434314035E-2</v>
      </c>
      <c r="F36" s="4">
        <v>3390.057861328125</v>
      </c>
      <c r="H36" s="3">
        <v>45861</v>
      </c>
      <c r="I36" s="4">
        <v>-9.877269268080191E-3</v>
      </c>
      <c r="J36" s="4">
        <v>-9.877269268080191E-3</v>
      </c>
      <c r="K36" s="4">
        <v>6.4611999306989354E-3</v>
      </c>
      <c r="L36" s="4">
        <v>8.3324425989377948E-2</v>
      </c>
      <c r="M36" s="4">
        <v>118770.984375</v>
      </c>
      <c r="O36" s="3">
        <v>45861</v>
      </c>
      <c r="P36" s="4">
        <v>-1.9832627800802083E-3</v>
      </c>
      <c r="Q36" s="4">
        <v>-1.9832627800802083E-3</v>
      </c>
      <c r="R36" s="4">
        <v>-1.3072051598385315E-2</v>
      </c>
      <c r="S36" s="4">
        <v>1.0779491211383441E-3</v>
      </c>
      <c r="T36" s="4">
        <v>97.182077629728028</v>
      </c>
    </row>
    <row r="37" spans="1:20" ht="20" thickBot="1" x14ac:dyDescent="0.5">
      <c r="A37" s="136" t="s">
        <v>22</v>
      </c>
      <c r="B37" s="136"/>
      <c r="C37" s="136"/>
      <c r="D37" s="136"/>
      <c r="E37" s="136"/>
      <c r="F37" s="136"/>
      <c r="H37" s="136" t="s">
        <v>18</v>
      </c>
      <c r="I37" s="136"/>
      <c r="J37" s="136"/>
      <c r="K37" s="136"/>
      <c r="L37" s="136"/>
      <c r="M37" s="136"/>
      <c r="O37" s="136" t="s">
        <v>27</v>
      </c>
      <c r="P37" s="136"/>
      <c r="Q37" s="136"/>
      <c r="R37" s="136"/>
      <c r="S37" s="136"/>
      <c r="T37" s="136"/>
    </row>
    <row r="38" spans="1:20" ht="15" thickTop="1" x14ac:dyDescent="0.35">
      <c r="A38" s="3" t="str" cm="1">
        <f t="array" ref="A38:F43">_xlfn.CHOOSECOLS(_xlfn.VSTACK(weekly_history_data[#Headers],
  _xlfn._xlws.SORT(_xlfn._xlws.FILTER(weekly_history_data[], weekly_history_data[ticker]=A37), 1, -1)
 ), 1, 4, 5, 6, 7, 3)</f>
        <v>date</v>
      </c>
      <c r="B38" s="4" t="str">
        <v>cum_change</v>
      </c>
      <c r="C38" s="4" t="str">
        <v>1d_change</v>
      </c>
      <c r="D38" s="4" t="str">
        <v>5d_change</v>
      </c>
      <c r="E38" s="4" t="str">
        <v>20d_change</v>
      </c>
      <c r="F38" s="4" t="str">
        <v>close</v>
      </c>
      <c r="H38" s="3" t="str" cm="1">
        <f t="array" ref="H38:M43">_xlfn.CHOOSECOLS(_xlfn.VSTACK(weekly_history_data[#Headers],
  _xlfn._xlws.SORT(_xlfn._xlws.FILTER(weekly_history_data[], weekly_history_data[ticker]=H37), 1, -1)
 ), 1, 4, 5, 6, 7, 3)</f>
        <v>date</v>
      </c>
      <c r="I38" s="4" t="str">
        <v>cum_change</v>
      </c>
      <c r="J38" s="4" t="str">
        <v>1d_change</v>
      </c>
      <c r="K38" s="4" t="str">
        <v>5d_change</v>
      </c>
      <c r="L38" s="4" t="str">
        <v>20d_change</v>
      </c>
      <c r="M38" s="4" t="str">
        <v>close</v>
      </c>
      <c r="O38" s="3" t="e" cm="1" vm="4">
        <f t="array" ref="O38">_xlfn.CHOOSECOLS(_xlfn.VSTACK(weekly_history_data[#Headers],
  _xlfn._xlws.SORT(_xlfn._xlws.FILTER(weekly_history_data[], weekly_history_data[ticker]=O37), 1, -1)
 ), 1, 4, 5, 6, 7, 3)</f>
        <v>#VALUE!</v>
      </c>
      <c r="P38" s="4"/>
      <c r="Q38" s="4"/>
      <c r="R38" s="4"/>
      <c r="S38" s="4"/>
      <c r="T38" s="4"/>
    </row>
    <row r="39" spans="1:20" x14ac:dyDescent="0.35">
      <c r="A39" s="3">
        <v>45828</v>
      </c>
      <c r="B39" s="4">
        <v>1.8351433089003555E-2</v>
      </c>
      <c r="C39" s="4">
        <v>-8.8542115125922471E-3</v>
      </c>
      <c r="D39" s="4">
        <v>1.7224963857905173E-2</v>
      </c>
      <c r="E39" s="4">
        <v>0.19693584715349366</v>
      </c>
      <c r="F39" s="4">
        <v>75</v>
      </c>
      <c r="H39" s="3">
        <v>45866</v>
      </c>
      <c r="I39" s="4">
        <v>3.7273990488654318E-2</v>
      </c>
      <c r="J39" s="4">
        <v>2.0585624190820884E-3</v>
      </c>
      <c r="K39" s="4">
        <v>3.6397342816641309E-2</v>
      </c>
      <c r="L39" s="4">
        <v>0.52729440891795876</v>
      </c>
      <c r="M39" s="4">
        <v>3883.867919921875</v>
      </c>
      <c r="O39" s="3"/>
      <c r="P39" s="4"/>
      <c r="Q39" s="4"/>
      <c r="R39" s="4"/>
      <c r="S39" s="4"/>
      <c r="T39" s="4"/>
    </row>
    <row r="40" spans="1:20" x14ac:dyDescent="0.35">
      <c r="A40" s="3">
        <v>45827</v>
      </c>
      <c r="B40" s="4">
        <v>2.7205644601595802E-2</v>
      </c>
      <c r="C40" s="4">
        <v>7.589876250405414E-3</v>
      </c>
      <c r="D40" s="4">
        <v>3.4025660745910402E-2</v>
      </c>
      <c r="E40" s="4">
        <v>0.23744883533521244</v>
      </c>
      <c r="F40" s="4">
        <v>75.669998168945313</v>
      </c>
      <c r="H40" s="3">
        <v>45865</v>
      </c>
      <c r="I40" s="4">
        <v>3.521542806957223E-2</v>
      </c>
      <c r="J40" s="4">
        <v>3.9874342408421803E-2</v>
      </c>
      <c r="K40" s="4">
        <v>3.0032054598899016E-2</v>
      </c>
      <c r="L40" s="4">
        <v>0.50722646702269625</v>
      </c>
      <c r="M40" s="4">
        <v>3875.88916015625</v>
      </c>
      <c r="O40" s="3"/>
      <c r="P40" s="4"/>
      <c r="Q40" s="4"/>
      <c r="R40" s="4"/>
      <c r="S40" s="4"/>
      <c r="T40" s="4"/>
    </row>
    <row r="41" spans="1:20" x14ac:dyDescent="0.35">
      <c r="A41" s="3">
        <v>45826</v>
      </c>
      <c r="B41" s="4">
        <v>1.9615768351190388E-2</v>
      </c>
      <c r="C41" s="4">
        <v>-1.9933757591881207E-3</v>
      </c>
      <c r="D41" s="4">
        <v>1.5963207987084616E-2</v>
      </c>
      <c r="E41" s="4">
        <v>0.22452301046718559</v>
      </c>
      <c r="F41" s="4">
        <v>75.099998474121094</v>
      </c>
      <c r="H41" s="3">
        <v>45863</v>
      </c>
      <c r="I41" s="4">
        <v>-4.6589143388495735E-3</v>
      </c>
      <c r="J41" s="4">
        <v>5.1944987325842629E-3</v>
      </c>
      <c r="K41" s="4">
        <v>-8.4209834430971631E-3</v>
      </c>
      <c r="L41" s="4">
        <v>0.48067231389597231</v>
      </c>
      <c r="M41" s="4">
        <v>3727.266845703125</v>
      </c>
      <c r="O41" s="3"/>
      <c r="P41" s="4"/>
      <c r="Q41" s="4"/>
      <c r="R41" s="4"/>
      <c r="S41" s="4"/>
      <c r="T41" s="4"/>
    </row>
    <row r="42" spans="1:20" x14ac:dyDescent="0.35">
      <c r="A42" s="3">
        <v>45825</v>
      </c>
      <c r="B42" s="4">
        <v>2.1609144110378509E-2</v>
      </c>
      <c r="C42" s="4">
        <v>4.4123772979621112E-2</v>
      </c>
      <c r="D42" s="4">
        <v>0.10808416937232468</v>
      </c>
      <c r="E42" s="4">
        <v>0.2200064790480476</v>
      </c>
      <c r="F42" s="4">
        <v>75.25</v>
      </c>
      <c r="H42" s="3">
        <v>45862</v>
      </c>
      <c r="I42" s="4">
        <v>-9.8534130714338364E-3</v>
      </c>
      <c r="J42" s="4">
        <v>2.1564658899909883E-2</v>
      </c>
      <c r="K42" s="4">
        <v>3.1523773689472234E-2</v>
      </c>
      <c r="L42" s="4">
        <v>0.47811847124620899</v>
      </c>
      <c r="M42" s="4">
        <v>3708.005615234375</v>
      </c>
      <c r="O42" s="3"/>
      <c r="P42" s="4"/>
      <c r="Q42" s="4"/>
      <c r="R42" s="4"/>
      <c r="S42" s="4"/>
      <c r="T42" s="4"/>
    </row>
    <row r="43" spans="1:20" x14ac:dyDescent="0.35">
      <c r="A43" s="3">
        <v>45824</v>
      </c>
      <c r="B43" s="4">
        <v>-2.2514628869242603E-2</v>
      </c>
      <c r="C43" s="4">
        <v>-2.2514628869242603E-2</v>
      </c>
      <c r="D43" s="4">
        <v>0.10945198138174028</v>
      </c>
      <c r="E43" s="4">
        <v>0.16693655527021511</v>
      </c>
      <c r="F43" s="4">
        <v>72.069999694824219</v>
      </c>
      <c r="H43" s="3">
        <v>45861</v>
      </c>
      <c r="I43" s="4">
        <v>-3.141807197134372E-2</v>
      </c>
      <c r="J43" s="4">
        <v>-3.141807197134372E-2</v>
      </c>
      <c r="K43" s="4">
        <v>2.3482353005967793E-2</v>
      </c>
      <c r="L43" s="4">
        <v>0.40098334882507758</v>
      </c>
      <c r="M43" s="4">
        <v>3629.731689453125</v>
      </c>
      <c r="O43" s="3"/>
      <c r="P43" s="4"/>
      <c r="Q43" s="4"/>
      <c r="R43" s="4"/>
      <c r="S43" s="4"/>
      <c r="T43" s="4"/>
    </row>
  </sheetData>
  <mergeCells count="18">
    <mergeCell ref="A1:F1"/>
    <mergeCell ref="A8:F8"/>
    <mergeCell ref="H8:M8"/>
    <mergeCell ref="H15:M15"/>
    <mergeCell ref="O8:T8"/>
    <mergeCell ref="O1:T1"/>
    <mergeCell ref="H1:M1"/>
    <mergeCell ref="A15:F15"/>
    <mergeCell ref="O15:S15"/>
    <mergeCell ref="O23:T23"/>
    <mergeCell ref="H23:M23"/>
    <mergeCell ref="A23:F23"/>
    <mergeCell ref="A37:F37"/>
    <mergeCell ref="H30:M30"/>
    <mergeCell ref="H37:M37"/>
    <mergeCell ref="O37:T37"/>
    <mergeCell ref="O30:T30"/>
    <mergeCell ref="A30:F30"/>
  </mergeCells>
  <pageMargins left="0.7" right="0.7" top="0.75" bottom="0.75" header="0.3" footer="0.3"/>
  <pageSetup scale="13"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FD2BA2-4C44-4B63-B2DE-9334571C4187}">
  <dimension ref="A1:S41"/>
  <sheetViews>
    <sheetView view="pageBreakPreview" topLeftCell="A12" zoomScale="85" zoomScaleNormal="100" zoomScaleSheetLayoutView="85" workbookViewId="0">
      <selection activeCell="C7" sqref="C7"/>
    </sheetView>
  </sheetViews>
  <sheetFormatPr defaultRowHeight="14.5" x14ac:dyDescent="0.35"/>
  <cols>
    <col min="1" max="1" width="10.7265625" style="2" bestFit="1" customWidth="1"/>
    <col min="2" max="2" width="11.81640625" bestFit="1" customWidth="1"/>
    <col min="3" max="3" width="12" bestFit="1" customWidth="1"/>
    <col min="4" max="4" width="12.7265625" bestFit="1" customWidth="1"/>
    <col min="5" max="5" width="12" bestFit="1" customWidth="1"/>
    <col min="6" max="6" width="11.7265625" bestFit="1" customWidth="1"/>
    <col min="7" max="7" width="12" bestFit="1" customWidth="1"/>
    <col min="8" max="8" width="12" customWidth="1"/>
    <col min="9" max="9" width="8.453125" customWidth="1"/>
    <col min="10" max="10" width="8.26953125" bestFit="1" customWidth="1"/>
    <col min="11" max="11" width="15.54296875" bestFit="1" customWidth="1"/>
    <col min="12" max="15" width="12" bestFit="1" customWidth="1"/>
    <col min="16" max="17" width="12.7265625" bestFit="1" customWidth="1"/>
    <col min="18" max="18" width="13.26953125" bestFit="1" customWidth="1"/>
    <col min="19" max="19" width="12.7265625" bestFit="1" customWidth="1"/>
  </cols>
  <sheetData>
    <row r="1" spans="1:19" ht="27.75" customHeight="1" x14ac:dyDescent="0.35">
      <c r="A1" s="139" t="s">
        <v>106</v>
      </c>
      <c r="B1" s="139"/>
      <c r="C1" s="139"/>
      <c r="D1" s="139"/>
      <c r="E1" s="139"/>
      <c r="F1" s="139"/>
      <c r="G1" s="139"/>
      <c r="H1" s="45"/>
      <c r="J1" s="137" t="s">
        <v>156</v>
      </c>
      <c r="K1" s="137"/>
      <c r="L1" s="137"/>
      <c r="M1" s="137"/>
      <c r="N1" s="137"/>
      <c r="O1" s="137"/>
      <c r="P1" s="137"/>
      <c r="Q1" s="137"/>
      <c r="R1" s="137"/>
      <c r="S1" s="137"/>
    </row>
    <row r="2" spans="1:19" ht="18.75" customHeight="1" thickBot="1" x14ac:dyDescent="0.5">
      <c r="A2" s="138" t="s">
        <v>66</v>
      </c>
      <c r="B2" s="138"/>
      <c r="C2" s="138"/>
      <c r="D2" s="138"/>
      <c r="E2" s="138"/>
      <c r="F2" s="138"/>
      <c r="G2" s="138"/>
      <c r="H2" s="44"/>
      <c r="J2" s="136" t="s">
        <v>31</v>
      </c>
      <c r="K2" s="136"/>
      <c r="L2" s="136"/>
      <c r="M2" s="136"/>
      <c r="N2" s="136"/>
      <c r="O2" s="136"/>
      <c r="P2" s="136"/>
      <c r="Q2" s="136"/>
      <c r="R2" s="136"/>
      <c r="S2" s="136"/>
    </row>
    <row r="3" spans="1:19" ht="18.75" customHeight="1" thickTop="1" x14ac:dyDescent="0.35">
      <c r="A3" s="2" t="str" cm="1">
        <f t="array" ref="A3:G8">_xlfn.CHOOSECOLS(_xlfn.VSTACK(weekly_nntd_history[#Headers],
  _xlfn._xlws.SORT(_xlfn._xlws.FILTER(weekly_nntd_history[], weekly_nntd_history[type]=A2), 1, -1)
 ), 1, 3, 4, 5, 6, 7, 8)</f>
        <v>date</v>
      </c>
      <c r="B3" t="str">
        <v>sell_volume</v>
      </c>
      <c r="C3" t="str">
        <v>buy_volume</v>
      </c>
      <c r="D3" t="str">
        <v>sell_value</v>
      </c>
      <c r="E3" t="str">
        <v>buy_value</v>
      </c>
      <c r="F3" t="str">
        <v>net_volume</v>
      </c>
      <c r="G3" t="str">
        <v>net_value</v>
      </c>
      <c r="H3" t="s">
        <v>286</v>
      </c>
      <c r="J3" t="str" cm="1">
        <f t="array" ref="J3:S4">_xlfn.CHOOSECOLS(_xlfn.VSTACK(weekly_market_cap[#Headers],
  _xlfn._xlws.SORT(_xlfn._xlws.FILTER(weekly_market_cap[], weekly_market_cap[type]=J2), 1, -1)
 ), 1, 2, 3, 4, 5, 6, 7, 8, 9, 10)</f>
        <v>type</v>
      </c>
      <c r="K3" t="str">
        <v>ticker</v>
      </c>
      <c r="L3" t="str">
        <v>open_cap</v>
      </c>
      <c r="M3" t="str">
        <v>close_cap</v>
      </c>
      <c r="N3" t="str">
        <v>cap_gain</v>
      </c>
      <c r="O3" t="str">
        <v>cap_loss</v>
      </c>
      <c r="P3" t="str">
        <v>net_cap</v>
      </c>
      <c r="Q3" t="str">
        <v>change_cap</v>
      </c>
      <c r="R3" t="str">
        <v>impact_group</v>
      </c>
      <c r="S3" t="str">
        <v>impact_ratio</v>
      </c>
    </row>
    <row r="4" spans="1:19" ht="18.75" customHeight="1" x14ac:dyDescent="0.35">
      <c r="A4" s="2">
        <v>45866</v>
      </c>
      <c r="B4">
        <v>-149.314302</v>
      </c>
      <c r="C4">
        <v>139.27038899999999</v>
      </c>
      <c r="D4">
        <v>-4875.822751744</v>
      </c>
      <c r="E4">
        <v>3891.635654656</v>
      </c>
      <c r="F4">
        <v>-10.043913</v>
      </c>
      <c r="G4">
        <v>-984.18709708799975</v>
      </c>
      <c r="H4">
        <f>SUM($G4:G$8)</f>
        <v>-3114.9530992640007</v>
      </c>
      <c r="J4" s="2" t="str">
        <v>market</v>
      </c>
      <c r="K4" t="str">
        <v>Thị trường</v>
      </c>
      <c r="L4">
        <v>7662500.469023522</v>
      </c>
      <c r="M4">
        <v>7925191.8318765033</v>
      </c>
      <c r="N4">
        <v>282802.65177483874</v>
      </c>
      <c r="O4">
        <v>20111.288921855576</v>
      </c>
      <c r="P4">
        <v>262691.36285298323</v>
      </c>
      <c r="Q4">
        <v>3.428272062297931E-2</v>
      </c>
      <c r="R4" t="str">
        <v>neutral</v>
      </c>
      <c r="S4">
        <v>1</v>
      </c>
    </row>
    <row r="5" spans="1:19" ht="18.75" customHeight="1" thickBot="1" x14ac:dyDescent="0.5">
      <c r="A5" s="2">
        <v>45863</v>
      </c>
      <c r="B5">
        <v>-118.893894</v>
      </c>
      <c r="C5">
        <v>126.141412</v>
      </c>
      <c r="D5">
        <v>-3770.7238727679996</v>
      </c>
      <c r="E5">
        <v>3756.5931847680004</v>
      </c>
      <c r="F5">
        <v>7.2475180000000003</v>
      </c>
      <c r="G5">
        <v>-14.130687999999729</v>
      </c>
      <c r="H5">
        <f>SUM($G5:G$8)</f>
        <v>-2130.7660021760007</v>
      </c>
      <c r="J5" s="136" t="s">
        <v>136</v>
      </c>
      <c r="K5" s="136"/>
      <c r="L5" s="136"/>
      <c r="M5" s="136"/>
      <c r="N5" s="136"/>
      <c r="O5" s="136"/>
      <c r="P5" s="136"/>
      <c r="Q5" s="136"/>
      <c r="R5" s="136"/>
      <c r="S5" s="136"/>
    </row>
    <row r="6" spans="1:19" ht="18.75" customHeight="1" thickTop="1" x14ac:dyDescent="0.35">
      <c r="A6" s="2">
        <v>45862</v>
      </c>
      <c r="B6">
        <v>-156.49668600000001</v>
      </c>
      <c r="C6">
        <v>168.96829500000001</v>
      </c>
      <c r="D6">
        <v>-5526.7200942079999</v>
      </c>
      <c r="E6">
        <v>5184.1490923519996</v>
      </c>
      <c r="F6">
        <v>12.471609000000001</v>
      </c>
      <c r="G6">
        <v>-342.57100185600046</v>
      </c>
      <c r="H6">
        <f>SUM($G6:G$8)</f>
        <v>-2116.635314176001</v>
      </c>
      <c r="J6" t="str" cm="1">
        <f t="array" ref="J6:S28">_xlfn.CHOOSECOLS(_xlfn.VSTACK(weekly_market_cap[#Headers],
  _xlfn._xlws.SORT(_xlfn._xlws.FILTER(weekly_market_cap[], weekly_market_cap[type]=J5), 1, -1)
 ), 1, 2, 3, 4, 5, 6, 7, 8, 9, 10)</f>
        <v>type</v>
      </c>
      <c r="K6" t="str">
        <v>ticker</v>
      </c>
      <c r="L6" t="str">
        <v>open_cap</v>
      </c>
      <c r="M6" t="str">
        <v>close_cap</v>
      </c>
      <c r="N6" t="str">
        <v>cap_gain</v>
      </c>
      <c r="O6" t="str">
        <v>cap_loss</v>
      </c>
      <c r="P6" t="str">
        <v>net_cap</v>
      </c>
      <c r="Q6" t="str">
        <v>change_cap</v>
      </c>
      <c r="R6" t="str">
        <v>impact_group</v>
      </c>
      <c r="S6" t="str">
        <v>impact_ratio</v>
      </c>
    </row>
    <row r="7" spans="1:19" ht="18.75" customHeight="1" x14ac:dyDescent="0.35">
      <c r="A7" s="2">
        <v>45861</v>
      </c>
      <c r="B7">
        <v>-127.76969099999999</v>
      </c>
      <c r="C7">
        <v>117.86644099999999</v>
      </c>
      <c r="D7">
        <v>-3630.3114240000004</v>
      </c>
      <c r="E7">
        <v>3736.5552168959998</v>
      </c>
      <c r="F7">
        <v>-9.9032499999999999</v>
      </c>
      <c r="G7">
        <v>106.2437928959996</v>
      </c>
      <c r="H7">
        <f>SUM($G7:G$8)</f>
        <v>-1774.0643123200007</v>
      </c>
      <c r="J7" s="2" t="str">
        <v>industry</v>
      </c>
      <c r="K7" t="str">
        <v>Ngân hàng</v>
      </c>
      <c r="L7">
        <v>2481478.5875326772</v>
      </c>
      <c r="M7">
        <v>2577460.7330041546</v>
      </c>
      <c r="N7">
        <v>282802.65177483874</v>
      </c>
      <c r="O7">
        <v>20111.288921855576</v>
      </c>
      <c r="P7">
        <v>95982.145471477765</v>
      </c>
      <c r="Q7">
        <v>3.8679417164309296E-2</v>
      </c>
      <c r="R7" t="str">
        <v>positive</v>
      </c>
      <c r="S7">
        <v>0.31686275399118735</v>
      </c>
    </row>
    <row r="8" spans="1:19" ht="18.75" customHeight="1" x14ac:dyDescent="0.35">
      <c r="A8" s="2">
        <v>45860</v>
      </c>
      <c r="B8">
        <v>-137.62955400000001</v>
      </c>
      <c r="C8">
        <v>127.139774</v>
      </c>
      <c r="D8">
        <v>-5610.5007267840001</v>
      </c>
      <c r="E8">
        <v>3730.192621568</v>
      </c>
      <c r="F8">
        <v>-10.48978</v>
      </c>
      <c r="G8">
        <v>-1880.3081052160003</v>
      </c>
      <c r="H8">
        <f>SUM($G$8:G8)</f>
        <v>-1880.3081052160003</v>
      </c>
      <c r="J8" s="2" t="str">
        <v>industry</v>
      </c>
      <c r="K8" t="str">
        <v>Chứng khoán</v>
      </c>
      <c r="L8">
        <v>294938.97459255304</v>
      </c>
      <c r="M8">
        <v>333404.67086139775</v>
      </c>
      <c r="N8">
        <v>282802.65177483874</v>
      </c>
      <c r="O8">
        <v>20111.288921855576</v>
      </c>
      <c r="P8">
        <v>38465.696268844709</v>
      </c>
      <c r="Q8">
        <v>0.13041917000621434</v>
      </c>
      <c r="R8" t="str">
        <v>positive</v>
      </c>
      <c r="S8">
        <v>0.12698555959614996</v>
      </c>
    </row>
    <row r="9" spans="1:19" ht="18.75" customHeight="1" thickBot="1" x14ac:dyDescent="0.5">
      <c r="A9" s="138" t="s">
        <v>65</v>
      </c>
      <c r="B9" s="138"/>
      <c r="C9" s="138"/>
      <c r="D9" s="138"/>
      <c r="E9" s="138"/>
      <c r="F9" s="138"/>
      <c r="G9" s="138"/>
      <c r="H9" s="44"/>
      <c r="J9" t="str">
        <v>industry</v>
      </c>
      <c r="K9" t="str">
        <v>Du lịch và DV</v>
      </c>
      <c r="L9">
        <v>378521.32595858327</v>
      </c>
      <c r="M9">
        <v>405868.95343763189</v>
      </c>
      <c r="N9">
        <v>282802.65177483874</v>
      </c>
      <c r="O9">
        <v>20111.288921855576</v>
      </c>
      <c r="P9">
        <v>27347.627479048639</v>
      </c>
      <c r="Q9">
        <v>7.2248577830568317E-2</v>
      </c>
      <c r="R9" t="str">
        <v>positive</v>
      </c>
      <c r="S9">
        <v>9.0281838518721833E-2</v>
      </c>
    </row>
    <row r="10" spans="1:19" ht="18.75" customHeight="1" thickTop="1" x14ac:dyDescent="0.35">
      <c r="A10" s="2" t="str" cm="1">
        <f t="array" ref="A10:G15">_xlfn.CHOOSECOLS(_xlfn.VSTACK(weekly_nntd_history[#Headers],
  _xlfn._xlws.SORT(_xlfn._xlws.FILTER(weekly_nntd_history[], weekly_nntd_history[type]=A9), 1, -1)
 ), 1, 3, 4, 5, 6, 7, 8)</f>
        <v>date</v>
      </c>
      <c r="B10" t="str">
        <v>sell_volume</v>
      </c>
      <c r="C10" t="str">
        <v>buy_volume</v>
      </c>
      <c r="D10" t="str">
        <v>sell_value</v>
      </c>
      <c r="E10" t="str">
        <v>buy_value</v>
      </c>
      <c r="F10" t="str">
        <v>net_volume</v>
      </c>
      <c r="G10" t="str">
        <v>net_value</v>
      </c>
      <c r="H10" t="s">
        <v>286</v>
      </c>
      <c r="J10" t="str">
        <v>industry</v>
      </c>
      <c r="K10" t="str">
        <v>Bất động sản</v>
      </c>
      <c r="L10">
        <v>1299732.6526348018</v>
      </c>
      <c r="M10">
        <v>1313302.3747879313</v>
      </c>
      <c r="N10">
        <v>282802.65177483874</v>
      </c>
      <c r="O10">
        <v>20111.288921855576</v>
      </c>
      <c r="P10">
        <v>13569.722153129522</v>
      </c>
      <c r="Q10">
        <v>1.0440394896305136E-2</v>
      </c>
      <c r="R10" t="str">
        <v>positive</v>
      </c>
      <c r="S10">
        <v>4.4797285070206763E-2</v>
      </c>
    </row>
    <row r="11" spans="1:19" ht="18.75" customHeight="1" x14ac:dyDescent="0.35">
      <c r="A11" s="2">
        <v>45866</v>
      </c>
      <c r="B11">
        <v>0</v>
      </c>
      <c r="C11">
        <v>0</v>
      </c>
      <c r="D11">
        <v>0</v>
      </c>
      <c r="E11">
        <v>0</v>
      </c>
      <c r="F11">
        <v>0</v>
      </c>
      <c r="G11">
        <v>0</v>
      </c>
      <c r="H11">
        <f>SUM($G11:G$15)</f>
        <v>-392.59626547199986</v>
      </c>
      <c r="J11" t="str">
        <v>industry</v>
      </c>
      <c r="K11" t="str">
        <v>Thực phẩm</v>
      </c>
      <c r="L11">
        <v>560760.32821041544</v>
      </c>
      <c r="M11">
        <v>573813.76201757393</v>
      </c>
      <c r="N11">
        <v>282802.65177483874</v>
      </c>
      <c r="O11">
        <v>20111.288921855576</v>
      </c>
      <c r="P11">
        <v>13053.43380715845</v>
      </c>
      <c r="Q11">
        <v>2.3278097879742346E-2</v>
      </c>
      <c r="R11" t="str">
        <v>positive</v>
      </c>
      <c r="S11">
        <v>4.3092879043915532E-2</v>
      </c>
    </row>
    <row r="12" spans="1:19" ht="18.75" customHeight="1" x14ac:dyDescent="0.35">
      <c r="A12" s="2">
        <v>45863</v>
      </c>
      <c r="B12">
        <v>-33.926707999999998</v>
      </c>
      <c r="C12">
        <v>20.511600000000001</v>
      </c>
      <c r="D12">
        <v>-1064.529398784</v>
      </c>
      <c r="E12">
        <v>765.78513548800004</v>
      </c>
      <c r="F12">
        <v>-13.415108</v>
      </c>
      <c r="G12">
        <v>-298.74426329599993</v>
      </c>
      <c r="H12">
        <f>SUM($G12:G$15)</f>
        <v>-392.59626547199986</v>
      </c>
      <c r="J12" t="str">
        <v>industry</v>
      </c>
      <c r="K12" t="str">
        <v>Công nghiệp</v>
      </c>
      <c r="L12">
        <v>225960.28830034847</v>
      </c>
      <c r="M12">
        <v>238209.40201487573</v>
      </c>
      <c r="N12">
        <v>282802.65177483874</v>
      </c>
      <c r="O12">
        <v>20111.288921855576</v>
      </c>
      <c r="P12">
        <v>12249.11371452723</v>
      </c>
      <c r="Q12">
        <v>5.4209143591840432E-2</v>
      </c>
      <c r="R12" t="str">
        <v>positive</v>
      </c>
      <c r="S12">
        <v>4.0437603123694411E-2</v>
      </c>
    </row>
    <row r="13" spans="1:19" ht="18.75" customHeight="1" x14ac:dyDescent="0.35">
      <c r="A13" s="2">
        <v>45862</v>
      </c>
      <c r="B13">
        <v>-33.516474000000002</v>
      </c>
      <c r="C13">
        <v>32.4955</v>
      </c>
      <c r="D13">
        <v>-1037.7892268799999</v>
      </c>
      <c r="E13">
        <v>1130.8811121919998</v>
      </c>
      <c r="F13">
        <v>-1.020974</v>
      </c>
      <c r="G13">
        <v>93.091885311999974</v>
      </c>
      <c r="H13">
        <f>SUM($G13:G$15)</f>
        <v>-93.852002175999957</v>
      </c>
      <c r="J13" t="str">
        <v>industry</v>
      </c>
      <c r="K13" t="str">
        <v>Công nghệ</v>
      </c>
      <c r="L13">
        <v>491264.91692538146</v>
      </c>
      <c r="M13">
        <v>503190.76930740941</v>
      </c>
      <c r="N13">
        <v>282802.65177483874</v>
      </c>
      <c r="O13">
        <v>20111.288921855576</v>
      </c>
      <c r="P13">
        <v>11925.852382027979</v>
      </c>
      <c r="Q13">
        <v>2.4275807148344316E-2</v>
      </c>
      <c r="R13" t="str">
        <v>positive</v>
      </c>
      <c r="S13">
        <v>3.9370430936915037E-2</v>
      </c>
    </row>
    <row r="14" spans="1:19" ht="18.75" customHeight="1" x14ac:dyDescent="0.35">
      <c r="A14" s="2">
        <v>45861</v>
      </c>
      <c r="B14">
        <v>-34.343511999999997</v>
      </c>
      <c r="C14">
        <v>34.208834000000003</v>
      </c>
      <c r="D14">
        <v>-1311.7974344960001</v>
      </c>
      <c r="E14">
        <v>1173.5518658559999</v>
      </c>
      <c r="F14">
        <v>-0.13467799999999999</v>
      </c>
      <c r="G14">
        <v>-138.24556863999999</v>
      </c>
      <c r="H14">
        <f>SUM($G14:G$15)</f>
        <v>-186.94388748799992</v>
      </c>
      <c r="J14" t="str">
        <v>industry</v>
      </c>
      <c r="K14" t="str">
        <v>Xây dựng</v>
      </c>
      <c r="L14">
        <v>157969.65337274288</v>
      </c>
      <c r="M14">
        <v>167402.33079919283</v>
      </c>
      <c r="N14">
        <v>282802.65177483874</v>
      </c>
      <c r="O14">
        <v>20111.288921855576</v>
      </c>
      <c r="P14">
        <v>9432.6774264499545</v>
      </c>
      <c r="Q14">
        <v>5.9711958753196397E-2</v>
      </c>
      <c r="R14" t="str">
        <v>positive</v>
      </c>
      <c r="S14">
        <v>3.113979305394475E-2</v>
      </c>
    </row>
    <row r="15" spans="1:19" ht="18.75" customHeight="1" x14ac:dyDescent="0.35">
      <c r="A15" s="2">
        <v>45860</v>
      </c>
      <c r="B15">
        <v>-24.539016</v>
      </c>
      <c r="C15">
        <v>24.817322000000001</v>
      </c>
      <c r="D15">
        <v>-815.79190323199998</v>
      </c>
      <c r="E15">
        <v>767.093584384</v>
      </c>
      <c r="F15">
        <v>0.278306</v>
      </c>
      <c r="G15">
        <v>-48.698318847999936</v>
      </c>
      <c r="H15">
        <f>SUM($G$15:G15)</f>
        <v>-48.698318847999936</v>
      </c>
      <c r="J15" t="str">
        <v>industry</v>
      </c>
      <c r="K15" t="str">
        <v>BĐS KCN</v>
      </c>
      <c r="L15">
        <v>169985.84803640263</v>
      </c>
      <c r="M15">
        <v>178655.34409110568</v>
      </c>
      <c r="N15">
        <v>282802.65177483874</v>
      </c>
      <c r="O15">
        <v>20111.288921855576</v>
      </c>
      <c r="P15">
        <v>8669.4960547030478</v>
      </c>
      <c r="Q15">
        <v>5.100128131164465E-2</v>
      </c>
      <c r="R15" t="str">
        <v>positive</v>
      </c>
      <c r="S15">
        <v>2.8620327063070883E-2</v>
      </c>
    </row>
    <row r="16" spans="1:19" ht="18.75" customHeight="1" x14ac:dyDescent="0.35">
      <c r="J16" t="str">
        <v>industry</v>
      </c>
      <c r="K16" t="str">
        <v>Hoá chất</v>
      </c>
      <c r="L16">
        <v>271593.10843368043</v>
      </c>
      <c r="M16">
        <v>278653.59283613734</v>
      </c>
      <c r="N16">
        <v>282802.65177483874</v>
      </c>
      <c r="O16">
        <v>20111.288921855576</v>
      </c>
      <c r="P16">
        <v>7060.484402456932</v>
      </c>
      <c r="Q16">
        <v>2.5996552133357918E-2</v>
      </c>
      <c r="R16" t="str">
        <v>positive</v>
      </c>
      <c r="S16">
        <v>2.3308548910684002E-2</v>
      </c>
    </row>
    <row r="17" spans="1:19" ht="18.75" customHeight="1" x14ac:dyDescent="0.35">
      <c r="A17" s="137" t="s">
        <v>107</v>
      </c>
      <c r="B17" s="140"/>
      <c r="C17" s="140"/>
      <c r="E17" s="137" t="s">
        <v>108</v>
      </c>
      <c r="F17" s="137"/>
      <c r="G17" s="137"/>
      <c r="H17" s="137"/>
      <c r="J17" t="str">
        <v>industry</v>
      </c>
      <c r="K17" t="str">
        <v>Vận tải</v>
      </c>
      <c r="L17">
        <v>160499.79966259256</v>
      </c>
      <c r="M17">
        <v>166526.36732398687</v>
      </c>
      <c r="N17">
        <v>282802.65177483874</v>
      </c>
      <c r="O17">
        <v>20111.288921855576</v>
      </c>
      <c r="P17">
        <v>6026.567661394296</v>
      </c>
      <c r="Q17">
        <v>3.7548755039342956E-2</v>
      </c>
      <c r="R17" t="str">
        <v>positive</v>
      </c>
      <c r="S17">
        <v>1.9895312997260359E-2</v>
      </c>
    </row>
    <row r="18" spans="1:19" ht="18.75" customHeight="1" thickBot="1" x14ac:dyDescent="0.5">
      <c r="A18" s="136" t="s">
        <v>66</v>
      </c>
      <c r="B18" s="136"/>
      <c r="C18" s="136"/>
      <c r="E18" s="136" t="s">
        <v>66</v>
      </c>
      <c r="F18" s="136"/>
      <c r="G18" s="136" t="s">
        <v>65</v>
      </c>
      <c r="H18" s="136"/>
      <c r="J18" t="str">
        <v>industry</v>
      </c>
      <c r="K18" t="str">
        <v>Dầu khí</v>
      </c>
      <c r="L18">
        <v>148204.09422027026</v>
      </c>
      <c r="M18">
        <v>154035.38921557076</v>
      </c>
      <c r="N18">
        <v>282802.65177483874</v>
      </c>
      <c r="O18">
        <v>20111.288921855576</v>
      </c>
      <c r="P18">
        <v>5831.2949953005</v>
      </c>
      <c r="Q18">
        <v>3.9346382608254148E-2</v>
      </c>
      <c r="R18" t="str">
        <v>positive</v>
      </c>
      <c r="S18">
        <v>1.92506656573437E-2</v>
      </c>
    </row>
    <row r="19" spans="1:19" ht="18.75" customHeight="1" thickTop="1" x14ac:dyDescent="0.35">
      <c r="A19"/>
      <c r="B19" t="s">
        <v>90</v>
      </c>
      <c r="C19" t="s">
        <v>122</v>
      </c>
      <c r="E19" t="str" cm="1">
        <f t="array" ref="E19:F29">_xlfn.CHOOSECOLS(_xlfn.VSTACK(weekly_nntd_stock[#Headers],
    _xlfn._xlws.SORT(_xlfn._xlws.FILTER(weekly_nntd_stock[], (weekly_nntd_stock[type]=E18) * (weekly_nntd_stock[top_check]&gt;0)),
  1, -1)), 2, 3)</f>
        <v>ticker</v>
      </c>
      <c r="F19" t="str">
        <v>weekly_value</v>
      </c>
      <c r="G19" t="str" cm="1">
        <f t="array" ref="G19:H29">_xlfn.CHOOSECOLS(_xlfn.VSTACK(weekly_nntd_stock[#Headers],
    _xlfn._xlws.SORT(_xlfn._xlws.FILTER(weekly_nntd_stock[], (weekly_nntd_stock[type]=G18) * (weekly_nntd_stock[top_check]&gt;0)),
  1, -1)), 2, 3)</f>
        <v>ticker</v>
      </c>
      <c r="H19" t="str">
        <v>weekly_value</v>
      </c>
      <c r="J19" t="str">
        <v>industry</v>
      </c>
      <c r="K19" t="str">
        <v>DV hạ tầng</v>
      </c>
      <c r="L19">
        <v>289677.46797518787</v>
      </c>
      <c r="M19">
        <v>294156.26766866335</v>
      </c>
      <c r="N19">
        <v>282802.65177483874</v>
      </c>
      <c r="O19">
        <v>20111.288921855576</v>
      </c>
      <c r="P19">
        <v>4478.7996934754574</v>
      </c>
      <c r="Q19">
        <v>1.5461332649659537E-2</v>
      </c>
      <c r="R19" t="str">
        <v>positive</v>
      </c>
      <c r="S19">
        <v>1.4785716640093659E-2</v>
      </c>
    </row>
    <row r="20" spans="1:19" ht="18.75" customHeight="1" x14ac:dyDescent="0.35">
      <c r="A20" t="s">
        <v>120</v>
      </c>
      <c r="B20">
        <f>SUM(C4:C8)</f>
        <v>679.38631099999998</v>
      </c>
      <c r="C20">
        <f>SUM(E4:E8)</f>
        <v>20299.12577024</v>
      </c>
      <c r="E20" t="str">
        <v>HDB</v>
      </c>
      <c r="F20">
        <v>578.41081343999997</v>
      </c>
      <c r="G20" t="str">
        <v>TCB</v>
      </c>
      <c r="H20">
        <v>67.314716672000117</v>
      </c>
      <c r="J20" t="str">
        <v>industry</v>
      </c>
      <c r="K20" t="str">
        <v>Bán lẻ</v>
      </c>
      <c r="L20">
        <v>145528.73339762515</v>
      </c>
      <c r="M20">
        <v>148087.1614630915</v>
      </c>
      <c r="N20">
        <v>282802.65177483874</v>
      </c>
      <c r="O20">
        <v>20111.288921855576</v>
      </c>
      <c r="P20">
        <v>2558.4280654663489</v>
      </c>
      <c r="Q20">
        <v>1.7580226294390985E-2</v>
      </c>
      <c r="R20" t="str">
        <v>positive</v>
      </c>
      <c r="S20">
        <v>8.4460558651808168E-3</v>
      </c>
    </row>
    <row r="21" spans="1:19" ht="18.75" customHeight="1" x14ac:dyDescent="0.35">
      <c r="A21" t="s">
        <v>121</v>
      </c>
      <c r="B21">
        <f>SUM(B4:B8)</f>
        <v>-690.10412699999995</v>
      </c>
      <c r="C21">
        <f>SUM(D4:D8)</f>
        <v>-23414.078869504003</v>
      </c>
      <c r="E21" t="str">
        <v>VPB</v>
      </c>
      <c r="F21">
        <v>447.97505535999994</v>
      </c>
      <c r="G21" t="str">
        <v>FPT</v>
      </c>
      <c r="H21">
        <v>57.574475776000014</v>
      </c>
      <c r="J21" t="str">
        <v>industry</v>
      </c>
      <c r="K21" t="str">
        <v>Công ty tài chính</v>
      </c>
      <c r="L21">
        <v>24730.84724272259</v>
      </c>
      <c r="M21">
        <v>26650.039813135187</v>
      </c>
      <c r="N21">
        <v>282802.65177483874</v>
      </c>
      <c r="O21">
        <v>20111.288921855576</v>
      </c>
      <c r="P21">
        <v>1919.1925704125999</v>
      </c>
      <c r="Q21">
        <v>7.7603187289806544E-2</v>
      </c>
      <c r="R21" t="str">
        <v>positive</v>
      </c>
      <c r="S21">
        <v>6.3357683901853652E-3</v>
      </c>
    </row>
    <row r="22" spans="1:19" ht="18.75" customHeight="1" x14ac:dyDescent="0.35">
      <c r="A22" t="s">
        <v>123</v>
      </c>
      <c r="B22">
        <f>SUM(F4:F8)</f>
        <v>-10.717815999999999</v>
      </c>
      <c r="C22">
        <f>SUM(G4:G8)</f>
        <v>-3114.9530992640007</v>
      </c>
      <c r="E22" t="str">
        <v>VNM</v>
      </c>
      <c r="F22">
        <v>441.25578342399996</v>
      </c>
      <c r="G22" t="str">
        <v>TPB</v>
      </c>
      <c r="H22">
        <v>57.082181503999998</v>
      </c>
      <c r="J22" t="str">
        <v>industry</v>
      </c>
      <c r="K22" t="str">
        <v>Thép</v>
      </c>
      <c r="L22">
        <v>234153.64013250943</v>
      </c>
      <c r="M22">
        <v>235763.3632836864</v>
      </c>
      <c r="N22">
        <v>282802.65177483874</v>
      </c>
      <c r="O22">
        <v>20111.288921855576</v>
      </c>
      <c r="P22">
        <v>1609.7231511769669</v>
      </c>
      <c r="Q22">
        <v>6.8746449991809178E-3</v>
      </c>
      <c r="R22" t="str">
        <v>positive</v>
      </c>
      <c r="S22">
        <v>5.3141270008063837E-3</v>
      </c>
    </row>
    <row r="23" spans="1:19" ht="18.75" customHeight="1" thickBot="1" x14ac:dyDescent="0.5">
      <c r="A23" s="136" t="s">
        <v>65</v>
      </c>
      <c r="B23" s="136"/>
      <c r="C23" s="136"/>
      <c r="E23" t="str">
        <v>SSI</v>
      </c>
      <c r="F23">
        <v>354.59049062400004</v>
      </c>
      <c r="G23" t="str">
        <v>MSN</v>
      </c>
      <c r="H23">
        <v>48.206477312000004</v>
      </c>
      <c r="J23" t="str">
        <v>industry</v>
      </c>
      <c r="K23" t="str">
        <v>Bảo hiểm</v>
      </c>
      <c r="L23">
        <v>74294.202773772762</v>
      </c>
      <c r="M23">
        <v>75600.654185799707</v>
      </c>
      <c r="N23">
        <v>282802.65177483874</v>
      </c>
      <c r="O23">
        <v>20111.288921855576</v>
      </c>
      <c r="P23">
        <v>1306.4514120269259</v>
      </c>
      <c r="Q23">
        <v>1.758483654512202E-2</v>
      </c>
      <c r="R23" t="str">
        <v>positive</v>
      </c>
      <c r="S23">
        <v>4.312945812339047E-3</v>
      </c>
    </row>
    <row r="24" spans="1:19" ht="18.75" customHeight="1" thickTop="1" x14ac:dyDescent="0.35">
      <c r="A24"/>
      <c r="B24" t="s">
        <v>90</v>
      </c>
      <c r="C24" t="s">
        <v>122</v>
      </c>
      <c r="E24" t="str">
        <v>FRT</v>
      </c>
      <c r="F24">
        <v>293.48871167999999</v>
      </c>
      <c r="G24" t="str">
        <v>HPG</v>
      </c>
      <c r="H24">
        <v>47.486589952000017</v>
      </c>
      <c r="J24" t="str">
        <v>industry</v>
      </c>
      <c r="K24" t="str">
        <v>Thuỷ sản</v>
      </c>
      <c r="L24">
        <v>30887.11458348859</v>
      </c>
      <c r="M24">
        <v>32022.935401473584</v>
      </c>
      <c r="N24">
        <v>282802.65177483874</v>
      </c>
      <c r="O24">
        <v>20111.288921855576</v>
      </c>
      <c r="P24">
        <v>1135.8208179849953</v>
      </c>
      <c r="Q24">
        <v>3.6773289875130399E-2</v>
      </c>
      <c r="R24" t="str">
        <v>positive</v>
      </c>
      <c r="S24">
        <v>3.74964854827294E-3</v>
      </c>
    </row>
    <row r="25" spans="1:19" ht="18.75" customHeight="1" x14ac:dyDescent="0.35">
      <c r="A25" t="s">
        <v>120</v>
      </c>
      <c r="B25">
        <f>SUM(C11:C15)</f>
        <v>112.03325600000001</v>
      </c>
      <c r="C25">
        <f>SUM(E11:E15)</f>
        <v>3837.3116979199995</v>
      </c>
      <c r="E25" t="str">
        <v>VND</v>
      </c>
      <c r="F25">
        <v>186.60291481599998</v>
      </c>
      <c r="G25" t="str">
        <v>MBB</v>
      </c>
      <c r="H25">
        <v>33.348980736000001</v>
      </c>
      <c r="J25" t="str">
        <v>industry</v>
      </c>
      <c r="K25" t="str">
        <v>Dệt may</v>
      </c>
      <c r="L25">
        <v>23687.868314183666</v>
      </c>
      <c r="M25">
        <v>24535.877662464827</v>
      </c>
      <c r="N25">
        <v>282802.65177483874</v>
      </c>
      <c r="O25">
        <v>20111.288921855576</v>
      </c>
      <c r="P25">
        <v>848.00934828116192</v>
      </c>
      <c r="Q25">
        <v>3.5799310306592481E-2</v>
      </c>
      <c r="R25" t="str">
        <v>positive</v>
      </c>
      <c r="S25">
        <v>2.7995058475379581E-3</v>
      </c>
    </row>
    <row r="26" spans="1:19" ht="18.75" customHeight="1" x14ac:dyDescent="0.35">
      <c r="A26" t="s">
        <v>121</v>
      </c>
      <c r="B26">
        <f>SUM(B11:B15)</f>
        <v>-126.32571000000002</v>
      </c>
      <c r="C26">
        <f>SUM(D11:D15)</f>
        <v>-4229.9079633920001</v>
      </c>
      <c r="E26" t="str">
        <v>HDG</v>
      </c>
      <c r="F26">
        <v>127.88921548800002</v>
      </c>
      <c r="G26" t="str">
        <v>VNM</v>
      </c>
      <c r="H26">
        <v>30.718129663999996</v>
      </c>
      <c r="J26" t="str">
        <v>industry</v>
      </c>
      <c r="K26" t="str">
        <v>Hàng tiêu dùng</v>
      </c>
      <c r="L26">
        <v>63029.149678986592</v>
      </c>
      <c r="M26">
        <v>63561.855170376781</v>
      </c>
      <c r="N26">
        <v>282802.65177483874</v>
      </c>
      <c r="O26">
        <v>20111.288921855576</v>
      </c>
      <c r="P26">
        <v>532.70549139018976</v>
      </c>
      <c r="Q26">
        <v>8.4517321604893562E-3</v>
      </c>
      <c r="R26" t="str">
        <v>positive</v>
      </c>
      <c r="S26">
        <v>1.7586034177396418E-3</v>
      </c>
    </row>
    <row r="27" spans="1:19" ht="18.75" customHeight="1" x14ac:dyDescent="0.35">
      <c r="A27" t="s">
        <v>123</v>
      </c>
      <c r="B27">
        <f>SUM(F11:F15)</f>
        <v>-14.292453999999999</v>
      </c>
      <c r="C27">
        <f>SUM(G11:G15)</f>
        <v>-392.59626547199986</v>
      </c>
      <c r="E27" t="str">
        <v>VCG</v>
      </c>
      <c r="F27">
        <v>116.009182732</v>
      </c>
      <c r="G27" t="str">
        <v>DBC</v>
      </c>
      <c r="H27">
        <v>30.067715231999998</v>
      </c>
      <c r="J27" t="str">
        <v>industry</v>
      </c>
      <c r="K27" t="str">
        <v>Y tế</v>
      </c>
      <c r="L27">
        <v>48341.012931145342</v>
      </c>
      <c r="M27">
        <v>48682.423730775707</v>
      </c>
      <c r="N27">
        <v>282802.65177483874</v>
      </c>
      <c r="O27">
        <v>20111.288921855576</v>
      </c>
      <c r="P27">
        <v>341.4107996303635</v>
      </c>
      <c r="Q27">
        <v>7.0625495604871597E-3</v>
      </c>
      <c r="R27" t="str">
        <v>positive</v>
      </c>
      <c r="S27">
        <v>1.1270884358941268E-3</v>
      </c>
    </row>
    <row r="28" spans="1:19" ht="18.75" customHeight="1" x14ac:dyDescent="0.35">
      <c r="E28" t="str">
        <v>SHB</v>
      </c>
      <c r="F28">
        <v>98.798642688000058</v>
      </c>
      <c r="G28" t="str">
        <v>GEX</v>
      </c>
      <c r="H28">
        <v>21.24887155199999</v>
      </c>
      <c r="J28" t="str">
        <v>industry</v>
      </c>
      <c r="K28" t="str">
        <v>Khoáng sản</v>
      </c>
      <c r="L28">
        <v>87260.85411344943</v>
      </c>
      <c r="M28">
        <v>85607.563800068601</v>
      </c>
      <c r="N28">
        <v>282802.65177483874</v>
      </c>
      <c r="O28">
        <v>20111.288921855576</v>
      </c>
      <c r="P28">
        <v>-1653.2903133808304</v>
      </c>
      <c r="Q28">
        <v>-1.8946529118673942E-2</v>
      </c>
      <c r="R28" t="str">
        <v>nagative</v>
      </c>
      <c r="S28">
        <v>-5.4579538649766491E-3</v>
      </c>
    </row>
    <row r="29" spans="1:19" ht="18.75" customHeight="1" thickBot="1" x14ac:dyDescent="0.5">
      <c r="E29" t="str">
        <v>DGC</v>
      </c>
      <c r="F29">
        <v>98.197993472000007</v>
      </c>
      <c r="G29" t="str">
        <v>HSG</v>
      </c>
      <c r="H29">
        <v>20.383509591999999</v>
      </c>
      <c r="J29" s="136" t="s">
        <v>152</v>
      </c>
      <c r="K29" s="136"/>
      <c r="L29" s="136"/>
      <c r="M29" s="136"/>
      <c r="N29" s="136"/>
      <c r="O29" s="136"/>
      <c r="P29" s="136"/>
      <c r="Q29" s="136"/>
      <c r="R29" s="136"/>
      <c r="S29" s="136"/>
    </row>
    <row r="30" spans="1:19" ht="18.75" customHeight="1" thickTop="1" thickBot="1" x14ac:dyDescent="0.5">
      <c r="E30" s="136" t="s">
        <v>66</v>
      </c>
      <c r="F30" s="136"/>
      <c r="G30" s="136" t="s">
        <v>65</v>
      </c>
      <c r="H30" s="136"/>
      <c r="J30" t="str" cm="1">
        <f t="array" ref="J30:S40">_xlfn.CHOOSECOLS(_xlfn.VSTACK(weekly_market_cap[#Headers],
  _xlfn._xlws.SORT(_xlfn._xlws.FILTER(weekly_market_cap[], weekly_market_cap[type]=J29), 1, -1)
 ), 1, 2, 3, 4, 5, 6, 7, 8, 9, 10)</f>
        <v>type</v>
      </c>
      <c r="K30" t="str">
        <v>ticker</v>
      </c>
      <c r="L30" t="str">
        <v>open_cap</v>
      </c>
      <c r="M30" t="str">
        <v>close_cap</v>
      </c>
      <c r="N30" t="str">
        <v>cap_gain</v>
      </c>
      <c r="O30" t="str">
        <v>cap_loss</v>
      </c>
      <c r="P30" t="str">
        <v>net_cap</v>
      </c>
      <c r="Q30" t="str">
        <v>change_cap</v>
      </c>
      <c r="R30" t="str">
        <v>impact_group</v>
      </c>
      <c r="S30" t="str">
        <v>impact_ratio</v>
      </c>
    </row>
    <row r="31" spans="1:19" ht="18.75" customHeight="1" thickTop="1" x14ac:dyDescent="0.35">
      <c r="E31" t="str" cm="1">
        <f t="array" ref="E31:F41">_xlfn.CHOOSECOLS(_xlfn.VSTACK(weekly_nntd_stock[#Headers],
    _xlfn._xlws.SORT(_xlfn._xlws.FILTER(weekly_nntd_stock[], (weekly_nntd_stock[type]=E30) * (weekly_nntd_stock[top_check]=0)),
  1, -1)), 2, 3)</f>
        <v>ticker</v>
      </c>
      <c r="F31" t="str">
        <v>weekly_value</v>
      </c>
      <c r="G31" t="str" cm="1">
        <f t="array" ref="G31:H41">_xlfn.CHOOSECOLS(_xlfn.VSTACK(weekly_nntd_stock[#Headers],
    _xlfn._xlws.SORT(_xlfn._xlws.FILTER(weekly_nntd_stock[], (weekly_nntd_stock[type]=G30) * (weekly_nntd_stock[top_check]=0)),
  1, -1)), 2, 3)</f>
        <v>ticker</v>
      </c>
      <c r="H31" t="str">
        <v>weekly_value</v>
      </c>
      <c r="J31" t="str">
        <v>stock</v>
      </c>
      <c r="K31" t="str">
        <v>VPB</v>
      </c>
      <c r="L31">
        <v>178513.28640000001</v>
      </c>
      <c r="M31">
        <v>199141.49141055177</v>
      </c>
      <c r="N31">
        <v>282802.65177483874</v>
      </c>
      <c r="O31">
        <v>20111.288921855576</v>
      </c>
      <c r="P31">
        <v>20628.205010551756</v>
      </c>
      <c r="Q31">
        <v>0.1155555725097656</v>
      </c>
      <c r="R31" t="str">
        <v>positive</v>
      </c>
      <c r="S31">
        <v>6.809922634497248E-2</v>
      </c>
    </row>
    <row r="32" spans="1:19" ht="18.75" customHeight="1" x14ac:dyDescent="0.35">
      <c r="E32" t="str">
        <v>VCB</v>
      </c>
      <c r="F32">
        <v>165.24548812799998</v>
      </c>
      <c r="G32" t="str">
        <v>DCL</v>
      </c>
      <c r="H32">
        <v>22.990000127999998</v>
      </c>
      <c r="J32" t="str">
        <v>stock</v>
      </c>
      <c r="K32" t="str">
        <v>VJC</v>
      </c>
      <c r="L32">
        <v>60166.870252145505</v>
      </c>
      <c r="M32">
        <v>75134.638655999996</v>
      </c>
      <c r="N32">
        <v>282802.65177483874</v>
      </c>
      <c r="O32">
        <v>20111.288921855576</v>
      </c>
      <c r="P32">
        <v>14967.76840385449</v>
      </c>
      <c r="Q32">
        <v>0.24877093226102701</v>
      </c>
      <c r="R32" t="str">
        <v>positive</v>
      </c>
      <c r="S32">
        <v>4.9412609962516112E-2</v>
      </c>
    </row>
    <row r="33" spans="5:19" ht="18.75" customHeight="1" x14ac:dyDescent="0.35">
      <c r="E33" t="str">
        <v>STB</v>
      </c>
      <c r="F33">
        <v>172.30667775999999</v>
      </c>
      <c r="G33" t="str">
        <v>MWG</v>
      </c>
      <c r="H33">
        <v>29.298243584000005</v>
      </c>
      <c r="J33" t="str">
        <v>stock</v>
      </c>
      <c r="K33" t="str">
        <v>VGI</v>
      </c>
      <c r="L33">
        <v>225546.41476031247</v>
      </c>
      <c r="M33">
        <v>237417.28358399999</v>
      </c>
      <c r="N33">
        <v>282802.65177483874</v>
      </c>
      <c r="O33">
        <v>20111.288921855576</v>
      </c>
      <c r="P33">
        <v>11870.868823687517</v>
      </c>
      <c r="Q33">
        <v>5.2631600623324719E-2</v>
      </c>
      <c r="R33" t="str">
        <v>positive</v>
      </c>
      <c r="S33">
        <v>3.9188915493241494E-2</v>
      </c>
    </row>
    <row r="34" spans="5:19" ht="18.75" customHeight="1" x14ac:dyDescent="0.35">
      <c r="E34" t="str">
        <v>MCH</v>
      </c>
      <c r="F34">
        <v>177.08504832</v>
      </c>
      <c r="G34" t="str">
        <v>VIX</v>
      </c>
      <c r="H34">
        <v>30.644672048</v>
      </c>
      <c r="J34" t="str">
        <v>stock</v>
      </c>
      <c r="K34" t="str">
        <v>ACV</v>
      </c>
      <c r="L34">
        <v>204605.07443199999</v>
      </c>
      <c r="M34">
        <v>215270.66142050389</v>
      </c>
      <c r="N34">
        <v>282802.65177483874</v>
      </c>
      <c r="O34">
        <v>20111.288921855576</v>
      </c>
      <c r="P34">
        <v>10665.586988503899</v>
      </c>
      <c r="Q34">
        <v>5.2127675807222371E-2</v>
      </c>
      <c r="R34" t="str">
        <v>positive</v>
      </c>
      <c r="S34">
        <v>3.5209957534385258E-2</v>
      </c>
    </row>
    <row r="35" spans="5:19" ht="18.75" customHeight="1" x14ac:dyDescent="0.35">
      <c r="E35" t="str">
        <v>VIX</v>
      </c>
      <c r="F35">
        <v>182.56521113599999</v>
      </c>
      <c r="G35" t="str">
        <v>VCI</v>
      </c>
      <c r="H35">
        <v>34.070484735999997</v>
      </c>
      <c r="J35" t="str">
        <v>stock</v>
      </c>
      <c r="K35" t="str">
        <v>HDB</v>
      </c>
      <c r="L35">
        <v>88949.298397719729</v>
      </c>
      <c r="M35">
        <v>99434.480605719727</v>
      </c>
      <c r="N35">
        <v>282802.65177483874</v>
      </c>
      <c r="O35">
        <v>20111.288921855576</v>
      </c>
      <c r="P35">
        <v>10485.182207999998</v>
      </c>
      <c r="Q35">
        <v>0.11787818900063177</v>
      </c>
      <c r="R35" t="str">
        <v>positive</v>
      </c>
      <c r="S35">
        <v>3.4614393064526343E-2</v>
      </c>
    </row>
    <row r="36" spans="5:19" ht="18.75" customHeight="1" x14ac:dyDescent="0.35">
      <c r="E36" t="str">
        <v>VHC</v>
      </c>
      <c r="F36">
        <v>226.91743539199996</v>
      </c>
      <c r="G36" t="str">
        <v>VHM</v>
      </c>
      <c r="H36">
        <v>39.884886015999996</v>
      </c>
      <c r="J36" t="str">
        <v>stock</v>
      </c>
      <c r="K36" t="str">
        <v>HAG</v>
      </c>
      <c r="L36">
        <v>15860.989440000001</v>
      </c>
      <c r="M36">
        <v>15015.069801517091</v>
      </c>
      <c r="N36">
        <v>282802.65177483874</v>
      </c>
      <c r="O36">
        <v>20111.288921855576</v>
      </c>
      <c r="P36">
        <v>-845.91963848291016</v>
      </c>
      <c r="Q36">
        <v>-5.3333346048990884E-2</v>
      </c>
      <c r="R36" t="str">
        <v>nagative</v>
      </c>
      <c r="S36">
        <v>-2.7926071561358867E-3</v>
      </c>
    </row>
    <row r="37" spans="5:19" ht="18.75" customHeight="1" x14ac:dyDescent="0.35">
      <c r="E37" t="str">
        <v>VHM</v>
      </c>
      <c r="F37">
        <v>361.17630156799999</v>
      </c>
      <c r="G37" t="str">
        <v>EIB</v>
      </c>
      <c r="H37">
        <v>51.655295056</v>
      </c>
      <c r="J37" t="str">
        <v>stock</v>
      </c>
      <c r="K37" t="str">
        <v>FPT</v>
      </c>
      <c r="L37">
        <v>190965.66556062011</v>
      </c>
      <c r="M37">
        <v>189602.84967875975</v>
      </c>
      <c r="N37">
        <v>282802.65177483874</v>
      </c>
      <c r="O37">
        <v>20111.288921855576</v>
      </c>
      <c r="P37">
        <v>-1362.8158818603551</v>
      </c>
      <c r="Q37">
        <v>-7.1364445428424052E-3</v>
      </c>
      <c r="R37" t="str">
        <v>nagative</v>
      </c>
      <c r="S37">
        <v>-4.4990200144830357E-3</v>
      </c>
    </row>
    <row r="38" spans="5:19" ht="18.75" customHeight="1" x14ac:dyDescent="0.35">
      <c r="E38" t="str">
        <v>MSN</v>
      </c>
      <c r="F38">
        <v>390.89892044799996</v>
      </c>
      <c r="G38" t="str">
        <v>VIB</v>
      </c>
      <c r="H38">
        <v>152.28371865600002</v>
      </c>
      <c r="J38" t="str">
        <v>stock</v>
      </c>
      <c r="K38" t="str">
        <v>VRE</v>
      </c>
      <c r="L38">
        <v>68169.553920000006</v>
      </c>
      <c r="M38">
        <v>66692.547785220697</v>
      </c>
      <c r="N38">
        <v>282802.65177483874</v>
      </c>
      <c r="O38">
        <v>20111.288921855576</v>
      </c>
      <c r="P38">
        <v>-1477.0061347793089</v>
      </c>
      <c r="Q38">
        <v>-2.166665395100929E-2</v>
      </c>
      <c r="R38" t="str">
        <v>nagative</v>
      </c>
      <c r="S38">
        <v>-4.8759926049696907E-3</v>
      </c>
    </row>
    <row r="39" spans="5:19" ht="18.75" customHeight="1" x14ac:dyDescent="0.35">
      <c r="E39" t="str">
        <v>FPT</v>
      </c>
      <c r="F39">
        <v>509.44593817600003</v>
      </c>
      <c r="G39" t="str">
        <v>BSR</v>
      </c>
      <c r="H39">
        <v>177.519858688</v>
      </c>
      <c r="J39" t="str">
        <v>stock</v>
      </c>
      <c r="K39" t="str">
        <v>KSV</v>
      </c>
      <c r="L39">
        <v>38279.998779296875</v>
      </c>
      <c r="M39">
        <v>35000</v>
      </c>
      <c r="N39">
        <v>282802.65177483874</v>
      </c>
      <c r="O39">
        <v>20111.288921855576</v>
      </c>
      <c r="P39">
        <v>-3279.998779296875</v>
      </c>
      <c r="Q39">
        <v>-8.5684401355592771E-2</v>
      </c>
      <c r="R39" t="str">
        <v>nagative</v>
      </c>
      <c r="S39">
        <v>-1.0828153936239981E-2</v>
      </c>
    </row>
    <row r="40" spans="5:19" ht="18.75" customHeight="1" x14ac:dyDescent="0.35">
      <c r="E40" t="str">
        <v>HPG</v>
      </c>
      <c r="F40">
        <v>1261.5248302079999</v>
      </c>
      <c r="G40" t="str">
        <v>FRT</v>
      </c>
      <c r="H40">
        <v>225.98338563199999</v>
      </c>
      <c r="J40" t="str">
        <v>stock</v>
      </c>
      <c r="K40" t="str">
        <v>VIC</v>
      </c>
      <c r="L40">
        <v>449280.23424000002</v>
      </c>
      <c r="M40">
        <v>442015.27142635547</v>
      </c>
      <c r="N40">
        <v>282802.65177483874</v>
      </c>
      <c r="O40">
        <v>20111.288921855576</v>
      </c>
      <c r="P40">
        <v>-7264.9628136445535</v>
      </c>
      <c r="Q40">
        <v>-1.6170225752160951E-2</v>
      </c>
      <c r="R40" t="str">
        <v>nagative</v>
      </c>
      <c r="S40">
        <v>-2.3983586879281045E-2</v>
      </c>
    </row>
    <row r="41" spans="5:19" x14ac:dyDescent="0.35">
      <c r="E41" t="str">
        <v>VJC</v>
      </c>
      <c r="F41">
        <v>1853.9442626559999</v>
      </c>
      <c r="G41" t="str">
        <v>VPB</v>
      </c>
      <c r="H41">
        <v>305.50255411199998</v>
      </c>
    </row>
  </sheetData>
  <mergeCells count="15">
    <mergeCell ref="J1:S1"/>
    <mergeCell ref="J2:S2"/>
    <mergeCell ref="J5:S5"/>
    <mergeCell ref="J29:S29"/>
    <mergeCell ref="E30:F30"/>
    <mergeCell ref="G30:H30"/>
    <mergeCell ref="A2:G2"/>
    <mergeCell ref="A9:G9"/>
    <mergeCell ref="A1:G1"/>
    <mergeCell ref="E18:F18"/>
    <mergeCell ref="G18:H18"/>
    <mergeCell ref="E17:H17"/>
    <mergeCell ref="A18:C18"/>
    <mergeCell ref="A17:C17"/>
    <mergeCell ref="A23:C23"/>
  </mergeCells>
  <pageMargins left="0.7" right="0.7" top="0.75" bottom="0.75" header="0.3" footer="0.3"/>
  <pageSetup scale="24"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8C7E30-F666-4343-B13A-0D1846E9FF0A}">
  <dimension ref="A1:A27"/>
  <sheetViews>
    <sheetView workbookViewId="0">
      <selection activeCell="K27" sqref="K27"/>
    </sheetView>
  </sheetViews>
  <sheetFormatPr defaultRowHeight="14.5" x14ac:dyDescent="0.35"/>
  <sheetData>
    <row r="1" spans="1:1" x14ac:dyDescent="0.35">
      <c r="A1" s="60" t="s">
        <v>255</v>
      </c>
    </row>
    <row r="2" spans="1:1" x14ac:dyDescent="0.35">
      <c r="A2" s="59" t="s">
        <v>256</v>
      </c>
    </row>
    <row r="3" spans="1:1" x14ac:dyDescent="0.35">
      <c r="A3" t="s">
        <v>258</v>
      </c>
    </row>
    <row r="4" spans="1:1" x14ac:dyDescent="0.35">
      <c r="A4" s="60" t="s">
        <v>259</v>
      </c>
    </row>
    <row r="5" spans="1:1" x14ac:dyDescent="0.35">
      <c r="A5" s="59" t="s">
        <v>260</v>
      </c>
    </row>
    <row r="6" spans="1:1" x14ac:dyDescent="0.35">
      <c r="A6" t="s">
        <v>261</v>
      </c>
    </row>
    <row r="7" spans="1:1" x14ac:dyDescent="0.35">
      <c r="A7" t="s">
        <v>262</v>
      </c>
    </row>
    <row r="8" spans="1:1" x14ac:dyDescent="0.35">
      <c r="A8" t="s">
        <v>263</v>
      </c>
    </row>
    <row r="9" spans="1:1" x14ac:dyDescent="0.35">
      <c r="A9" t="s">
        <v>264</v>
      </c>
    </row>
    <row r="10" spans="1:1" x14ac:dyDescent="0.35">
      <c r="A10" t="s">
        <v>265</v>
      </c>
    </row>
    <row r="11" spans="1:1" x14ac:dyDescent="0.35">
      <c r="A11" t="s">
        <v>266</v>
      </c>
    </row>
    <row r="12" spans="1:1" x14ac:dyDescent="0.35">
      <c r="A12" t="s">
        <v>267</v>
      </c>
    </row>
    <row r="13" spans="1:1" x14ac:dyDescent="0.35">
      <c r="A13" t="s">
        <v>268</v>
      </c>
    </row>
    <row r="14" spans="1:1" x14ac:dyDescent="0.35">
      <c r="A14" t="s">
        <v>269</v>
      </c>
    </row>
    <row r="15" spans="1:1" x14ac:dyDescent="0.35">
      <c r="A15" t="s">
        <v>270</v>
      </c>
    </row>
    <row r="16" spans="1:1" x14ac:dyDescent="0.35">
      <c r="A16" t="s">
        <v>271</v>
      </c>
    </row>
    <row r="17" spans="1:1" x14ac:dyDescent="0.35">
      <c r="A17" t="s">
        <v>272</v>
      </c>
    </row>
    <row r="18" spans="1:1" x14ac:dyDescent="0.35">
      <c r="A18" t="s">
        <v>273</v>
      </c>
    </row>
    <row r="19" spans="1:1" x14ac:dyDescent="0.35">
      <c r="A19" t="s">
        <v>274</v>
      </c>
    </row>
    <row r="20" spans="1:1" x14ac:dyDescent="0.35">
      <c r="A20" t="s">
        <v>275</v>
      </c>
    </row>
    <row r="21" spans="1:1" x14ac:dyDescent="0.35">
      <c r="A21" s="61" t="s">
        <v>276</v>
      </c>
    </row>
    <row r="22" spans="1:1" x14ac:dyDescent="0.35">
      <c r="A22" t="s">
        <v>277</v>
      </c>
    </row>
    <row r="23" spans="1:1" x14ac:dyDescent="0.35">
      <c r="A23" t="s">
        <v>257</v>
      </c>
    </row>
    <row r="24" spans="1:1" x14ac:dyDescent="0.35">
      <c r="A24" t="s">
        <v>278</v>
      </c>
    </row>
    <row r="25" spans="1:1" x14ac:dyDescent="0.35">
      <c r="A25" t="s">
        <v>279</v>
      </c>
    </row>
    <row r="26" spans="1:1" x14ac:dyDescent="0.35">
      <c r="A26" t="s">
        <v>280</v>
      </c>
    </row>
    <row r="27" spans="1:1" x14ac:dyDescent="0.35">
      <c r="A27" t="s">
        <v>281</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397DE7-0900-4F5F-BB36-BF6A423D31AD}">
  <dimension ref="A1:K48"/>
  <sheetViews>
    <sheetView view="pageBreakPreview" zoomScale="60" zoomScaleNormal="100" workbookViewId="0">
      <selection activeCell="Q27" sqref="Q27:Q28"/>
    </sheetView>
  </sheetViews>
  <sheetFormatPr defaultRowHeight="14.5" x14ac:dyDescent="0.35"/>
  <cols>
    <col min="1" max="1" width="9.453125" bestFit="1" customWidth="1"/>
    <col min="2" max="2" width="12.08984375" bestFit="1" customWidth="1"/>
    <col min="3" max="3" width="16" bestFit="1" customWidth="1"/>
    <col min="4" max="4" width="16.7265625" bestFit="1" customWidth="1"/>
    <col min="5" max="5" width="12.81640625" bestFit="1" customWidth="1"/>
    <col min="6" max="6" width="18.54296875" bestFit="1" customWidth="1"/>
    <col min="7" max="7" width="22.6328125" bestFit="1" customWidth="1"/>
    <col min="8" max="8" width="22.1796875" bestFit="1" customWidth="1"/>
    <col min="9" max="9" width="17.81640625" bestFit="1" customWidth="1"/>
    <col min="10" max="10" width="21.7265625" bestFit="1" customWidth="1"/>
    <col min="11" max="13" width="21.26953125" bestFit="1" customWidth="1"/>
  </cols>
  <sheetData>
    <row r="1" spans="1:11" x14ac:dyDescent="0.35">
      <c r="A1" t="s">
        <v>15</v>
      </c>
      <c r="B1" t="s">
        <v>136</v>
      </c>
      <c r="C1" t="s">
        <v>191</v>
      </c>
      <c r="D1" t="s">
        <v>161</v>
      </c>
      <c r="E1" t="s">
        <v>192</v>
      </c>
      <c r="F1" t="s">
        <v>193</v>
      </c>
      <c r="G1" t="s">
        <v>194</v>
      </c>
      <c r="H1" t="s">
        <v>195</v>
      </c>
      <c r="I1" t="s">
        <v>196</v>
      </c>
      <c r="J1" t="s">
        <v>197</v>
      </c>
      <c r="K1" t="s">
        <v>198</v>
      </c>
    </row>
    <row r="2" spans="1:11" x14ac:dyDescent="0.35">
      <c r="A2" t="s">
        <v>80</v>
      </c>
      <c r="B2" t="s">
        <v>143</v>
      </c>
      <c r="C2">
        <v>70.199996999999996</v>
      </c>
      <c r="D2">
        <v>1.1507E-2</v>
      </c>
      <c r="E2">
        <v>1.024896</v>
      </c>
      <c r="F2">
        <v>8.7177000000000004E-2</v>
      </c>
      <c r="G2">
        <v>7.4057999999999999E-2</v>
      </c>
      <c r="H2">
        <v>0.18881600000000001</v>
      </c>
      <c r="I2">
        <v>0.169295</v>
      </c>
      <c r="J2">
        <v>5.7920000000000003E-3</v>
      </c>
      <c r="K2">
        <v>0.71713199999999999</v>
      </c>
    </row>
    <row r="3" spans="1:11" x14ac:dyDescent="0.35">
      <c r="A3" t="s">
        <v>162</v>
      </c>
      <c r="B3" t="s">
        <v>141</v>
      </c>
      <c r="C3">
        <v>56</v>
      </c>
      <c r="D3">
        <v>0.167883</v>
      </c>
      <c r="E3">
        <v>1.1494930000000001</v>
      </c>
      <c r="F3">
        <v>0.23893800000000001</v>
      </c>
      <c r="G3">
        <v>0.17894699999999999</v>
      </c>
      <c r="H3">
        <v>0.314554</v>
      </c>
      <c r="I3">
        <v>0.24444399999999999</v>
      </c>
      <c r="J3">
        <v>-5.2762999999999997E-2</v>
      </c>
      <c r="K3">
        <v>0.47348000000000001</v>
      </c>
    </row>
    <row r="4" spans="1:11" x14ac:dyDescent="0.35">
      <c r="A4" t="s">
        <v>164</v>
      </c>
      <c r="B4" t="s">
        <v>141</v>
      </c>
      <c r="C4">
        <v>67</v>
      </c>
      <c r="D4">
        <v>6.6878999999999994E-2</v>
      </c>
      <c r="E4">
        <v>1.1160540000000001</v>
      </c>
      <c r="F4">
        <v>0.121543</v>
      </c>
      <c r="G4">
        <v>9.6017000000000005E-2</v>
      </c>
      <c r="H4">
        <v>0.254886</v>
      </c>
      <c r="I4">
        <v>-5.7728000000000002E-2</v>
      </c>
      <c r="J4">
        <v>-0.104354</v>
      </c>
      <c r="K4">
        <v>0.46176099999999998</v>
      </c>
    </row>
    <row r="5" spans="1:11" x14ac:dyDescent="0.35">
      <c r="A5" t="s">
        <v>163</v>
      </c>
      <c r="B5" t="s">
        <v>141</v>
      </c>
      <c r="C5">
        <v>29.950001</v>
      </c>
      <c r="D5">
        <v>5.2724E-2</v>
      </c>
      <c r="E5">
        <v>1.2505170000000001</v>
      </c>
      <c r="F5">
        <v>0.12806000000000001</v>
      </c>
      <c r="G5">
        <v>0.119626</v>
      </c>
      <c r="H5">
        <v>0.24016599999999999</v>
      </c>
      <c r="I5">
        <v>9.9083000000000004E-2</v>
      </c>
      <c r="J5">
        <v>-0.174931</v>
      </c>
      <c r="K5">
        <v>0.23760300000000001</v>
      </c>
    </row>
    <row r="6" spans="1:11" x14ac:dyDescent="0.35">
      <c r="A6" t="s">
        <v>85</v>
      </c>
      <c r="B6" t="s">
        <v>141</v>
      </c>
      <c r="C6">
        <v>39.200001</v>
      </c>
      <c r="D6">
        <v>4.9532E-2</v>
      </c>
      <c r="E6">
        <v>1.085032</v>
      </c>
      <c r="F6">
        <v>3.2938000000000002E-2</v>
      </c>
      <c r="G6">
        <v>1.2919999999999999E-2</v>
      </c>
      <c r="H6">
        <v>0.23464599999999999</v>
      </c>
      <c r="I6">
        <v>-7.7646999999999994E-2</v>
      </c>
      <c r="J6">
        <v>-0.14410500000000001</v>
      </c>
      <c r="K6">
        <v>0.17425299999999999</v>
      </c>
    </row>
    <row r="7" spans="1:11" x14ac:dyDescent="0.35">
      <c r="A7" t="s">
        <v>87</v>
      </c>
      <c r="B7" t="s">
        <v>141</v>
      </c>
      <c r="C7">
        <v>69.699996999999996</v>
      </c>
      <c r="D7">
        <v>2.1994E-2</v>
      </c>
      <c r="E7">
        <v>1.598949</v>
      </c>
      <c r="F7">
        <v>7.8947000000000003E-2</v>
      </c>
      <c r="G7">
        <v>8.5669999999999996E-2</v>
      </c>
      <c r="H7">
        <v>0.212174</v>
      </c>
      <c r="I7">
        <v>-4.2859999999999999E-3</v>
      </c>
      <c r="J7">
        <v>-5.0189999999999999E-2</v>
      </c>
      <c r="K7">
        <v>0.40398600000000001</v>
      </c>
    </row>
    <row r="8" spans="1:11" x14ac:dyDescent="0.35">
      <c r="A8" t="s">
        <v>166</v>
      </c>
      <c r="B8" t="s">
        <v>59</v>
      </c>
      <c r="C8">
        <v>34.75</v>
      </c>
      <c r="D8">
        <v>0.124595</v>
      </c>
      <c r="E8">
        <v>0.92079699999999998</v>
      </c>
      <c r="F8">
        <v>0.34169899999999997</v>
      </c>
      <c r="G8">
        <v>0.28942499999999999</v>
      </c>
      <c r="H8">
        <v>0.44791700000000001</v>
      </c>
      <c r="I8">
        <v>0.38446200000000003</v>
      </c>
      <c r="J8">
        <v>0.17883499999999999</v>
      </c>
      <c r="K8">
        <v>0.59530899999999998</v>
      </c>
    </row>
    <row r="9" spans="1:11" x14ac:dyDescent="0.35">
      <c r="A9" t="s">
        <v>168</v>
      </c>
      <c r="B9" t="s">
        <v>59</v>
      </c>
      <c r="C9">
        <v>25.1</v>
      </c>
      <c r="D9">
        <v>0.120536</v>
      </c>
      <c r="E9">
        <v>0.92795899999999998</v>
      </c>
      <c r="F9">
        <v>0.53987700000000005</v>
      </c>
      <c r="G9">
        <v>0.28717999999999999</v>
      </c>
      <c r="H9">
        <v>0.53987700000000005</v>
      </c>
      <c r="I9">
        <v>0.94573700000000005</v>
      </c>
      <c r="J9">
        <v>7.8409999999999994E-2</v>
      </c>
      <c r="K9">
        <v>1.0743799999999999</v>
      </c>
    </row>
    <row r="10" spans="1:11" x14ac:dyDescent="0.35">
      <c r="A10" t="s">
        <v>169</v>
      </c>
      <c r="B10" t="s">
        <v>59</v>
      </c>
      <c r="C10">
        <v>26.4</v>
      </c>
      <c r="D10">
        <v>7.3171E-2</v>
      </c>
      <c r="E10">
        <v>1.096025</v>
      </c>
      <c r="F10">
        <v>0.31017400000000001</v>
      </c>
      <c r="G10">
        <v>0.272289</v>
      </c>
      <c r="H10">
        <v>0.40425499999999998</v>
      </c>
      <c r="I10">
        <v>0.74257399999999996</v>
      </c>
      <c r="J10">
        <v>0.21940000000000001</v>
      </c>
      <c r="K10">
        <v>1.0952379999999999</v>
      </c>
    </row>
    <row r="11" spans="1:11" x14ac:dyDescent="0.35">
      <c r="A11" t="s">
        <v>75</v>
      </c>
      <c r="B11" t="s">
        <v>59</v>
      </c>
      <c r="C11">
        <v>29</v>
      </c>
      <c r="D11">
        <v>6.2271E-2</v>
      </c>
      <c r="E11">
        <v>0.85357300000000003</v>
      </c>
      <c r="F11">
        <v>0.139489</v>
      </c>
      <c r="G11">
        <v>8.0074000000000006E-2</v>
      </c>
      <c r="H11">
        <v>0.22456799999999999</v>
      </c>
      <c r="I11">
        <v>0.113438</v>
      </c>
      <c r="J11">
        <v>-3.3333000000000002E-2</v>
      </c>
      <c r="K11">
        <v>0.45145400000000002</v>
      </c>
    </row>
    <row r="12" spans="1:11" x14ac:dyDescent="0.35">
      <c r="A12" t="s">
        <v>167</v>
      </c>
      <c r="B12" t="s">
        <v>59</v>
      </c>
      <c r="C12">
        <v>18.350000000000001</v>
      </c>
      <c r="D12">
        <v>4.8571000000000003E-2</v>
      </c>
      <c r="E12">
        <v>1.0262279999999999</v>
      </c>
      <c r="F12">
        <v>0.207237</v>
      </c>
      <c r="G12">
        <v>0.13975199999999999</v>
      </c>
      <c r="H12">
        <v>0.30604999999999999</v>
      </c>
      <c r="I12">
        <v>1.4697169999999999</v>
      </c>
      <c r="J12">
        <v>0.56862900000000005</v>
      </c>
      <c r="K12">
        <v>1.7473160000000001</v>
      </c>
    </row>
    <row r="13" spans="1:11" x14ac:dyDescent="0.35">
      <c r="A13" t="s">
        <v>153</v>
      </c>
      <c r="B13" t="s">
        <v>59</v>
      </c>
      <c r="C13">
        <v>95.599997999999999</v>
      </c>
      <c r="D13">
        <v>1.047E-3</v>
      </c>
      <c r="E13">
        <v>0.97767000000000004</v>
      </c>
      <c r="F13">
        <v>0.251309</v>
      </c>
      <c r="G13">
        <v>0.21165999999999999</v>
      </c>
      <c r="H13">
        <v>0.44193100000000002</v>
      </c>
      <c r="I13">
        <v>1.3840399999999999</v>
      </c>
      <c r="J13">
        <v>0.96910399999999997</v>
      </c>
      <c r="K13">
        <v>1.8117650000000001</v>
      </c>
    </row>
    <row r="14" spans="1:11" x14ac:dyDescent="0.35">
      <c r="A14" t="s">
        <v>165</v>
      </c>
      <c r="B14" t="s">
        <v>59</v>
      </c>
      <c r="C14">
        <v>28.700001</v>
      </c>
      <c r="D14">
        <v>0</v>
      </c>
      <c r="E14">
        <v>0</v>
      </c>
      <c r="F14">
        <v>7.5775999999999996E-2</v>
      </c>
      <c r="G14">
        <v>4.6099000000000001E-2</v>
      </c>
      <c r="H14">
        <v>0.30762400000000001</v>
      </c>
      <c r="I14">
        <v>0.48710199999999998</v>
      </c>
      <c r="J14">
        <v>0.20118800000000001</v>
      </c>
    </row>
    <row r="15" spans="1:11" x14ac:dyDescent="0.35">
      <c r="A15" t="s">
        <v>86</v>
      </c>
      <c r="B15" t="s">
        <v>59</v>
      </c>
      <c r="C15">
        <v>29.35</v>
      </c>
      <c r="D15">
        <v>-2.1666999999999999E-2</v>
      </c>
      <c r="E15">
        <v>0.79111500000000001</v>
      </c>
      <c r="F15">
        <v>0.19066900000000001</v>
      </c>
      <c r="G15">
        <v>7.3125999999999997E-2</v>
      </c>
      <c r="H15">
        <v>0.23319300000000001</v>
      </c>
      <c r="I15">
        <v>0.706395</v>
      </c>
      <c r="J15">
        <v>2.087E-2</v>
      </c>
      <c r="K15">
        <v>0.75748499999999996</v>
      </c>
    </row>
    <row r="16" spans="1:11" x14ac:dyDescent="0.35">
      <c r="A16" t="s">
        <v>72</v>
      </c>
      <c r="B16" t="s">
        <v>60</v>
      </c>
      <c r="C16">
        <v>25.700001</v>
      </c>
      <c r="D16">
        <v>0.24455199999999999</v>
      </c>
      <c r="E16">
        <v>0.74759100000000001</v>
      </c>
      <c r="F16">
        <v>0.99224800000000002</v>
      </c>
      <c r="G16">
        <v>0.86747399999999997</v>
      </c>
      <c r="H16">
        <v>1.1152260000000001</v>
      </c>
      <c r="I16">
        <v>1.742378</v>
      </c>
      <c r="J16">
        <v>0.57282999999999995</v>
      </c>
      <c r="K16">
        <v>1.8585799999999999</v>
      </c>
    </row>
    <row r="17" spans="1:11" x14ac:dyDescent="0.35">
      <c r="A17" t="s">
        <v>172</v>
      </c>
      <c r="B17" t="s">
        <v>60</v>
      </c>
      <c r="C17">
        <v>42.5</v>
      </c>
      <c r="D17">
        <v>0.23546500000000001</v>
      </c>
      <c r="E17">
        <v>1.2931520000000001</v>
      </c>
      <c r="F17">
        <v>0.57407399999999997</v>
      </c>
      <c r="G17">
        <v>0.54545500000000002</v>
      </c>
      <c r="H17">
        <v>0.69322700000000004</v>
      </c>
      <c r="I17">
        <v>0.70716299999999999</v>
      </c>
      <c r="J17">
        <v>0.308396</v>
      </c>
      <c r="K17">
        <v>1.21</v>
      </c>
    </row>
    <row r="18" spans="1:11" x14ac:dyDescent="0.35">
      <c r="A18" t="s">
        <v>175</v>
      </c>
      <c r="B18" t="s">
        <v>60</v>
      </c>
      <c r="C18">
        <v>41.900002000000001</v>
      </c>
      <c r="D18">
        <v>0.13243199999999999</v>
      </c>
      <c r="E18">
        <v>1.2024140000000001</v>
      </c>
      <c r="F18">
        <v>0.31347999999999998</v>
      </c>
      <c r="G18">
        <v>0.19373199999999999</v>
      </c>
      <c r="H18">
        <v>0.39666699999999999</v>
      </c>
      <c r="I18">
        <v>0.12938</v>
      </c>
      <c r="J18">
        <v>-0.137179</v>
      </c>
      <c r="K18">
        <v>0.73616499999999996</v>
      </c>
    </row>
    <row r="19" spans="1:11" x14ac:dyDescent="0.35">
      <c r="A19" t="s">
        <v>173</v>
      </c>
      <c r="B19" t="s">
        <v>60</v>
      </c>
      <c r="C19">
        <v>44.099997999999999</v>
      </c>
      <c r="D19">
        <v>8.3538000000000001E-2</v>
      </c>
      <c r="E19">
        <v>1.0789299999999999</v>
      </c>
      <c r="F19">
        <v>0.16666700000000001</v>
      </c>
      <c r="G19">
        <v>0.11928900000000001</v>
      </c>
      <c r="H19">
        <v>0.26</v>
      </c>
      <c r="I19">
        <v>0.16158700000000001</v>
      </c>
      <c r="J19">
        <v>7.9000000000000008E-3</v>
      </c>
      <c r="K19">
        <v>0.62845399999999996</v>
      </c>
    </row>
    <row r="20" spans="1:11" x14ac:dyDescent="0.35">
      <c r="A20" t="s">
        <v>174</v>
      </c>
      <c r="B20" t="s">
        <v>60</v>
      </c>
      <c r="C20">
        <v>49.400002000000001</v>
      </c>
      <c r="D20">
        <v>8.2146999999999998E-2</v>
      </c>
      <c r="E20">
        <v>1.093569</v>
      </c>
      <c r="F20">
        <v>0.19612599999999999</v>
      </c>
      <c r="G20">
        <v>9.4461000000000003E-2</v>
      </c>
      <c r="H20">
        <v>0.24433299999999999</v>
      </c>
      <c r="I20">
        <v>0.119259</v>
      </c>
      <c r="J20">
        <v>-0.111828</v>
      </c>
      <c r="K20">
        <v>0.36532700000000001</v>
      </c>
    </row>
    <row r="21" spans="1:11" x14ac:dyDescent="0.35">
      <c r="A21" t="s">
        <v>171</v>
      </c>
      <c r="B21" t="s">
        <v>60</v>
      </c>
      <c r="C21">
        <v>44.950001</v>
      </c>
      <c r="D21">
        <v>7.6647000000000007E-2</v>
      </c>
      <c r="E21">
        <v>1.041193</v>
      </c>
      <c r="F21">
        <v>0.25734299999999999</v>
      </c>
      <c r="G21">
        <v>0.18915299999999999</v>
      </c>
      <c r="H21">
        <v>0.28062700000000002</v>
      </c>
      <c r="I21">
        <v>0.36169000000000001</v>
      </c>
      <c r="J21">
        <v>7.5786000000000006E-2</v>
      </c>
      <c r="K21">
        <v>0.45547599999999999</v>
      </c>
    </row>
    <row r="22" spans="1:11" x14ac:dyDescent="0.35">
      <c r="A22" t="s">
        <v>170</v>
      </c>
      <c r="B22" t="s">
        <v>60</v>
      </c>
      <c r="C22">
        <v>27.15</v>
      </c>
      <c r="D22">
        <v>7.3122999999999994E-2</v>
      </c>
      <c r="E22">
        <v>1.0181610000000001</v>
      </c>
      <c r="F22">
        <v>0.262791</v>
      </c>
      <c r="G22">
        <v>0.25058000000000002</v>
      </c>
      <c r="H22">
        <v>0.36063099999999998</v>
      </c>
      <c r="I22">
        <v>0.191603</v>
      </c>
      <c r="J22">
        <v>0.105418</v>
      </c>
      <c r="K22">
        <v>0.54559000000000002</v>
      </c>
    </row>
    <row r="23" spans="1:11" x14ac:dyDescent="0.35">
      <c r="A23" t="s">
        <v>176</v>
      </c>
      <c r="B23" t="s">
        <v>58</v>
      </c>
      <c r="C23">
        <v>121.699997</v>
      </c>
      <c r="D23">
        <v>5.7850000000000002E-3</v>
      </c>
      <c r="E23">
        <v>1.077218</v>
      </c>
      <c r="F23">
        <v>3.1356000000000002E-2</v>
      </c>
      <c r="G23">
        <v>-3.4893E-2</v>
      </c>
      <c r="H23">
        <v>0.15246199999999999</v>
      </c>
      <c r="I23">
        <v>-0.12383</v>
      </c>
      <c r="J23">
        <v>-0.20974000000000001</v>
      </c>
      <c r="K23">
        <v>1.234693</v>
      </c>
    </row>
    <row r="24" spans="1:11" x14ac:dyDescent="0.35">
      <c r="A24" t="s">
        <v>177</v>
      </c>
      <c r="B24" t="s">
        <v>139</v>
      </c>
      <c r="C24">
        <v>26.4</v>
      </c>
      <c r="D24">
        <v>7.3171E-2</v>
      </c>
      <c r="E24">
        <v>1.8763000000000001</v>
      </c>
      <c r="F24">
        <v>4.3478000000000003E-2</v>
      </c>
      <c r="G24">
        <v>-8.9654999999999999E-2</v>
      </c>
      <c r="H24">
        <v>9.0909000000000004E-2</v>
      </c>
      <c r="I24">
        <v>0.19456999999999999</v>
      </c>
      <c r="J24">
        <v>5.7799999999999997E-2</v>
      </c>
      <c r="K24">
        <v>0.52395000000000003</v>
      </c>
    </row>
    <row r="25" spans="1:11" x14ac:dyDescent="0.35">
      <c r="A25" t="s">
        <v>178</v>
      </c>
      <c r="B25" t="s">
        <v>151</v>
      </c>
      <c r="C25">
        <v>127</v>
      </c>
      <c r="D25">
        <v>0.24877099999999999</v>
      </c>
      <c r="E25">
        <v>1.251941</v>
      </c>
      <c r="F25">
        <v>0.43990899999999999</v>
      </c>
      <c r="G25">
        <v>0.372973</v>
      </c>
      <c r="H25">
        <v>0.46820800000000001</v>
      </c>
      <c r="I25">
        <v>0.268731</v>
      </c>
      <c r="J25">
        <v>6.1872999999999997E-2</v>
      </c>
      <c r="K25">
        <v>0.309278</v>
      </c>
    </row>
    <row r="26" spans="1:11" x14ac:dyDescent="0.35">
      <c r="A26" t="s">
        <v>78</v>
      </c>
      <c r="B26" t="s">
        <v>151</v>
      </c>
      <c r="C26">
        <v>98.900002000000001</v>
      </c>
      <c r="D26">
        <v>5.2128000000000001E-2</v>
      </c>
      <c r="E26">
        <v>1.299946</v>
      </c>
      <c r="F26">
        <v>7.1279999999999998E-3</v>
      </c>
      <c r="G26">
        <v>3.0430000000000001E-3</v>
      </c>
      <c r="H26">
        <v>0.109989</v>
      </c>
      <c r="I26">
        <v>-0.211952</v>
      </c>
      <c r="J26">
        <v>-0.283333</v>
      </c>
      <c r="K26">
        <v>0.55747999999999998</v>
      </c>
    </row>
    <row r="27" spans="1:11" x14ac:dyDescent="0.35">
      <c r="A27" t="s">
        <v>155</v>
      </c>
      <c r="B27" t="s">
        <v>151</v>
      </c>
      <c r="C27">
        <v>33.5</v>
      </c>
      <c r="D27">
        <v>1.2085E-2</v>
      </c>
      <c r="E27">
        <v>1.0646180000000001</v>
      </c>
      <c r="F27">
        <v>0.114242</v>
      </c>
      <c r="G27">
        <v>5.2186000000000003E-2</v>
      </c>
      <c r="H27">
        <v>0.17751600000000001</v>
      </c>
      <c r="I27">
        <v>0.47087699999999999</v>
      </c>
      <c r="J27">
        <v>0.14887400000000001</v>
      </c>
      <c r="K27">
        <v>2.7288009999999998</v>
      </c>
    </row>
    <row r="28" spans="1:11" x14ac:dyDescent="0.35">
      <c r="A28" t="s">
        <v>179</v>
      </c>
      <c r="B28" t="s">
        <v>103</v>
      </c>
      <c r="C28">
        <v>37.849997999999999</v>
      </c>
      <c r="D28">
        <v>1.8842000000000001E-2</v>
      </c>
      <c r="E28">
        <v>1.5016430000000001</v>
      </c>
      <c r="F28">
        <v>1.6107E-2</v>
      </c>
      <c r="G28">
        <v>-9.5578999999999997E-2</v>
      </c>
      <c r="H28">
        <v>0.12734000000000001</v>
      </c>
      <c r="I28">
        <v>3.0796E-2</v>
      </c>
      <c r="J28">
        <v>-0.24335200000000001</v>
      </c>
      <c r="K28">
        <v>0.18165100000000001</v>
      </c>
    </row>
    <row r="29" spans="1:11" x14ac:dyDescent="0.35">
      <c r="A29" t="s">
        <v>181</v>
      </c>
      <c r="B29" t="s">
        <v>142</v>
      </c>
      <c r="C29">
        <v>31.5</v>
      </c>
      <c r="D29">
        <v>5.7047E-2</v>
      </c>
      <c r="E29">
        <v>0.96218499999999996</v>
      </c>
      <c r="F29">
        <v>0.12903200000000001</v>
      </c>
      <c r="G29">
        <v>8.4614999999999996E-2</v>
      </c>
      <c r="H29">
        <v>0.35014400000000001</v>
      </c>
      <c r="I29">
        <v>0.64335699999999996</v>
      </c>
      <c r="J29">
        <v>0.36144199999999999</v>
      </c>
      <c r="K29">
        <v>2.6445090000000002</v>
      </c>
    </row>
    <row r="30" spans="1:11" x14ac:dyDescent="0.35">
      <c r="A30" t="s">
        <v>184</v>
      </c>
      <c r="B30" t="s">
        <v>142</v>
      </c>
      <c r="C30">
        <v>38.299999</v>
      </c>
      <c r="D30">
        <v>5.2198000000000001E-2</v>
      </c>
      <c r="E30">
        <v>1.5653509999999999</v>
      </c>
      <c r="F30">
        <v>3.6535999999999999E-2</v>
      </c>
      <c r="G30">
        <v>2.8188000000000001E-2</v>
      </c>
      <c r="H30">
        <v>0.16311200000000001</v>
      </c>
      <c r="I30">
        <v>-0.14410200000000001</v>
      </c>
      <c r="J30">
        <v>-0.18231900000000001</v>
      </c>
      <c r="K30">
        <v>1.490942</v>
      </c>
    </row>
    <row r="31" spans="1:11" x14ac:dyDescent="0.35">
      <c r="A31" t="s">
        <v>89</v>
      </c>
      <c r="B31" t="s">
        <v>142</v>
      </c>
      <c r="C31">
        <v>105.5</v>
      </c>
      <c r="D31">
        <v>3.1281000000000003E-2</v>
      </c>
      <c r="E31">
        <v>1.2469110000000001</v>
      </c>
      <c r="F31">
        <v>3.2289999999999999E-2</v>
      </c>
      <c r="G31">
        <v>2.9267999999999999E-2</v>
      </c>
      <c r="H31">
        <v>0.19886400000000001</v>
      </c>
      <c r="I31">
        <v>-9.5197000000000004E-2</v>
      </c>
      <c r="J31">
        <v>-0.191214</v>
      </c>
      <c r="K31">
        <v>0.23436499999999999</v>
      </c>
    </row>
    <row r="32" spans="1:11" x14ac:dyDescent="0.35">
      <c r="A32" t="s">
        <v>180</v>
      </c>
      <c r="B32" t="s">
        <v>142</v>
      </c>
      <c r="C32">
        <v>31.4</v>
      </c>
      <c r="D32">
        <v>3.1199000000000001E-2</v>
      </c>
      <c r="E32">
        <v>1.1752819999999999</v>
      </c>
      <c r="F32">
        <v>2.4469999999999999E-2</v>
      </c>
      <c r="G32">
        <v>1.5950000000000001E-3</v>
      </c>
      <c r="H32">
        <v>0.162963</v>
      </c>
      <c r="I32">
        <v>2.9508E-2</v>
      </c>
      <c r="J32">
        <v>-0.18738199999999999</v>
      </c>
      <c r="K32">
        <v>0.56118699999999999</v>
      </c>
    </row>
    <row r="33" spans="1:11" x14ac:dyDescent="0.35">
      <c r="A33" t="s">
        <v>74</v>
      </c>
      <c r="B33" t="s">
        <v>142</v>
      </c>
      <c r="C33">
        <v>41.549999</v>
      </c>
      <c r="D33">
        <v>2.8465000000000001E-2</v>
      </c>
      <c r="E33">
        <v>0.87948099999999996</v>
      </c>
      <c r="F33">
        <v>0.116589</v>
      </c>
      <c r="G33">
        <v>9.6751000000000004E-2</v>
      </c>
      <c r="H33">
        <v>0.311442</v>
      </c>
      <c r="I33">
        <v>0.23111100000000001</v>
      </c>
      <c r="J33">
        <v>0.14141200000000001</v>
      </c>
      <c r="K33">
        <v>0.46858</v>
      </c>
    </row>
    <row r="34" spans="1:11" x14ac:dyDescent="0.35">
      <c r="A34" t="s">
        <v>183</v>
      </c>
      <c r="B34" t="s">
        <v>142</v>
      </c>
      <c r="C34">
        <v>46.099997999999999</v>
      </c>
      <c r="D34">
        <v>2.2172999999999998E-2</v>
      </c>
      <c r="E34">
        <v>1.649389</v>
      </c>
      <c r="F34">
        <v>-1.2848E-2</v>
      </c>
      <c r="G34">
        <v>-5.9184E-2</v>
      </c>
      <c r="H34">
        <v>9.3449000000000004E-2</v>
      </c>
      <c r="I34">
        <v>0.207124</v>
      </c>
      <c r="J34">
        <v>-1.3715E-2</v>
      </c>
      <c r="K34">
        <v>1.13022</v>
      </c>
    </row>
    <row r="35" spans="1:11" x14ac:dyDescent="0.35">
      <c r="A35" t="s">
        <v>182</v>
      </c>
      <c r="B35" t="s">
        <v>142</v>
      </c>
      <c r="C35">
        <v>35.700001</v>
      </c>
      <c r="D35">
        <v>1.4205000000000001E-2</v>
      </c>
      <c r="E35">
        <v>1.159227</v>
      </c>
      <c r="F35">
        <v>5.7778000000000003E-2</v>
      </c>
      <c r="G35">
        <v>5.2370000000000003E-3</v>
      </c>
      <c r="H35">
        <v>0.148842</v>
      </c>
      <c r="I35">
        <v>6.1711000000000002E-2</v>
      </c>
      <c r="J35">
        <v>-9.5768000000000006E-2</v>
      </c>
      <c r="K35">
        <v>0.33421400000000001</v>
      </c>
    </row>
    <row r="36" spans="1:11" x14ac:dyDescent="0.35">
      <c r="A36" t="s">
        <v>88</v>
      </c>
      <c r="B36" t="s">
        <v>101</v>
      </c>
      <c r="C36">
        <v>18.850000000000001</v>
      </c>
      <c r="D36">
        <v>8.3333000000000004E-2</v>
      </c>
      <c r="E36">
        <v>1.456364</v>
      </c>
      <c r="F36">
        <v>0.17106299999999999</v>
      </c>
      <c r="G36">
        <v>0.16788</v>
      </c>
      <c r="H36">
        <v>0.210648</v>
      </c>
      <c r="I36">
        <v>0.134074</v>
      </c>
      <c r="J36">
        <v>7.6604000000000005E-2</v>
      </c>
      <c r="K36">
        <v>0.40923599999999999</v>
      </c>
    </row>
    <row r="37" spans="1:11" x14ac:dyDescent="0.35">
      <c r="A37" t="s">
        <v>84</v>
      </c>
      <c r="B37" t="s">
        <v>101</v>
      </c>
      <c r="C37">
        <v>29.35</v>
      </c>
      <c r="D37">
        <v>8.1031000000000006E-2</v>
      </c>
      <c r="E37">
        <v>1.048441</v>
      </c>
      <c r="F37">
        <v>0.29010999999999998</v>
      </c>
      <c r="G37">
        <v>0.17635300000000001</v>
      </c>
      <c r="H37">
        <v>0.358796</v>
      </c>
      <c r="I37">
        <v>0.524675</v>
      </c>
      <c r="J37">
        <v>0.32805400000000001</v>
      </c>
      <c r="K37">
        <v>0.96435300000000002</v>
      </c>
    </row>
    <row r="38" spans="1:11" x14ac:dyDescent="0.35">
      <c r="A38" t="s">
        <v>82</v>
      </c>
      <c r="B38" t="s">
        <v>101</v>
      </c>
      <c r="C38">
        <v>28.75</v>
      </c>
      <c r="D38">
        <v>5.8931999999999998E-2</v>
      </c>
      <c r="E38">
        <v>1.1911320000000001</v>
      </c>
      <c r="F38">
        <v>0.110039</v>
      </c>
      <c r="G38">
        <v>8.9014999999999997E-2</v>
      </c>
      <c r="H38">
        <v>0.19294600000000001</v>
      </c>
      <c r="I38">
        <v>0.314612</v>
      </c>
      <c r="J38">
        <v>0.26192799999999999</v>
      </c>
      <c r="K38">
        <v>0.811836</v>
      </c>
    </row>
    <row r="39" spans="1:11" x14ac:dyDescent="0.35">
      <c r="A39" t="s">
        <v>185</v>
      </c>
      <c r="B39" t="s">
        <v>101</v>
      </c>
      <c r="C39">
        <v>23.85</v>
      </c>
      <c r="D39">
        <v>4.1485000000000001E-2</v>
      </c>
      <c r="E39">
        <v>1.0131570000000001</v>
      </c>
      <c r="F39">
        <v>0.119718</v>
      </c>
      <c r="G39">
        <v>9.6551999999999999E-2</v>
      </c>
      <c r="H39">
        <v>0.141148</v>
      </c>
      <c r="I39">
        <v>0.11502800000000001</v>
      </c>
      <c r="J39">
        <v>7.7159000000000005E-2</v>
      </c>
      <c r="K39">
        <v>0.41888399999999998</v>
      </c>
    </row>
    <row r="40" spans="1:11" x14ac:dyDescent="0.35">
      <c r="A40" t="s">
        <v>81</v>
      </c>
      <c r="B40" t="s">
        <v>101</v>
      </c>
      <c r="C40">
        <v>35.599997999999999</v>
      </c>
      <c r="D40">
        <v>7.0720000000000002E-3</v>
      </c>
      <c r="E40">
        <v>1.0364249999999999</v>
      </c>
      <c r="F40">
        <v>4.0936E-2</v>
      </c>
      <c r="G40">
        <v>2.1520999999999998E-2</v>
      </c>
      <c r="H40">
        <v>0.19663900000000001</v>
      </c>
      <c r="I40">
        <v>0.44421899999999997</v>
      </c>
      <c r="J40">
        <v>0.41269800000000001</v>
      </c>
      <c r="K40">
        <v>1.3086720000000001</v>
      </c>
    </row>
    <row r="41" spans="1:11" x14ac:dyDescent="0.35">
      <c r="A41" t="s">
        <v>186</v>
      </c>
      <c r="B41" t="s">
        <v>101</v>
      </c>
      <c r="C41">
        <v>45.599997999999999</v>
      </c>
      <c r="D41">
        <v>0</v>
      </c>
      <c r="E41">
        <v>1.032073</v>
      </c>
      <c r="F41">
        <v>9.3524999999999997E-2</v>
      </c>
      <c r="G41">
        <v>8.1850000000000006E-2</v>
      </c>
      <c r="H41">
        <v>0.21438099999999999</v>
      </c>
      <c r="I41">
        <v>0.2</v>
      </c>
      <c r="J41">
        <v>0.172236</v>
      </c>
      <c r="K41">
        <v>0.68576700000000002</v>
      </c>
    </row>
    <row r="42" spans="1:11" x14ac:dyDescent="0.35">
      <c r="A42" t="s">
        <v>69</v>
      </c>
      <c r="B42" t="s">
        <v>102</v>
      </c>
      <c r="C42">
        <v>26.35</v>
      </c>
      <c r="D42">
        <v>-3.7810000000000001E-3</v>
      </c>
      <c r="E42">
        <v>1.1999709999999999</v>
      </c>
      <c r="F42">
        <v>0.15824199999999999</v>
      </c>
      <c r="G42">
        <v>0.13822899999999999</v>
      </c>
      <c r="H42">
        <v>0.247337</v>
      </c>
      <c r="I42">
        <v>0.18426999999999999</v>
      </c>
      <c r="J42">
        <v>5.5759999999999997E-2</v>
      </c>
      <c r="K42">
        <v>0.28584100000000001</v>
      </c>
    </row>
    <row r="43" spans="1:11" x14ac:dyDescent="0.35">
      <c r="A43" t="s">
        <v>79</v>
      </c>
      <c r="B43" t="s">
        <v>140</v>
      </c>
      <c r="C43">
        <v>58.5</v>
      </c>
      <c r="D43">
        <v>2.4518000000000002E-2</v>
      </c>
      <c r="E43">
        <v>1.053051</v>
      </c>
      <c r="F43">
        <v>3.3278000000000002E-2</v>
      </c>
      <c r="G43">
        <v>1.0815E-2</v>
      </c>
      <c r="H43">
        <v>0.10506</v>
      </c>
      <c r="I43">
        <v>-7.1478E-2</v>
      </c>
      <c r="J43">
        <v>-0.169908</v>
      </c>
      <c r="K43">
        <v>8.2944000000000004E-2</v>
      </c>
    </row>
    <row r="44" spans="1:11" x14ac:dyDescent="0.35">
      <c r="A44" t="s">
        <v>76</v>
      </c>
      <c r="B44" t="s">
        <v>144</v>
      </c>
      <c r="C44">
        <v>26.35</v>
      </c>
      <c r="D44">
        <v>0.12606800000000001</v>
      </c>
      <c r="E44">
        <v>1.282138</v>
      </c>
      <c r="F44">
        <v>0.13333300000000001</v>
      </c>
      <c r="G44">
        <v>0.17897099999999999</v>
      </c>
      <c r="H44">
        <v>0.361757</v>
      </c>
      <c r="I44">
        <v>0.62009999999999998</v>
      </c>
      <c r="J44">
        <v>0.23454700000000001</v>
      </c>
      <c r="K44">
        <v>0.79791599999999996</v>
      </c>
    </row>
    <row r="45" spans="1:11" x14ac:dyDescent="0.35">
      <c r="A45" t="s">
        <v>187</v>
      </c>
      <c r="B45" t="s">
        <v>144</v>
      </c>
      <c r="C45">
        <v>15.5</v>
      </c>
      <c r="D45">
        <v>0.115108</v>
      </c>
      <c r="E45">
        <v>1.172274</v>
      </c>
      <c r="F45">
        <v>0.20155000000000001</v>
      </c>
      <c r="G45">
        <v>7.4375999999999998E-2</v>
      </c>
      <c r="H45">
        <v>0.34522700000000001</v>
      </c>
      <c r="I45">
        <v>2.6165999999999998E-2</v>
      </c>
      <c r="J45">
        <v>-0.25888</v>
      </c>
      <c r="K45">
        <v>9.6451999999999996E-2</v>
      </c>
    </row>
    <row r="46" spans="1:11" x14ac:dyDescent="0.35">
      <c r="A46" t="s">
        <v>190</v>
      </c>
      <c r="B46" t="s">
        <v>144</v>
      </c>
      <c r="C46">
        <v>40.799999</v>
      </c>
      <c r="D46">
        <v>7.6517000000000002E-2</v>
      </c>
      <c r="E46">
        <v>1.58192</v>
      </c>
      <c r="F46">
        <v>9.8250000000000004E-2</v>
      </c>
      <c r="G46">
        <v>-6.6362000000000004E-2</v>
      </c>
      <c r="H46">
        <v>0.12551699999999999</v>
      </c>
      <c r="I46">
        <v>0.221557</v>
      </c>
      <c r="J46">
        <v>-0.20830299999999999</v>
      </c>
      <c r="K46">
        <v>0.55993499999999996</v>
      </c>
    </row>
    <row r="47" spans="1:11" x14ac:dyDescent="0.35">
      <c r="A47" t="s">
        <v>188</v>
      </c>
      <c r="B47" t="s">
        <v>144</v>
      </c>
      <c r="C47">
        <v>13.45</v>
      </c>
      <c r="D47">
        <v>3.4615E-2</v>
      </c>
      <c r="E47">
        <v>0.96458500000000003</v>
      </c>
      <c r="F47">
        <v>0.12529899999999999</v>
      </c>
      <c r="G47">
        <v>7.3954000000000006E-2</v>
      </c>
      <c r="H47">
        <v>0.18179899999999999</v>
      </c>
      <c r="I47">
        <v>0.212232</v>
      </c>
      <c r="J47">
        <v>-9.5815999999999998E-2</v>
      </c>
      <c r="K47">
        <v>0.43960199999999999</v>
      </c>
    </row>
    <row r="48" spans="1:11" x14ac:dyDescent="0.35">
      <c r="A48" t="s">
        <v>189</v>
      </c>
      <c r="B48" t="s">
        <v>144</v>
      </c>
      <c r="C48">
        <v>84.5</v>
      </c>
      <c r="D48">
        <v>-8.2159999999999993E-3</v>
      </c>
      <c r="E48">
        <v>1.0357190000000001</v>
      </c>
      <c r="F48">
        <v>-1.7441999999999999E-2</v>
      </c>
      <c r="G48">
        <v>-2.7618E-2</v>
      </c>
      <c r="H48">
        <v>7.5064000000000006E-2</v>
      </c>
      <c r="I48">
        <v>0.22819800000000001</v>
      </c>
      <c r="J48">
        <v>9.8215999999999998E-2</v>
      </c>
      <c r="K48">
        <v>0.49686999999999998</v>
      </c>
    </row>
  </sheetData>
  <phoneticPr fontId="8" type="noConversion"/>
  <pageMargins left="0.7" right="0.7" top="0.75" bottom="0.75" header="0.3" footer="0.3"/>
  <pageSetup scale="48" orientation="portrait"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44329-40E5-42E1-811A-0453DA70F7E3}">
  <dimension ref="A1:J34"/>
  <sheetViews>
    <sheetView view="pageBreakPreview" zoomScale="60" zoomScaleNormal="100" workbookViewId="0">
      <selection activeCell="N51" sqref="N51"/>
    </sheetView>
  </sheetViews>
  <sheetFormatPr defaultRowHeight="14.5" x14ac:dyDescent="0.35"/>
  <cols>
    <col min="1" max="1" width="8.54296875" bestFit="1" customWidth="1"/>
    <col min="2" max="2" width="14.90625" bestFit="1" customWidth="1"/>
    <col min="3" max="6" width="12.6328125" bestFit="1" customWidth="1"/>
    <col min="7" max="7" width="13.26953125" bestFit="1" customWidth="1"/>
    <col min="8" max="8" width="14.1796875" bestFit="1" customWidth="1"/>
    <col min="9" max="9" width="16.1796875" bestFit="1" customWidth="1"/>
    <col min="10" max="10" width="15.26953125" bestFit="1" customWidth="1"/>
    <col min="23" max="23" width="10.1796875" customWidth="1"/>
  </cols>
  <sheetData>
    <row r="1" spans="1:10" x14ac:dyDescent="0.35">
      <c r="A1" t="s">
        <v>32</v>
      </c>
      <c r="B1" t="s">
        <v>15</v>
      </c>
      <c r="C1" t="s">
        <v>126</v>
      </c>
      <c r="D1" t="s">
        <v>127</v>
      </c>
      <c r="E1" t="s">
        <v>128</v>
      </c>
      <c r="F1" t="s">
        <v>129</v>
      </c>
      <c r="G1" t="s">
        <v>130</v>
      </c>
      <c r="H1" t="s">
        <v>131</v>
      </c>
      <c r="I1" t="s">
        <v>132</v>
      </c>
      <c r="J1" t="s">
        <v>133</v>
      </c>
    </row>
    <row r="2" spans="1:10" x14ac:dyDescent="0.35">
      <c r="A2" t="s">
        <v>31</v>
      </c>
      <c r="B2" t="s">
        <v>134</v>
      </c>
      <c r="C2">
        <v>7662500.469023522</v>
      </c>
      <c r="D2">
        <v>7925191.8318765033</v>
      </c>
      <c r="E2">
        <v>282802.65177483874</v>
      </c>
      <c r="F2">
        <v>20111.288921855576</v>
      </c>
      <c r="G2">
        <v>262691.36285298323</v>
      </c>
      <c r="H2">
        <v>3.428272062297931E-2</v>
      </c>
      <c r="I2" t="s">
        <v>135</v>
      </c>
      <c r="J2">
        <v>1</v>
      </c>
    </row>
    <row r="3" spans="1:10" x14ac:dyDescent="0.35">
      <c r="A3" t="s">
        <v>136</v>
      </c>
      <c r="B3" t="s">
        <v>101</v>
      </c>
      <c r="C3">
        <v>2481478.5875326772</v>
      </c>
      <c r="D3">
        <v>2577460.7330041546</v>
      </c>
      <c r="E3">
        <v>282802.65177483874</v>
      </c>
      <c r="F3">
        <v>20111.288921855576</v>
      </c>
      <c r="G3">
        <v>95982.145471477765</v>
      </c>
      <c r="H3">
        <v>3.8679417164309296E-2</v>
      </c>
      <c r="I3" t="s">
        <v>137</v>
      </c>
      <c r="J3">
        <v>0.31686275399118735</v>
      </c>
    </row>
    <row r="4" spans="1:10" x14ac:dyDescent="0.35">
      <c r="A4" t="s">
        <v>136</v>
      </c>
      <c r="B4" t="s">
        <v>60</v>
      </c>
      <c r="C4">
        <v>294938.97459255304</v>
      </c>
      <c r="D4">
        <v>333404.67086139775</v>
      </c>
      <c r="E4">
        <v>282802.65177483874</v>
      </c>
      <c r="F4">
        <v>20111.288921855576</v>
      </c>
      <c r="G4">
        <v>38465.696268844709</v>
      </c>
      <c r="H4">
        <v>0.13041917000621434</v>
      </c>
      <c r="I4" t="s">
        <v>137</v>
      </c>
      <c r="J4">
        <v>0.12698555959614996</v>
      </c>
    </row>
    <row r="5" spans="1:10" x14ac:dyDescent="0.35">
      <c r="A5" t="s">
        <v>136</v>
      </c>
      <c r="B5" t="s">
        <v>151</v>
      </c>
      <c r="C5">
        <v>378521.32595858327</v>
      </c>
      <c r="D5">
        <v>405868.95343763189</v>
      </c>
      <c r="E5">
        <v>282802.65177483874</v>
      </c>
      <c r="F5">
        <v>20111.288921855576</v>
      </c>
      <c r="G5">
        <v>27347.627479048639</v>
      </c>
      <c r="H5">
        <v>7.2248577830568317E-2</v>
      </c>
      <c r="I5" t="s">
        <v>137</v>
      </c>
      <c r="J5">
        <v>9.0281838518721833E-2</v>
      </c>
    </row>
    <row r="6" spans="1:10" x14ac:dyDescent="0.35">
      <c r="A6" t="s">
        <v>136</v>
      </c>
      <c r="B6" t="s">
        <v>59</v>
      </c>
      <c r="C6">
        <v>1299732.6526348018</v>
      </c>
      <c r="D6">
        <v>1313302.3747879313</v>
      </c>
      <c r="E6">
        <v>282802.65177483874</v>
      </c>
      <c r="F6">
        <v>20111.288921855576</v>
      </c>
      <c r="G6">
        <v>13569.722153129522</v>
      </c>
      <c r="H6">
        <v>1.0440394896305136E-2</v>
      </c>
      <c r="I6" t="s">
        <v>137</v>
      </c>
      <c r="J6">
        <v>4.4797285070206763E-2</v>
      </c>
    </row>
    <row r="7" spans="1:10" x14ac:dyDescent="0.35">
      <c r="A7" t="s">
        <v>136</v>
      </c>
      <c r="B7" t="s">
        <v>138</v>
      </c>
      <c r="C7">
        <v>560760.32821041544</v>
      </c>
      <c r="D7">
        <v>573813.76201757393</v>
      </c>
      <c r="E7">
        <v>282802.65177483874</v>
      </c>
      <c r="F7">
        <v>20111.288921855576</v>
      </c>
      <c r="G7">
        <v>13053.43380715845</v>
      </c>
      <c r="H7">
        <v>2.3278097879742346E-2</v>
      </c>
      <c r="I7" t="s">
        <v>137</v>
      </c>
      <c r="J7">
        <v>4.3092879043915532E-2</v>
      </c>
    </row>
    <row r="8" spans="1:10" x14ac:dyDescent="0.35">
      <c r="A8" t="s">
        <v>136</v>
      </c>
      <c r="B8" t="s">
        <v>58</v>
      </c>
      <c r="C8">
        <v>225960.28830034847</v>
      </c>
      <c r="D8">
        <v>238209.40201487573</v>
      </c>
      <c r="E8">
        <v>282802.65177483874</v>
      </c>
      <c r="F8">
        <v>20111.288921855576</v>
      </c>
      <c r="G8">
        <v>12249.11371452723</v>
      </c>
      <c r="H8">
        <v>5.4209143591840432E-2</v>
      </c>
      <c r="I8" t="s">
        <v>137</v>
      </c>
      <c r="J8">
        <v>4.0437603123694411E-2</v>
      </c>
    </row>
    <row r="9" spans="1:10" x14ac:dyDescent="0.35">
      <c r="A9" t="s">
        <v>136</v>
      </c>
      <c r="B9" t="s">
        <v>61</v>
      </c>
      <c r="C9">
        <v>491264.91692538146</v>
      </c>
      <c r="D9">
        <v>503190.76930740941</v>
      </c>
      <c r="E9">
        <v>282802.65177483874</v>
      </c>
      <c r="F9">
        <v>20111.288921855576</v>
      </c>
      <c r="G9">
        <v>11925.852382027979</v>
      </c>
      <c r="H9">
        <v>2.4275807148344316E-2</v>
      </c>
      <c r="I9" t="s">
        <v>137</v>
      </c>
      <c r="J9">
        <v>3.9370430936915037E-2</v>
      </c>
    </row>
    <row r="10" spans="1:10" x14ac:dyDescent="0.35">
      <c r="A10" t="s">
        <v>136</v>
      </c>
      <c r="B10" t="s">
        <v>144</v>
      </c>
      <c r="C10">
        <v>157969.65337274288</v>
      </c>
      <c r="D10">
        <v>167402.33079919283</v>
      </c>
      <c r="E10">
        <v>282802.65177483874</v>
      </c>
      <c r="F10">
        <v>20111.288921855576</v>
      </c>
      <c r="G10">
        <v>9432.6774264499545</v>
      </c>
      <c r="H10">
        <v>5.9711958753196397E-2</v>
      </c>
      <c r="I10" t="s">
        <v>137</v>
      </c>
      <c r="J10">
        <v>3.113979305394475E-2</v>
      </c>
    </row>
    <row r="11" spans="1:10" x14ac:dyDescent="0.35">
      <c r="A11" t="s">
        <v>136</v>
      </c>
      <c r="B11" t="s">
        <v>141</v>
      </c>
      <c r="C11">
        <v>169985.84803640263</v>
      </c>
      <c r="D11">
        <v>178655.34409110568</v>
      </c>
      <c r="E11">
        <v>282802.65177483874</v>
      </c>
      <c r="F11">
        <v>20111.288921855576</v>
      </c>
      <c r="G11">
        <v>8669.4960547030478</v>
      </c>
      <c r="H11">
        <v>5.100128131164465E-2</v>
      </c>
      <c r="I11" t="s">
        <v>137</v>
      </c>
      <c r="J11">
        <v>2.8620327063070883E-2</v>
      </c>
    </row>
    <row r="12" spans="1:10" x14ac:dyDescent="0.35">
      <c r="A12" t="s">
        <v>136</v>
      </c>
      <c r="B12" t="s">
        <v>142</v>
      </c>
      <c r="C12">
        <v>271593.10843368043</v>
      </c>
      <c r="D12">
        <v>278653.59283613734</v>
      </c>
      <c r="E12">
        <v>282802.65177483874</v>
      </c>
      <c r="F12">
        <v>20111.288921855576</v>
      </c>
      <c r="G12">
        <v>7060.484402456932</v>
      </c>
      <c r="H12">
        <v>2.5996552133357918E-2</v>
      </c>
      <c r="I12" t="s">
        <v>137</v>
      </c>
      <c r="J12">
        <v>2.3308548910684002E-2</v>
      </c>
    </row>
    <row r="13" spans="1:10" x14ac:dyDescent="0.35">
      <c r="A13" t="s">
        <v>136</v>
      </c>
      <c r="B13" t="s">
        <v>140</v>
      </c>
      <c r="C13">
        <v>160499.79966259256</v>
      </c>
      <c r="D13">
        <v>166526.36732398687</v>
      </c>
      <c r="E13">
        <v>282802.65177483874</v>
      </c>
      <c r="F13">
        <v>20111.288921855576</v>
      </c>
      <c r="G13">
        <v>6026.567661394296</v>
      </c>
      <c r="H13">
        <v>3.7548755039342956E-2</v>
      </c>
      <c r="I13" t="s">
        <v>137</v>
      </c>
      <c r="J13">
        <v>1.9895312997260359E-2</v>
      </c>
    </row>
    <row r="14" spans="1:10" x14ac:dyDescent="0.35">
      <c r="A14" t="s">
        <v>136</v>
      </c>
      <c r="B14" t="s">
        <v>103</v>
      </c>
      <c r="C14">
        <v>148204.09422027026</v>
      </c>
      <c r="D14">
        <v>154035.38921557076</v>
      </c>
      <c r="E14">
        <v>282802.65177483874</v>
      </c>
      <c r="F14">
        <v>20111.288921855576</v>
      </c>
      <c r="G14">
        <v>5831.2949953005</v>
      </c>
      <c r="H14">
        <v>3.9346382608254148E-2</v>
      </c>
      <c r="I14" t="s">
        <v>137</v>
      </c>
      <c r="J14">
        <v>1.92506656573437E-2</v>
      </c>
    </row>
    <row r="15" spans="1:10" x14ac:dyDescent="0.35">
      <c r="A15" t="s">
        <v>136</v>
      </c>
      <c r="B15" t="s">
        <v>139</v>
      </c>
      <c r="C15">
        <v>289677.46797518787</v>
      </c>
      <c r="D15">
        <v>294156.26766866335</v>
      </c>
      <c r="E15">
        <v>282802.65177483874</v>
      </c>
      <c r="F15">
        <v>20111.288921855576</v>
      </c>
      <c r="G15">
        <v>4478.7996934754574</v>
      </c>
      <c r="H15">
        <v>1.5461332649659537E-2</v>
      </c>
      <c r="I15" t="s">
        <v>137</v>
      </c>
      <c r="J15">
        <v>1.4785716640093659E-2</v>
      </c>
    </row>
    <row r="16" spans="1:10" x14ac:dyDescent="0.35">
      <c r="A16" t="s">
        <v>136</v>
      </c>
      <c r="B16" t="s">
        <v>143</v>
      </c>
      <c r="C16">
        <v>145528.73339762515</v>
      </c>
      <c r="D16">
        <v>148087.1614630915</v>
      </c>
      <c r="E16">
        <v>282802.65177483874</v>
      </c>
      <c r="F16">
        <v>20111.288921855576</v>
      </c>
      <c r="G16">
        <v>2558.4280654663489</v>
      </c>
      <c r="H16">
        <v>1.7580226294390985E-2</v>
      </c>
      <c r="I16" t="s">
        <v>137</v>
      </c>
      <c r="J16">
        <v>8.4460558651808168E-3</v>
      </c>
    </row>
    <row r="17" spans="1:10" x14ac:dyDescent="0.35">
      <c r="A17" t="s">
        <v>136</v>
      </c>
      <c r="B17" t="s">
        <v>145</v>
      </c>
      <c r="C17">
        <v>24730.84724272259</v>
      </c>
      <c r="D17">
        <v>26650.039813135187</v>
      </c>
      <c r="E17">
        <v>282802.65177483874</v>
      </c>
      <c r="F17">
        <v>20111.288921855576</v>
      </c>
      <c r="G17">
        <v>1919.1925704125999</v>
      </c>
      <c r="H17">
        <v>7.7603187289806544E-2</v>
      </c>
      <c r="I17" t="s">
        <v>137</v>
      </c>
      <c r="J17">
        <v>6.3357683901853652E-3</v>
      </c>
    </row>
    <row r="18" spans="1:10" x14ac:dyDescent="0.35">
      <c r="A18" t="s">
        <v>136</v>
      </c>
      <c r="B18" t="s">
        <v>102</v>
      </c>
      <c r="C18">
        <v>234153.64013250943</v>
      </c>
      <c r="D18">
        <v>235763.3632836864</v>
      </c>
      <c r="E18">
        <v>282802.65177483874</v>
      </c>
      <c r="F18">
        <v>20111.288921855576</v>
      </c>
      <c r="G18">
        <v>1609.7231511769669</v>
      </c>
      <c r="H18">
        <v>6.8746449991809178E-3</v>
      </c>
      <c r="I18" t="s">
        <v>137</v>
      </c>
      <c r="J18">
        <v>5.3141270008063837E-3</v>
      </c>
    </row>
    <row r="19" spans="1:10" x14ac:dyDescent="0.35">
      <c r="A19" t="s">
        <v>136</v>
      </c>
      <c r="B19" t="s">
        <v>149</v>
      </c>
      <c r="C19">
        <v>74294.202773772762</v>
      </c>
      <c r="D19">
        <v>75600.654185799707</v>
      </c>
      <c r="E19">
        <v>282802.65177483874</v>
      </c>
      <c r="F19">
        <v>20111.288921855576</v>
      </c>
      <c r="G19">
        <v>1306.4514120269259</v>
      </c>
      <c r="H19">
        <v>1.758483654512202E-2</v>
      </c>
      <c r="I19" t="s">
        <v>137</v>
      </c>
      <c r="J19">
        <v>4.312945812339047E-3</v>
      </c>
    </row>
    <row r="20" spans="1:10" x14ac:dyDescent="0.35">
      <c r="A20" t="s">
        <v>136</v>
      </c>
      <c r="B20" t="s">
        <v>150</v>
      </c>
      <c r="C20">
        <v>30887.11458348859</v>
      </c>
      <c r="D20">
        <v>32022.935401473584</v>
      </c>
      <c r="E20">
        <v>282802.65177483874</v>
      </c>
      <c r="F20">
        <v>20111.288921855576</v>
      </c>
      <c r="G20">
        <v>1135.8208179849953</v>
      </c>
      <c r="H20">
        <v>3.6773289875130399E-2</v>
      </c>
      <c r="I20" t="s">
        <v>137</v>
      </c>
      <c r="J20">
        <v>3.74964854827294E-3</v>
      </c>
    </row>
    <row r="21" spans="1:10" x14ac:dyDescent="0.35">
      <c r="A21" t="s">
        <v>136</v>
      </c>
      <c r="B21" t="s">
        <v>146</v>
      </c>
      <c r="C21">
        <v>23687.868314183666</v>
      </c>
      <c r="D21">
        <v>24535.877662464827</v>
      </c>
      <c r="E21">
        <v>282802.65177483874</v>
      </c>
      <c r="F21">
        <v>20111.288921855576</v>
      </c>
      <c r="G21">
        <v>848.00934828116192</v>
      </c>
      <c r="H21">
        <v>3.5799310306592481E-2</v>
      </c>
      <c r="I21" t="s">
        <v>137</v>
      </c>
      <c r="J21">
        <v>2.7995058475379581E-3</v>
      </c>
    </row>
    <row r="22" spans="1:10" x14ac:dyDescent="0.35">
      <c r="A22" t="s">
        <v>136</v>
      </c>
      <c r="B22" t="s">
        <v>105</v>
      </c>
      <c r="C22">
        <v>63029.149678986592</v>
      </c>
      <c r="D22">
        <v>63561.855170376781</v>
      </c>
      <c r="E22">
        <v>282802.65177483874</v>
      </c>
      <c r="F22">
        <v>20111.288921855576</v>
      </c>
      <c r="G22">
        <v>532.70549139018976</v>
      </c>
      <c r="H22">
        <v>8.4517321604893562E-3</v>
      </c>
      <c r="I22" t="s">
        <v>137</v>
      </c>
      <c r="J22">
        <v>1.7586034177396418E-3</v>
      </c>
    </row>
    <row r="23" spans="1:10" x14ac:dyDescent="0.35">
      <c r="A23" t="s">
        <v>136</v>
      </c>
      <c r="B23" t="s">
        <v>147</v>
      </c>
      <c r="C23">
        <v>48341.012931145342</v>
      </c>
      <c r="D23">
        <v>48682.423730775707</v>
      </c>
      <c r="E23">
        <v>282802.65177483874</v>
      </c>
      <c r="F23">
        <v>20111.288921855576</v>
      </c>
      <c r="G23">
        <v>341.4107996303635</v>
      </c>
      <c r="H23">
        <v>7.0625495604871597E-3</v>
      </c>
      <c r="I23" t="s">
        <v>137</v>
      </c>
      <c r="J23">
        <v>1.1270884358941268E-3</v>
      </c>
    </row>
    <row r="24" spans="1:10" x14ac:dyDescent="0.35">
      <c r="A24" t="s">
        <v>136</v>
      </c>
      <c r="B24" t="s">
        <v>104</v>
      </c>
      <c r="C24">
        <v>87260.85411344943</v>
      </c>
      <c r="D24">
        <v>85607.563800068601</v>
      </c>
      <c r="E24">
        <v>282802.65177483874</v>
      </c>
      <c r="F24">
        <v>20111.288921855576</v>
      </c>
      <c r="G24">
        <v>-1653.2903133808304</v>
      </c>
      <c r="H24">
        <v>-1.8946529118673942E-2</v>
      </c>
      <c r="I24" t="s">
        <v>148</v>
      </c>
      <c r="J24">
        <v>-5.4579538649766491E-3</v>
      </c>
    </row>
    <row r="25" spans="1:10" x14ac:dyDescent="0.35">
      <c r="A25" t="s">
        <v>152</v>
      </c>
      <c r="B25" t="s">
        <v>71</v>
      </c>
      <c r="C25">
        <v>178513.28640000001</v>
      </c>
      <c r="D25">
        <v>199141.49141055177</v>
      </c>
      <c r="E25">
        <v>282802.65177483874</v>
      </c>
      <c r="F25">
        <v>20111.288921855576</v>
      </c>
      <c r="G25">
        <v>20628.205010551756</v>
      </c>
      <c r="H25">
        <v>0.1155555725097656</v>
      </c>
      <c r="I25" t="s">
        <v>137</v>
      </c>
      <c r="J25">
        <v>6.809922634497248E-2</v>
      </c>
    </row>
    <row r="26" spans="1:10" x14ac:dyDescent="0.35">
      <c r="A26" t="s">
        <v>152</v>
      </c>
      <c r="B26" t="s">
        <v>178</v>
      </c>
      <c r="C26">
        <v>60166.870252145505</v>
      </c>
      <c r="D26">
        <v>75134.638655999996</v>
      </c>
      <c r="E26">
        <v>282802.65177483874</v>
      </c>
      <c r="F26">
        <v>20111.288921855576</v>
      </c>
      <c r="G26">
        <v>14967.76840385449</v>
      </c>
      <c r="H26">
        <v>0.24877093226102701</v>
      </c>
      <c r="I26" t="s">
        <v>137</v>
      </c>
      <c r="J26">
        <v>4.9412609962516112E-2</v>
      </c>
    </row>
    <row r="27" spans="1:10" x14ac:dyDescent="0.35">
      <c r="A27" t="s">
        <v>152</v>
      </c>
      <c r="B27" t="s">
        <v>323</v>
      </c>
      <c r="C27">
        <v>225546.41476031247</v>
      </c>
      <c r="D27">
        <v>237417.28358399999</v>
      </c>
      <c r="E27">
        <v>282802.65177483874</v>
      </c>
      <c r="F27">
        <v>20111.288921855576</v>
      </c>
      <c r="G27">
        <v>11870.868823687517</v>
      </c>
      <c r="H27">
        <v>5.2631600623324719E-2</v>
      </c>
      <c r="I27" t="s">
        <v>137</v>
      </c>
      <c r="J27">
        <v>3.9188915493241494E-2</v>
      </c>
    </row>
    <row r="28" spans="1:10" x14ac:dyDescent="0.35">
      <c r="A28" t="s">
        <v>152</v>
      </c>
      <c r="B28" t="s">
        <v>78</v>
      </c>
      <c r="C28">
        <v>204605.07443199999</v>
      </c>
      <c r="D28">
        <v>215270.66142050389</v>
      </c>
      <c r="E28">
        <v>282802.65177483874</v>
      </c>
      <c r="F28">
        <v>20111.288921855576</v>
      </c>
      <c r="G28">
        <v>10665.586988503899</v>
      </c>
      <c r="H28">
        <v>5.2127675807222371E-2</v>
      </c>
      <c r="I28" t="s">
        <v>137</v>
      </c>
      <c r="J28">
        <v>3.5209957534385258E-2</v>
      </c>
    </row>
    <row r="29" spans="1:10" x14ac:dyDescent="0.35">
      <c r="A29" t="s">
        <v>152</v>
      </c>
      <c r="B29" t="s">
        <v>289</v>
      </c>
      <c r="C29">
        <v>88949.298397719729</v>
      </c>
      <c r="D29">
        <v>99434.480605719727</v>
      </c>
      <c r="E29">
        <v>282802.65177483874</v>
      </c>
      <c r="F29">
        <v>20111.288921855576</v>
      </c>
      <c r="G29">
        <v>10485.182207999998</v>
      </c>
      <c r="H29">
        <v>0.11787818900063177</v>
      </c>
      <c r="I29" t="s">
        <v>137</v>
      </c>
      <c r="J29">
        <v>3.4614393064526343E-2</v>
      </c>
    </row>
    <row r="30" spans="1:10" x14ac:dyDescent="0.35">
      <c r="A30" t="s">
        <v>152</v>
      </c>
      <c r="B30" t="s">
        <v>544</v>
      </c>
      <c r="C30">
        <v>15860.989440000001</v>
      </c>
      <c r="D30">
        <v>15015.069801517091</v>
      </c>
      <c r="E30">
        <v>282802.65177483874</v>
      </c>
      <c r="F30">
        <v>20111.288921855576</v>
      </c>
      <c r="G30">
        <v>-845.91963848291016</v>
      </c>
      <c r="H30">
        <v>-5.3333346048990884E-2</v>
      </c>
      <c r="I30" t="s">
        <v>148</v>
      </c>
      <c r="J30">
        <v>-2.7926071561358867E-3</v>
      </c>
    </row>
    <row r="31" spans="1:10" x14ac:dyDescent="0.35">
      <c r="A31" t="s">
        <v>152</v>
      </c>
      <c r="B31" t="s">
        <v>70</v>
      </c>
      <c r="C31">
        <v>190965.66556062011</v>
      </c>
      <c r="D31">
        <v>189602.84967875975</v>
      </c>
      <c r="E31">
        <v>282802.65177483874</v>
      </c>
      <c r="F31">
        <v>20111.288921855576</v>
      </c>
      <c r="G31">
        <v>-1362.8158818603551</v>
      </c>
      <c r="H31">
        <v>-7.1364445428424052E-3</v>
      </c>
      <c r="I31" t="s">
        <v>148</v>
      </c>
      <c r="J31">
        <v>-4.4990200144830357E-3</v>
      </c>
    </row>
    <row r="32" spans="1:10" x14ac:dyDescent="0.35">
      <c r="A32" t="s">
        <v>152</v>
      </c>
      <c r="B32" t="s">
        <v>86</v>
      </c>
      <c r="C32">
        <v>68169.553920000006</v>
      </c>
      <c r="D32">
        <v>66692.547785220697</v>
      </c>
      <c r="E32">
        <v>282802.65177483874</v>
      </c>
      <c r="F32">
        <v>20111.288921855576</v>
      </c>
      <c r="G32">
        <v>-1477.0061347793089</v>
      </c>
      <c r="H32">
        <v>-2.166665395100929E-2</v>
      </c>
      <c r="I32" t="s">
        <v>148</v>
      </c>
      <c r="J32">
        <v>-4.8759926049696907E-3</v>
      </c>
    </row>
    <row r="33" spans="1:10" x14ac:dyDescent="0.35">
      <c r="A33" t="s">
        <v>152</v>
      </c>
      <c r="B33" t="s">
        <v>545</v>
      </c>
      <c r="C33">
        <v>38279.998779296875</v>
      </c>
      <c r="D33">
        <v>35000</v>
      </c>
      <c r="E33">
        <v>282802.65177483874</v>
      </c>
      <c r="F33">
        <v>20111.288921855576</v>
      </c>
      <c r="G33">
        <v>-3279.998779296875</v>
      </c>
      <c r="H33">
        <v>-8.5684401355592771E-2</v>
      </c>
      <c r="I33" t="s">
        <v>148</v>
      </c>
      <c r="J33">
        <v>-1.0828153936239981E-2</v>
      </c>
    </row>
    <row r="34" spans="1:10" x14ac:dyDescent="0.35">
      <c r="A34" t="s">
        <v>152</v>
      </c>
      <c r="B34" t="s">
        <v>546</v>
      </c>
      <c r="C34">
        <v>449280.23424000002</v>
      </c>
      <c r="D34">
        <v>442015.27142635547</v>
      </c>
      <c r="E34">
        <v>282802.65177483874</v>
      </c>
      <c r="F34">
        <v>20111.288921855576</v>
      </c>
      <c r="G34">
        <v>-7264.9628136445535</v>
      </c>
      <c r="H34">
        <v>-1.6170225752160951E-2</v>
      </c>
      <c r="I34" t="s">
        <v>148</v>
      </c>
      <c r="J34">
        <v>-2.3983586879281045E-2</v>
      </c>
    </row>
  </sheetData>
  <pageMargins left="0.7" right="0.7" top="0.75" bottom="0.75" header="0.3" footer="0.3"/>
  <pageSetup scale="48" orientation="portrait" r:id="rId1"/>
  <tableParts count="1">
    <tablePart r:id="rId2"/>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2EC6C1-7022-419B-AAEB-C67CCF740932}">
  <dimension ref="A1:I91"/>
  <sheetViews>
    <sheetView view="pageBreakPreview" topLeftCell="A40" zoomScale="60" zoomScaleNormal="100" workbookViewId="0">
      <selection activeCell="Q27" sqref="Q27:Q28"/>
    </sheetView>
  </sheetViews>
  <sheetFormatPr defaultRowHeight="14.5" x14ac:dyDescent="0.35"/>
  <cols>
    <col min="1" max="1" width="16.26953125" bestFit="1" customWidth="1"/>
    <col min="2" max="2" width="9.453125" bestFit="1" customWidth="1"/>
    <col min="3" max="3" width="12.6328125" bestFit="1" customWidth="1"/>
    <col min="4" max="4" width="14.90625" bestFit="1" customWidth="1"/>
    <col min="5" max="6" width="13.54296875" bestFit="1" customWidth="1"/>
    <col min="7" max="7" width="14.6328125" bestFit="1" customWidth="1"/>
    <col min="8" max="8" width="10.81640625" bestFit="1" customWidth="1"/>
    <col min="9" max="9" width="12.08984375" bestFit="1" customWidth="1"/>
    <col min="10" max="10" width="10.26953125" bestFit="1" customWidth="1"/>
    <col min="11" max="11" width="11.453125" bestFit="1" customWidth="1"/>
  </cols>
  <sheetData>
    <row r="1" spans="1:9" x14ac:dyDescent="0.35">
      <c r="A1" t="s">
        <v>28</v>
      </c>
      <c r="B1" t="s">
        <v>15</v>
      </c>
      <c r="C1" t="s">
        <v>29</v>
      </c>
      <c r="D1" t="s">
        <v>221</v>
      </c>
      <c r="E1" t="s">
        <v>30</v>
      </c>
      <c r="F1" t="s">
        <v>282</v>
      </c>
      <c r="G1" t="s">
        <v>283</v>
      </c>
      <c r="H1" t="s">
        <v>31</v>
      </c>
      <c r="I1" t="s">
        <v>32</v>
      </c>
    </row>
    <row r="2" spans="1:9" x14ac:dyDescent="0.35">
      <c r="A2" s="1">
        <v>45866</v>
      </c>
      <c r="B2" t="s">
        <v>24</v>
      </c>
      <c r="C2">
        <v>1557.4200439453125</v>
      </c>
      <c r="D2">
        <v>4.7902600556447128E-2</v>
      </c>
      <c r="E2">
        <v>1.7170350642114363E-2</v>
      </c>
      <c r="F2">
        <v>4.8732361023317461E-2</v>
      </c>
      <c r="G2">
        <v>0.13178842990162565</v>
      </c>
      <c r="H2" t="s">
        <v>33</v>
      </c>
      <c r="I2" t="s">
        <v>34</v>
      </c>
    </row>
    <row r="3" spans="1:9" x14ac:dyDescent="0.35">
      <c r="A3" s="1">
        <v>45863</v>
      </c>
      <c r="B3" t="s">
        <v>24</v>
      </c>
      <c r="C3">
        <v>1531.1300048828125</v>
      </c>
      <c r="D3">
        <v>3.0732249914332765E-2</v>
      </c>
      <c r="E3">
        <v>6.6468456836472622E-3</v>
      </c>
      <c r="F3">
        <v>2.2607645145600097E-2</v>
      </c>
      <c r="G3">
        <v>0.1164397059289517</v>
      </c>
      <c r="H3" t="s">
        <v>33</v>
      </c>
      <c r="I3" t="s">
        <v>34</v>
      </c>
    </row>
    <row r="4" spans="1:9" x14ac:dyDescent="0.35">
      <c r="A4" s="1">
        <v>45862</v>
      </c>
      <c r="B4" t="s">
        <v>24</v>
      </c>
      <c r="C4">
        <v>1521.02001953125</v>
      </c>
      <c r="D4">
        <v>2.4085404230685503E-2</v>
      </c>
      <c r="E4">
        <v>5.75937512813951E-3</v>
      </c>
      <c r="F4">
        <v>2.0811947277121101E-2</v>
      </c>
      <c r="G4">
        <v>0.11375366712822066</v>
      </c>
      <c r="H4" t="s">
        <v>33</v>
      </c>
      <c r="I4" t="s">
        <v>34</v>
      </c>
    </row>
    <row r="5" spans="1:9" x14ac:dyDescent="0.35">
      <c r="A5" s="1">
        <v>45861</v>
      </c>
      <c r="B5" t="s">
        <v>24</v>
      </c>
      <c r="C5">
        <v>1512.31005859375</v>
      </c>
      <c r="D5">
        <v>1.8326029102545993E-2</v>
      </c>
      <c r="E5">
        <v>1.835008982584041E-3</v>
      </c>
      <c r="F5">
        <v>2.4968375244579954E-2</v>
      </c>
      <c r="G5">
        <v>0.10650086599140307</v>
      </c>
      <c r="H5" t="s">
        <v>33</v>
      </c>
      <c r="I5" t="s">
        <v>34</v>
      </c>
    </row>
    <row r="6" spans="1:9" x14ac:dyDescent="0.35">
      <c r="A6" s="1">
        <v>45860</v>
      </c>
      <c r="B6" t="s">
        <v>24</v>
      </c>
      <c r="C6">
        <v>1509.5400390625</v>
      </c>
      <c r="D6">
        <v>1.6491020119961952E-2</v>
      </c>
      <c r="E6">
        <v>1.6491020119961952E-2</v>
      </c>
      <c r="F6">
        <v>3.3471409188556178E-2</v>
      </c>
      <c r="G6">
        <v>0.10445796841535548</v>
      </c>
      <c r="H6" t="s">
        <v>33</v>
      </c>
      <c r="I6" t="s">
        <v>34</v>
      </c>
    </row>
    <row r="7" spans="1:9" x14ac:dyDescent="0.35">
      <c r="A7" s="1">
        <v>45866</v>
      </c>
      <c r="B7" t="s">
        <v>25</v>
      </c>
      <c r="C7">
        <v>1695.6300048828125</v>
      </c>
      <c r="D7">
        <v>4.0959187212774806E-2</v>
      </c>
      <c r="E7">
        <v>1.5754853456462659E-2</v>
      </c>
      <c r="F7">
        <v>4.1503349911689691E-2</v>
      </c>
      <c r="G7">
        <v>0.14758787300775311</v>
      </c>
      <c r="H7" t="s">
        <v>33</v>
      </c>
      <c r="I7" t="s">
        <v>34</v>
      </c>
    </row>
    <row r="8" spans="1:9" x14ac:dyDescent="0.35">
      <c r="A8" s="1">
        <v>45863</v>
      </c>
      <c r="B8" t="s">
        <v>25</v>
      </c>
      <c r="C8">
        <v>1669.3299560546875</v>
      </c>
      <c r="D8">
        <v>2.5204333756312147E-2</v>
      </c>
      <c r="E8">
        <v>4.8758905637207306E-3</v>
      </c>
      <c r="F8">
        <v>1.546308578114175E-2</v>
      </c>
      <c r="G8">
        <v>0.13106663740951463</v>
      </c>
      <c r="H8" t="s">
        <v>33</v>
      </c>
      <c r="I8" t="s">
        <v>34</v>
      </c>
    </row>
    <row r="9" spans="1:9" x14ac:dyDescent="0.35">
      <c r="A9" s="1">
        <v>45862</v>
      </c>
      <c r="B9" t="s">
        <v>25</v>
      </c>
      <c r="C9">
        <v>1661.22998046875</v>
      </c>
      <c r="D9">
        <v>2.0328443192591417E-2</v>
      </c>
      <c r="E9">
        <v>4.9727289336201075E-3</v>
      </c>
      <c r="F9">
        <v>1.6229295949911959E-2</v>
      </c>
      <c r="G9">
        <v>0.13505335681486352</v>
      </c>
      <c r="H9" t="s">
        <v>33</v>
      </c>
      <c r="I9" t="s">
        <v>34</v>
      </c>
    </row>
    <row r="10" spans="1:9" x14ac:dyDescent="0.35">
      <c r="A10" s="1">
        <v>45861</v>
      </c>
      <c r="B10" t="s">
        <v>25</v>
      </c>
      <c r="C10">
        <v>1653.010009765625</v>
      </c>
      <c r="D10">
        <v>1.5355714258971309E-2</v>
      </c>
      <c r="E10">
        <v>-1.7934822510863313E-3</v>
      </c>
      <c r="F10">
        <v>2.390329949447767E-2</v>
      </c>
      <c r="G10">
        <v>0.1280572871443888</v>
      </c>
      <c r="H10" t="s">
        <v>33</v>
      </c>
      <c r="I10" t="s">
        <v>34</v>
      </c>
    </row>
    <row r="11" spans="1:9" x14ac:dyDescent="0.35">
      <c r="A11" s="1">
        <v>45860</v>
      </c>
      <c r="B11" t="s">
        <v>25</v>
      </c>
      <c r="C11">
        <v>1655.97998046875</v>
      </c>
      <c r="D11">
        <v>1.714919651005764E-2</v>
      </c>
      <c r="E11">
        <v>1.714919651005764E-2</v>
      </c>
      <c r="F11">
        <v>3.8987612295476204E-2</v>
      </c>
      <c r="G11">
        <v>0.13206174814895921</v>
      </c>
      <c r="H11" t="s">
        <v>33</v>
      </c>
      <c r="I11" t="s">
        <v>34</v>
      </c>
    </row>
    <row r="12" spans="1:9" x14ac:dyDescent="0.35">
      <c r="A12" s="1">
        <v>45866</v>
      </c>
      <c r="B12" t="s">
        <v>35</v>
      </c>
      <c r="C12">
        <v>263.79000854492188</v>
      </c>
      <c r="D12">
        <v>7.1504009883864184E-2</v>
      </c>
      <c r="E12">
        <v>3.6258685869148044E-2</v>
      </c>
      <c r="F12">
        <v>7.3233311975539284E-2</v>
      </c>
      <c r="G12">
        <v>0.15081584128835779</v>
      </c>
      <c r="H12" t="s">
        <v>36</v>
      </c>
      <c r="I12" t="s">
        <v>34</v>
      </c>
    </row>
    <row r="13" spans="1:9" x14ac:dyDescent="0.35">
      <c r="A13" s="1">
        <v>45863</v>
      </c>
      <c r="B13" t="s">
        <v>35</v>
      </c>
      <c r="C13">
        <v>254.55999755859375</v>
      </c>
      <c r="D13">
        <v>3.524532401471614E-2</v>
      </c>
      <c r="E13">
        <v>1.5518408337908296E-2</v>
      </c>
      <c r="F13">
        <v>2.7404420103517291E-2</v>
      </c>
      <c r="G13">
        <v>0.11742241467308645</v>
      </c>
      <c r="H13" t="s">
        <v>36</v>
      </c>
      <c r="I13" t="s">
        <v>34</v>
      </c>
    </row>
    <row r="14" spans="1:9" x14ac:dyDescent="0.35">
      <c r="A14" s="1">
        <v>45862</v>
      </c>
      <c r="B14" t="s">
        <v>35</v>
      </c>
      <c r="C14">
        <v>250.66999816894531</v>
      </c>
      <c r="D14">
        <v>1.9726915676807844E-2</v>
      </c>
      <c r="E14">
        <v>5.3743886738450986E-3</v>
      </c>
      <c r="F14">
        <v>1.8611084965705738E-2</v>
      </c>
      <c r="G14">
        <v>0.10087835541747658</v>
      </c>
      <c r="H14" t="s">
        <v>36</v>
      </c>
      <c r="I14" t="s">
        <v>34</v>
      </c>
    </row>
    <row r="15" spans="1:9" x14ac:dyDescent="0.35">
      <c r="A15" s="1">
        <v>45861</v>
      </c>
      <c r="B15" t="s">
        <v>35</v>
      </c>
      <c r="C15">
        <v>249.33000183105469</v>
      </c>
      <c r="D15">
        <v>1.4352527002962745E-2</v>
      </c>
      <c r="E15">
        <v>5.9713362561748529E-3</v>
      </c>
      <c r="F15">
        <v>2.8801302049720867E-2</v>
      </c>
      <c r="G15">
        <v>9.5185793816939812E-2</v>
      </c>
      <c r="H15" t="s">
        <v>36</v>
      </c>
      <c r="I15" t="s">
        <v>34</v>
      </c>
    </row>
    <row r="16" spans="1:9" x14ac:dyDescent="0.35">
      <c r="A16" s="1">
        <v>45860</v>
      </c>
      <c r="B16" t="s">
        <v>35</v>
      </c>
      <c r="C16">
        <v>247.85000610351563</v>
      </c>
      <c r="D16">
        <v>8.3811907467878921E-3</v>
      </c>
      <c r="E16">
        <v>8.3811907467878921E-3</v>
      </c>
      <c r="F16">
        <v>3.1290326697318793E-2</v>
      </c>
      <c r="G16">
        <v>8.80636261847767E-2</v>
      </c>
      <c r="H16" t="s">
        <v>36</v>
      </c>
      <c r="I16" t="s">
        <v>34</v>
      </c>
    </row>
    <row r="17" spans="1:9" x14ac:dyDescent="0.35">
      <c r="A17" s="1">
        <v>45866</v>
      </c>
      <c r="B17" t="s">
        <v>37</v>
      </c>
      <c r="C17">
        <v>106.94000244140625</v>
      </c>
      <c r="D17">
        <v>2.5398529039771467E-2</v>
      </c>
      <c r="E17">
        <v>1.1061792904165202E-2</v>
      </c>
      <c r="F17">
        <v>2.5606654687826635E-2</v>
      </c>
      <c r="G17">
        <v>6.0491931029786672E-2</v>
      </c>
      <c r="H17" t="s">
        <v>36</v>
      </c>
      <c r="I17" t="s">
        <v>34</v>
      </c>
    </row>
    <row r="18" spans="1:9" x14ac:dyDescent="0.35">
      <c r="A18" s="1">
        <v>45863</v>
      </c>
      <c r="B18" t="s">
        <v>37</v>
      </c>
      <c r="C18">
        <v>105.76999664306641</v>
      </c>
      <c r="D18">
        <v>1.4336736135606265E-2</v>
      </c>
      <c r="E18">
        <v>5.8006177226563871E-3</v>
      </c>
      <c r="F18">
        <v>9.8338629015111145E-3</v>
      </c>
      <c r="G18">
        <v>5.118260540555708E-2</v>
      </c>
      <c r="H18" t="s">
        <v>36</v>
      </c>
      <c r="I18" t="s">
        <v>34</v>
      </c>
    </row>
    <row r="19" spans="1:9" x14ac:dyDescent="0.35">
      <c r="A19" s="1">
        <v>45862</v>
      </c>
      <c r="B19" t="s">
        <v>37</v>
      </c>
      <c r="C19">
        <v>105.16000366210938</v>
      </c>
      <c r="D19">
        <v>8.5361184129498779E-3</v>
      </c>
      <c r="E19">
        <v>3.4351202277520532E-3</v>
      </c>
      <c r="F19">
        <v>9.1162516647431691E-3</v>
      </c>
      <c r="G19">
        <v>5.0969480591173566E-2</v>
      </c>
      <c r="H19" t="s">
        <v>36</v>
      </c>
      <c r="I19" t="s">
        <v>34</v>
      </c>
    </row>
    <row r="20" spans="1:9" x14ac:dyDescent="0.35">
      <c r="A20" s="1">
        <v>45861</v>
      </c>
      <c r="B20" t="s">
        <v>37</v>
      </c>
      <c r="C20">
        <v>104.80000305175781</v>
      </c>
      <c r="D20">
        <v>5.1009981851978248E-3</v>
      </c>
      <c r="E20">
        <v>7.4986198218014444E-3</v>
      </c>
      <c r="F20">
        <v>1.6686080618451671E-2</v>
      </c>
      <c r="G20">
        <v>4.8629182425735218E-2</v>
      </c>
      <c r="H20" t="s">
        <v>36</v>
      </c>
      <c r="I20" t="s">
        <v>34</v>
      </c>
    </row>
    <row r="21" spans="1:9" x14ac:dyDescent="0.35">
      <c r="A21" s="1">
        <v>45860</v>
      </c>
      <c r="B21" t="s">
        <v>37</v>
      </c>
      <c r="C21">
        <v>104.01999664306641</v>
      </c>
      <c r="D21">
        <v>-2.3976216366036196E-3</v>
      </c>
      <c r="E21">
        <v>-2.3976216366036196E-3</v>
      </c>
      <c r="F21">
        <v>9.6088311705238016E-3</v>
      </c>
      <c r="G21">
        <v>4.7110936960954142E-2</v>
      </c>
      <c r="H21" t="s">
        <v>36</v>
      </c>
      <c r="I21" t="s">
        <v>34</v>
      </c>
    </row>
    <row r="22" spans="1:9" x14ac:dyDescent="0.35">
      <c r="A22" s="1">
        <v>45866</v>
      </c>
      <c r="B22" t="s">
        <v>38</v>
      </c>
      <c r="C22">
        <v>1693</v>
      </c>
      <c r="D22">
        <v>4.1604347322405144E-2</v>
      </c>
      <c r="E22">
        <v>1.1954572624028659E-2</v>
      </c>
      <c r="F22">
        <v>4.2166820560172402E-2</v>
      </c>
      <c r="G22">
        <v>0.15752770973605479</v>
      </c>
      <c r="H22" t="s">
        <v>39</v>
      </c>
      <c r="I22" t="s">
        <v>34</v>
      </c>
    </row>
    <row r="23" spans="1:9" x14ac:dyDescent="0.35">
      <c r="A23" s="1">
        <v>45863</v>
      </c>
      <c r="B23" t="s">
        <v>38</v>
      </c>
      <c r="C23">
        <v>1673</v>
      </c>
      <c r="D23">
        <v>2.9649774698376485E-2</v>
      </c>
      <c r="E23">
        <v>1.0570824524312794E-2</v>
      </c>
      <c r="F23">
        <v>2.1367521367521292E-2</v>
      </c>
      <c r="G23">
        <v>0.14589041095890409</v>
      </c>
      <c r="H23" t="s">
        <v>39</v>
      </c>
      <c r="I23" t="s">
        <v>34</v>
      </c>
    </row>
    <row r="24" spans="1:9" x14ac:dyDescent="0.35">
      <c r="A24" s="1">
        <v>45862</v>
      </c>
      <c r="B24" t="s">
        <v>38</v>
      </c>
      <c r="C24">
        <v>1655.5</v>
      </c>
      <c r="D24">
        <v>1.9078950174063691E-2</v>
      </c>
      <c r="E24">
        <v>1.5124016938898865E-3</v>
      </c>
      <c r="F24">
        <v>1.0683760683760646E-2</v>
      </c>
      <c r="G24">
        <v>0.14266975718220487</v>
      </c>
      <c r="H24" t="s">
        <v>39</v>
      </c>
      <c r="I24" t="s">
        <v>34</v>
      </c>
    </row>
    <row r="25" spans="1:9" x14ac:dyDescent="0.35">
      <c r="A25" s="1">
        <v>45861</v>
      </c>
      <c r="B25" t="s">
        <v>38</v>
      </c>
      <c r="C25">
        <v>1653</v>
      </c>
      <c r="D25">
        <v>1.7566548480173805E-2</v>
      </c>
      <c r="E25">
        <v>-1.2084592145015227E-3</v>
      </c>
      <c r="F25">
        <v>2.1631644004944439E-2</v>
      </c>
      <c r="G25">
        <v>0.13984281868458659</v>
      </c>
      <c r="H25" t="s">
        <v>39</v>
      </c>
      <c r="I25" t="s">
        <v>34</v>
      </c>
    </row>
    <row r="26" spans="1:9" x14ac:dyDescent="0.35">
      <c r="A26" s="1">
        <v>45860</v>
      </c>
      <c r="B26" t="s">
        <v>38</v>
      </c>
      <c r="C26">
        <v>1655</v>
      </c>
      <c r="D26">
        <v>1.8775007694675327E-2</v>
      </c>
      <c r="E26">
        <v>1.8775007694675327E-2</v>
      </c>
      <c r="F26">
        <v>3.8268506900878352E-2</v>
      </c>
      <c r="G26">
        <v>0.14216701173222912</v>
      </c>
      <c r="H26" t="s">
        <v>39</v>
      </c>
      <c r="I26" t="s">
        <v>34</v>
      </c>
    </row>
    <row r="27" spans="1:9" x14ac:dyDescent="0.35">
      <c r="A27" s="1">
        <v>45866</v>
      </c>
      <c r="B27" t="s">
        <v>40</v>
      </c>
      <c r="C27">
        <v>1685.5</v>
      </c>
      <c r="D27">
        <v>4.0192731635889434E-2</v>
      </c>
      <c r="E27">
        <v>1.0370488751046958E-2</v>
      </c>
      <c r="F27">
        <v>4.0753318925594417E-2</v>
      </c>
      <c r="G27">
        <v>0.15350400788628371</v>
      </c>
      <c r="H27" t="s">
        <v>39</v>
      </c>
      <c r="I27" t="s">
        <v>34</v>
      </c>
    </row>
    <row r="28" spans="1:9" x14ac:dyDescent="0.35">
      <c r="A28" s="1">
        <v>45863</v>
      </c>
      <c r="B28" t="s">
        <v>40</v>
      </c>
      <c r="C28">
        <v>1668.199951171875</v>
      </c>
      <c r="D28">
        <v>2.9822242884842476E-2</v>
      </c>
      <c r="E28">
        <v>1.1030273437500071E-2</v>
      </c>
      <c r="F28">
        <v>2.2808063256821054E-2</v>
      </c>
      <c r="G28">
        <v>0.14189877698233078</v>
      </c>
      <c r="H28" t="s">
        <v>39</v>
      </c>
      <c r="I28" t="s">
        <v>34</v>
      </c>
    </row>
    <row r="29" spans="1:9" x14ac:dyDescent="0.35">
      <c r="A29" s="1">
        <v>45862</v>
      </c>
      <c r="B29" t="s">
        <v>40</v>
      </c>
      <c r="C29">
        <v>1650</v>
      </c>
      <c r="D29">
        <v>1.8791969447342405E-2</v>
      </c>
      <c r="E29">
        <v>1.6998839916992914E-3</v>
      </c>
      <c r="F29">
        <v>1.5447089180141038E-2</v>
      </c>
      <c r="G29">
        <v>0.13793103448275867</v>
      </c>
      <c r="H29" t="s">
        <v>39</v>
      </c>
      <c r="I29" t="s">
        <v>34</v>
      </c>
    </row>
    <row r="30" spans="1:9" x14ac:dyDescent="0.35">
      <c r="A30" s="1">
        <v>45861</v>
      </c>
      <c r="B30" t="s">
        <v>40</v>
      </c>
      <c r="C30">
        <v>1647.199951171875</v>
      </c>
      <c r="D30">
        <v>1.7092085455643113E-2</v>
      </c>
      <c r="E30">
        <v>7.2901043248774222E-4</v>
      </c>
      <c r="F30">
        <v>2.8535717247502257E-2</v>
      </c>
      <c r="G30">
        <v>0.13537351511835882</v>
      </c>
      <c r="H30" t="s">
        <v>39</v>
      </c>
      <c r="I30" t="s">
        <v>34</v>
      </c>
    </row>
    <row r="31" spans="1:9" x14ac:dyDescent="0.35">
      <c r="A31" s="1">
        <v>45860</v>
      </c>
      <c r="B31" t="s">
        <v>40</v>
      </c>
      <c r="C31">
        <v>1646</v>
      </c>
      <c r="D31">
        <v>1.6363075023155371E-2</v>
      </c>
      <c r="E31">
        <v>1.6363075023155371E-2</v>
      </c>
      <c r="F31">
        <v>3.9075831934891836E-2</v>
      </c>
      <c r="G31">
        <v>0.13729008807314136</v>
      </c>
      <c r="H31" t="s">
        <v>39</v>
      </c>
      <c r="I31" t="s">
        <v>34</v>
      </c>
    </row>
    <row r="32" spans="1:9" x14ac:dyDescent="0.35">
      <c r="A32" s="1">
        <v>45863</v>
      </c>
      <c r="B32" t="s">
        <v>20</v>
      </c>
      <c r="C32">
        <v>44901.921875</v>
      </c>
      <c r="D32">
        <v>1.2652470342592537E-2</v>
      </c>
      <c r="E32">
        <v>4.6541400835771185E-3</v>
      </c>
      <c r="F32">
        <v>1.2622977146571568E-2</v>
      </c>
      <c r="G32">
        <v>3.4920313088169008E-2</v>
      </c>
      <c r="H32" t="s">
        <v>44</v>
      </c>
      <c r="I32" t="s">
        <v>45</v>
      </c>
    </row>
    <row r="33" spans="1:9" x14ac:dyDescent="0.35">
      <c r="A33" s="1">
        <v>45862</v>
      </c>
      <c r="B33" t="s">
        <v>20</v>
      </c>
      <c r="C33">
        <v>44693.91015625</v>
      </c>
      <c r="D33">
        <v>7.9983302590154182E-3</v>
      </c>
      <c r="E33">
        <v>-7.0290352014998891E-3</v>
      </c>
      <c r="F33">
        <v>4.7077505686015098E-3</v>
      </c>
      <c r="G33">
        <v>3.9818141533486395E-2</v>
      </c>
      <c r="H33" t="s">
        <v>44</v>
      </c>
      <c r="I33" t="s">
        <v>45</v>
      </c>
    </row>
    <row r="34" spans="1:9" x14ac:dyDescent="0.35">
      <c r="A34" s="1">
        <v>45861</v>
      </c>
      <c r="B34" t="s">
        <v>20</v>
      </c>
      <c r="C34">
        <v>45010.2890625</v>
      </c>
      <c r="D34">
        <v>1.5027365460515307E-2</v>
      </c>
      <c r="E34">
        <v>1.1411680802273505E-2</v>
      </c>
      <c r="F34">
        <v>1.7071778261247283E-2</v>
      </c>
      <c r="G34">
        <v>4.4588378945513263E-2</v>
      </c>
      <c r="H34" t="s">
        <v>44</v>
      </c>
      <c r="I34" t="s">
        <v>45</v>
      </c>
    </row>
    <row r="35" spans="1:9" x14ac:dyDescent="0.35">
      <c r="A35" s="1">
        <v>45860</v>
      </c>
      <c r="B35" t="s">
        <v>20</v>
      </c>
      <c r="C35">
        <v>44502.44140625</v>
      </c>
      <c r="D35">
        <v>3.6156846582418023E-3</v>
      </c>
      <c r="E35">
        <v>4.0469013650306085E-3</v>
      </c>
      <c r="F35">
        <v>1.0884065092677364E-2</v>
      </c>
      <c r="G35">
        <v>4.5105209314135974E-2</v>
      </c>
      <c r="H35" t="s">
        <v>44</v>
      </c>
      <c r="I35" t="s">
        <v>45</v>
      </c>
    </row>
    <row r="36" spans="1:9" x14ac:dyDescent="0.35">
      <c r="A36" s="1">
        <v>45859</v>
      </c>
      <c r="B36" t="s">
        <v>20</v>
      </c>
      <c r="C36">
        <v>44323.0703125</v>
      </c>
      <c r="D36">
        <v>-4.3121670678880619E-4</v>
      </c>
      <c r="E36">
        <v>-4.3121670678880619E-4</v>
      </c>
      <c r="F36">
        <v>-3.0719569272347202E-3</v>
      </c>
      <c r="G36">
        <v>5.0140000699679499E-2</v>
      </c>
      <c r="H36" t="s">
        <v>44</v>
      </c>
      <c r="I36" t="s">
        <v>45</v>
      </c>
    </row>
    <row r="37" spans="1:9" x14ac:dyDescent="0.35">
      <c r="A37" s="1">
        <v>45863</v>
      </c>
      <c r="B37" t="s">
        <v>46</v>
      </c>
      <c r="C37">
        <v>6388.64013671875</v>
      </c>
      <c r="D37">
        <v>1.4521104888963521E-2</v>
      </c>
      <c r="E37">
        <v>3.9743277792958498E-3</v>
      </c>
      <c r="F37">
        <v>1.458681281834906E-2</v>
      </c>
      <c r="G37">
        <v>4.0322310691050411E-2</v>
      </c>
      <c r="H37" t="s">
        <v>44</v>
      </c>
      <c r="I37" t="s">
        <v>45</v>
      </c>
    </row>
    <row r="38" spans="1:9" x14ac:dyDescent="0.35">
      <c r="A38" s="1">
        <v>45862</v>
      </c>
      <c r="B38" t="s">
        <v>46</v>
      </c>
      <c r="C38">
        <v>6363.35009765625</v>
      </c>
      <c r="D38">
        <v>1.0546777109667671E-2</v>
      </c>
      <c r="E38">
        <v>6.982236416543941E-4</v>
      </c>
      <c r="F38">
        <v>1.0479031817726803E-2</v>
      </c>
      <c r="G38">
        <v>4.4514578482975908E-2</v>
      </c>
      <c r="H38" t="s">
        <v>44</v>
      </c>
      <c r="I38" t="s">
        <v>45</v>
      </c>
    </row>
    <row r="39" spans="1:9" x14ac:dyDescent="0.35">
      <c r="A39" s="1">
        <v>45861</v>
      </c>
      <c r="B39" t="s">
        <v>46</v>
      </c>
      <c r="C39">
        <v>6358.91015625</v>
      </c>
      <c r="D39">
        <v>9.8485534680132769E-3</v>
      </c>
      <c r="E39">
        <v>7.8118869515191314E-3</v>
      </c>
      <c r="F39">
        <v>1.5200274273783343E-2</v>
      </c>
      <c r="G39">
        <v>4.3782352585221229E-2</v>
      </c>
      <c r="H39" t="s">
        <v>44</v>
      </c>
      <c r="I39" t="s">
        <v>45</v>
      </c>
    </row>
    <row r="40" spans="1:9" x14ac:dyDescent="0.35">
      <c r="A40" s="1">
        <v>45860</v>
      </c>
      <c r="B40" t="s">
        <v>46</v>
      </c>
      <c r="C40">
        <v>6309.6201171875</v>
      </c>
      <c r="D40">
        <v>2.0366665164941455E-3</v>
      </c>
      <c r="E40">
        <v>6.3753163362578746E-4</v>
      </c>
      <c r="F40">
        <v>1.0548187956412658E-2</v>
      </c>
      <c r="G40">
        <v>4.7210319211044016E-2</v>
      </c>
      <c r="H40" t="s">
        <v>44</v>
      </c>
      <c r="I40" t="s">
        <v>45</v>
      </c>
    </row>
    <row r="41" spans="1:9" x14ac:dyDescent="0.35">
      <c r="A41" s="1">
        <v>45859</v>
      </c>
      <c r="B41" t="s">
        <v>46</v>
      </c>
      <c r="C41">
        <v>6305.60009765625</v>
      </c>
      <c r="D41">
        <v>1.3991348828683581E-3</v>
      </c>
      <c r="E41">
        <v>1.3991348828683581E-3</v>
      </c>
      <c r="F41">
        <v>5.9088592461868927E-3</v>
      </c>
      <c r="G41">
        <v>5.6596735627880479E-2</v>
      </c>
      <c r="H41" t="s">
        <v>44</v>
      </c>
      <c r="I41" t="s">
        <v>45</v>
      </c>
    </row>
    <row r="42" spans="1:9" x14ac:dyDescent="0.35">
      <c r="A42" s="1">
        <v>45866</v>
      </c>
      <c r="B42" t="s">
        <v>23</v>
      </c>
      <c r="C42">
        <v>9133.7900390625</v>
      </c>
      <c r="D42">
        <v>1.3362081336787845E-2</v>
      </c>
      <c r="E42">
        <v>1.4780714016420227E-3</v>
      </c>
      <c r="F42">
        <v>1.340285538386321E-2</v>
      </c>
      <c r="G42">
        <v>4.2555847736702068E-2</v>
      </c>
      <c r="H42" t="s">
        <v>47</v>
      </c>
      <c r="I42" t="s">
        <v>45</v>
      </c>
    </row>
    <row r="43" spans="1:9" x14ac:dyDescent="0.35">
      <c r="A43" s="1">
        <v>45863</v>
      </c>
      <c r="B43" t="s">
        <v>23</v>
      </c>
      <c r="C43">
        <v>9120.3095703125</v>
      </c>
      <c r="D43">
        <v>1.1884009935145823E-2</v>
      </c>
      <c r="E43">
        <v>-1.9763422408369813E-3</v>
      </c>
      <c r="F43">
        <v>1.4255754088513539E-2</v>
      </c>
      <c r="G43">
        <v>3.6527184430245052E-2</v>
      </c>
      <c r="H43" t="s">
        <v>47</v>
      </c>
      <c r="I43" t="s">
        <v>45</v>
      </c>
    </row>
    <row r="44" spans="1:9" x14ac:dyDescent="0.35">
      <c r="A44" s="1">
        <v>45862</v>
      </c>
      <c r="B44" t="s">
        <v>23</v>
      </c>
      <c r="C44">
        <v>9138.3701171875</v>
      </c>
      <c r="D44">
        <v>1.3860352175982804E-2</v>
      </c>
      <c r="E44">
        <v>8.4842427485993799E-3</v>
      </c>
      <c r="F44">
        <v>1.8470648019266012E-2</v>
      </c>
      <c r="G44">
        <v>4.6106795849508497E-2</v>
      </c>
      <c r="H44" t="s">
        <v>47</v>
      </c>
      <c r="I44" t="s">
        <v>45</v>
      </c>
    </row>
    <row r="45" spans="1:9" x14ac:dyDescent="0.35">
      <c r="A45" s="1">
        <v>45861</v>
      </c>
      <c r="B45" t="s">
        <v>23</v>
      </c>
      <c r="C45">
        <v>9061.490234375</v>
      </c>
      <c r="D45">
        <v>5.3761094273834242E-3</v>
      </c>
      <c r="E45">
        <v>4.17569362129111E-3</v>
      </c>
      <c r="F45">
        <v>1.5116750888080066E-2</v>
      </c>
      <c r="G45">
        <v>3.9310707885304552E-2</v>
      </c>
      <c r="H45" t="s">
        <v>47</v>
      </c>
      <c r="I45" t="s">
        <v>45</v>
      </c>
    </row>
    <row r="46" spans="1:9" x14ac:dyDescent="0.35">
      <c r="A46" s="1">
        <v>45860</v>
      </c>
      <c r="B46" t="s">
        <v>23</v>
      </c>
      <c r="C46">
        <v>9023.8095703125</v>
      </c>
      <c r="D46">
        <v>1.2004158060923142E-3</v>
      </c>
      <c r="E46">
        <v>1.2004158060923142E-3</v>
      </c>
      <c r="F46">
        <v>9.564353796198688E-3</v>
      </c>
      <c r="G46">
        <v>3.0234002876062815E-2</v>
      </c>
      <c r="H46" t="s">
        <v>47</v>
      </c>
      <c r="I46" t="s">
        <v>45</v>
      </c>
    </row>
    <row r="47" spans="1:9" x14ac:dyDescent="0.35">
      <c r="A47" s="1">
        <v>45866</v>
      </c>
      <c r="B47" t="s">
        <v>48</v>
      </c>
      <c r="C47">
        <v>5397</v>
      </c>
      <c r="D47">
        <v>1.0196749773271341E-2</v>
      </c>
      <c r="E47">
        <v>8.3778964830933944E-3</v>
      </c>
      <c r="F47">
        <v>1.0110466393046691E-2</v>
      </c>
      <c r="G47">
        <v>1.7679713058680546E-2</v>
      </c>
      <c r="H47" t="s">
        <v>47</v>
      </c>
      <c r="I47" t="s">
        <v>45</v>
      </c>
    </row>
    <row r="48" spans="1:9" x14ac:dyDescent="0.35">
      <c r="A48" s="1">
        <v>45863</v>
      </c>
      <c r="B48" t="s">
        <v>48</v>
      </c>
      <c r="C48">
        <v>5352.16015625</v>
      </c>
      <c r="D48">
        <v>1.8188532901779464E-3</v>
      </c>
      <c r="E48">
        <v>-5.6767981618333074E-4</v>
      </c>
      <c r="F48">
        <v>-1.3191865705549644E-3</v>
      </c>
      <c r="G48">
        <v>4.9796867325679894E-3</v>
      </c>
      <c r="H48" t="s">
        <v>47</v>
      </c>
      <c r="I48" t="s">
        <v>45</v>
      </c>
    </row>
    <row r="49" spans="1:9" x14ac:dyDescent="0.35">
      <c r="A49" s="1">
        <v>45862</v>
      </c>
      <c r="B49" t="s">
        <v>48</v>
      </c>
      <c r="C49">
        <v>5355.2001953125</v>
      </c>
      <c r="D49">
        <v>2.3865331063612771E-3</v>
      </c>
      <c r="E49">
        <v>2.0489676404547019E-3</v>
      </c>
      <c r="F49">
        <v>-4.0820336851093986E-3</v>
      </c>
      <c r="G49">
        <v>2.1199423861193445E-2</v>
      </c>
      <c r="H49" t="s">
        <v>47</v>
      </c>
      <c r="I49" t="s">
        <v>45</v>
      </c>
    </row>
    <row r="50" spans="1:9" x14ac:dyDescent="0.35">
      <c r="A50" s="1">
        <v>45861</v>
      </c>
      <c r="B50" t="s">
        <v>48</v>
      </c>
      <c r="C50">
        <v>5344.25</v>
      </c>
      <c r="D50">
        <v>3.3756546590657521E-4</v>
      </c>
      <c r="E50">
        <v>1.016354276544984E-2</v>
      </c>
      <c r="F50">
        <v>8.7164150933136675E-3</v>
      </c>
      <c r="G50">
        <v>1.7562845175712161E-2</v>
      </c>
      <c r="H50" t="s">
        <v>47</v>
      </c>
      <c r="I50" t="s">
        <v>45</v>
      </c>
    </row>
    <row r="51" spans="1:9" x14ac:dyDescent="0.35">
      <c r="A51" s="1">
        <v>45860</v>
      </c>
      <c r="B51" t="s">
        <v>48</v>
      </c>
      <c r="C51">
        <v>5290.47998046875</v>
      </c>
      <c r="D51">
        <v>-9.8259772995432648E-3</v>
      </c>
      <c r="E51">
        <v>-9.8259772995432648E-3</v>
      </c>
      <c r="F51">
        <v>-1.1895390384611848E-2</v>
      </c>
      <c r="G51">
        <v>-1.244054537448358E-3</v>
      </c>
      <c r="H51" t="s">
        <v>47</v>
      </c>
      <c r="I51" t="s">
        <v>45</v>
      </c>
    </row>
    <row r="52" spans="1:9" x14ac:dyDescent="0.35">
      <c r="A52" s="1">
        <v>45866</v>
      </c>
      <c r="B52" t="s">
        <v>21</v>
      </c>
      <c r="C52">
        <v>40998.26953125</v>
      </c>
      <c r="D52">
        <v>3.0011840860323602E-2</v>
      </c>
      <c r="E52">
        <v>-1.1046854292389496E-2</v>
      </c>
      <c r="F52">
        <v>2.9612921402765613E-2</v>
      </c>
      <c r="G52">
        <v>2.1107442432346302E-2</v>
      </c>
      <c r="H52" t="s">
        <v>49</v>
      </c>
      <c r="I52" t="s">
        <v>45</v>
      </c>
    </row>
    <row r="53" spans="1:9" x14ac:dyDescent="0.35">
      <c r="A53" s="1">
        <v>45863</v>
      </c>
      <c r="B53" t="s">
        <v>21</v>
      </c>
      <c r="C53">
        <v>41456.23046875</v>
      </c>
      <c r="D53">
        <v>4.1058695152713098E-2</v>
      </c>
      <c r="E53">
        <v>-8.8487153402045937E-3</v>
      </c>
      <c r="F53">
        <v>3.8972246384012088E-2</v>
      </c>
      <c r="G53">
        <v>4.7282361778359761E-2</v>
      </c>
      <c r="H53" t="s">
        <v>49</v>
      </c>
      <c r="I53" t="s">
        <v>45</v>
      </c>
    </row>
    <row r="54" spans="1:9" x14ac:dyDescent="0.35">
      <c r="A54" s="1">
        <v>45862</v>
      </c>
      <c r="B54" t="s">
        <v>21</v>
      </c>
      <c r="C54">
        <v>41826.33984375</v>
      </c>
      <c r="D54">
        <v>4.9907410492917692E-2</v>
      </c>
      <c r="E54">
        <v>1.5909607131329384E-2</v>
      </c>
      <c r="F54">
        <v>5.4532427665225924E-2</v>
      </c>
      <c r="G54">
        <v>7.4065644381628548E-2</v>
      </c>
      <c r="H54" t="s">
        <v>49</v>
      </c>
      <c r="I54" t="s">
        <v>45</v>
      </c>
    </row>
    <row r="55" spans="1:9" x14ac:dyDescent="0.35">
      <c r="A55" s="1">
        <v>45861</v>
      </c>
      <c r="B55" t="s">
        <v>21</v>
      </c>
      <c r="C55">
        <v>41171.3203125</v>
      </c>
      <c r="D55">
        <v>3.3997803361588308E-2</v>
      </c>
      <c r="E55">
        <v>3.5107509246364854E-2</v>
      </c>
      <c r="F55">
        <v>3.7635466661179784E-2</v>
      </c>
      <c r="G55">
        <v>6.1374772755491858E-2</v>
      </c>
      <c r="H55" t="s">
        <v>49</v>
      </c>
      <c r="I55" t="s">
        <v>45</v>
      </c>
    </row>
    <row r="56" spans="1:9" x14ac:dyDescent="0.35">
      <c r="A56" s="1">
        <v>45860</v>
      </c>
      <c r="B56" t="s">
        <v>21</v>
      </c>
      <c r="C56">
        <v>39774.921875</v>
      </c>
      <c r="D56">
        <v>-1.1097058847765462E-3</v>
      </c>
      <c r="E56">
        <v>-1.1097058847765462E-3</v>
      </c>
      <c r="F56">
        <v>7.9904665202155112E-3</v>
      </c>
      <c r="G56">
        <v>3.7045124445353794E-2</v>
      </c>
      <c r="H56" t="s">
        <v>49</v>
      </c>
      <c r="I56" t="s">
        <v>45</v>
      </c>
    </row>
    <row r="57" spans="1:9" x14ac:dyDescent="0.35">
      <c r="A57" s="1">
        <v>45866</v>
      </c>
      <c r="B57" t="s">
        <v>19</v>
      </c>
      <c r="C57">
        <v>3597.93701171875</v>
      </c>
      <c r="D57">
        <v>1.0705487305990191E-2</v>
      </c>
      <c r="E57">
        <v>1.1914716230292388E-3</v>
      </c>
      <c r="F57">
        <v>1.0715727178799872E-2</v>
      </c>
      <c r="G57">
        <v>4.4568092111581636E-2</v>
      </c>
      <c r="H57" t="s">
        <v>49</v>
      </c>
      <c r="I57" t="s">
        <v>45</v>
      </c>
    </row>
    <row r="58" spans="1:9" x14ac:dyDescent="0.35">
      <c r="A58" s="1">
        <v>45863</v>
      </c>
      <c r="B58" t="s">
        <v>19</v>
      </c>
      <c r="C58">
        <v>3593.6552734375</v>
      </c>
      <c r="D58">
        <v>9.5140156829609523E-3</v>
      </c>
      <c r="E58">
        <v>-3.3478779315430085E-3</v>
      </c>
      <c r="F58">
        <v>1.6741518636044006E-2</v>
      </c>
      <c r="G58">
        <v>4.9479335442471628E-2</v>
      </c>
      <c r="H58" t="s">
        <v>49</v>
      </c>
      <c r="I58" t="s">
        <v>45</v>
      </c>
    </row>
    <row r="59" spans="1:9" x14ac:dyDescent="0.35">
      <c r="A59" s="1">
        <v>45862</v>
      </c>
      <c r="B59" t="s">
        <v>19</v>
      </c>
      <c r="C59">
        <v>3605.726806640625</v>
      </c>
      <c r="D59">
        <v>1.2861893614503961E-2</v>
      </c>
      <c r="E59">
        <v>6.5401343806652523E-3</v>
      </c>
      <c r="F59">
        <v>2.5278868319754899E-2</v>
      </c>
      <c r="G59">
        <v>4.5606949163761845E-2</v>
      </c>
      <c r="H59" t="s">
        <v>49</v>
      </c>
      <c r="I59" t="s">
        <v>45</v>
      </c>
    </row>
    <row r="60" spans="1:9" x14ac:dyDescent="0.35">
      <c r="A60" s="1">
        <v>45861</v>
      </c>
      <c r="B60" t="s">
        <v>19</v>
      </c>
      <c r="C60">
        <v>3582.298095703125</v>
      </c>
      <c r="D60">
        <v>6.3217592338387085E-3</v>
      </c>
      <c r="E60">
        <v>1.2200688650487734E-4</v>
      </c>
      <c r="F60">
        <v>2.2410456907898668E-2</v>
      </c>
      <c r="G60">
        <v>3.6552496145006996E-2</v>
      </c>
      <c r="H60" t="s">
        <v>49</v>
      </c>
      <c r="I60" t="s">
        <v>45</v>
      </c>
    </row>
    <row r="61" spans="1:9" x14ac:dyDescent="0.35">
      <c r="A61" s="1">
        <v>45860</v>
      </c>
      <c r="B61" t="s">
        <v>19</v>
      </c>
      <c r="C61">
        <v>3581.861083984375</v>
      </c>
      <c r="D61">
        <v>6.1997523473338312E-3</v>
      </c>
      <c r="E61">
        <v>6.1997523473338312E-3</v>
      </c>
      <c r="F61">
        <v>2.1929338504054874E-2</v>
      </c>
      <c r="G61">
        <v>4.7154526439124433E-2</v>
      </c>
      <c r="H61" t="s">
        <v>49</v>
      </c>
      <c r="I61" t="s">
        <v>45</v>
      </c>
    </row>
    <row r="62" spans="1:9" x14ac:dyDescent="0.35">
      <c r="A62" s="1">
        <v>45866</v>
      </c>
      <c r="B62" t="s">
        <v>16</v>
      </c>
      <c r="C62">
        <v>3341.7724609375</v>
      </c>
      <c r="D62">
        <v>-2.3474604959643375E-2</v>
      </c>
      <c r="E62">
        <v>1.3245261779366579E-3</v>
      </c>
      <c r="F62">
        <v>-2.3290426442307277E-2</v>
      </c>
      <c r="G62">
        <v>3.1662115204016406E-3</v>
      </c>
      <c r="H62" t="s">
        <v>41</v>
      </c>
      <c r="I62" t="s">
        <v>42</v>
      </c>
    </row>
    <row r="63" spans="1:9" x14ac:dyDescent="0.35">
      <c r="A63" s="1">
        <v>45865</v>
      </c>
      <c r="B63" t="s">
        <v>16</v>
      </c>
      <c r="C63">
        <v>3337.35205078125</v>
      </c>
      <c r="D63">
        <v>-2.4799131137580033E-2</v>
      </c>
      <c r="E63">
        <v>-2.3358974733246329E-3</v>
      </c>
      <c r="F63">
        <v>-1.6107434913842256E-2</v>
      </c>
      <c r="G63">
        <v>3.0136354678009791E-3</v>
      </c>
      <c r="H63" t="s">
        <v>41</v>
      </c>
      <c r="I63" t="s">
        <v>42</v>
      </c>
    </row>
    <row r="64" spans="1:9" x14ac:dyDescent="0.35">
      <c r="A64" s="1">
        <v>45863</v>
      </c>
      <c r="B64" t="s">
        <v>16</v>
      </c>
      <c r="C64">
        <v>3345.166015625</v>
      </c>
      <c r="D64">
        <v>-2.24632336642554E-2</v>
      </c>
      <c r="E64">
        <v>-7.6473540618465785E-3</v>
      </c>
      <c r="F64">
        <v>-4.9283090064333734E-4</v>
      </c>
      <c r="G64">
        <v>2.7901715468077182E-3</v>
      </c>
      <c r="H64" t="s">
        <v>41</v>
      </c>
      <c r="I64" t="s">
        <v>42</v>
      </c>
    </row>
    <row r="65" spans="1:9" x14ac:dyDescent="0.35">
      <c r="A65" s="1">
        <v>45862</v>
      </c>
      <c r="B65" t="s">
        <v>16</v>
      </c>
      <c r="C65">
        <v>3370.94482421875</v>
      </c>
      <c r="D65">
        <v>-1.4815879602408821E-2</v>
      </c>
      <c r="E65">
        <v>-5.6379678138848144E-3</v>
      </c>
      <c r="F65">
        <v>5.6953804363066851E-3</v>
      </c>
      <c r="G65">
        <v>1.0025206392056507E-2</v>
      </c>
      <c r="H65" t="s">
        <v>41</v>
      </c>
      <c r="I65" t="s">
        <v>42</v>
      </c>
    </row>
    <row r="66" spans="1:9" x14ac:dyDescent="0.35">
      <c r="A66" s="1">
        <v>45861</v>
      </c>
      <c r="B66" t="s">
        <v>16</v>
      </c>
      <c r="C66">
        <v>3390.057861328125</v>
      </c>
      <c r="D66">
        <v>-9.1779117885240069E-3</v>
      </c>
      <c r="E66">
        <v>-9.1779117885240069E-3</v>
      </c>
      <c r="F66">
        <v>1.2303498943749158E-2</v>
      </c>
      <c r="G66">
        <v>1.8672452434314035E-2</v>
      </c>
      <c r="H66" t="s">
        <v>41</v>
      </c>
      <c r="I66" t="s">
        <v>42</v>
      </c>
    </row>
    <row r="67" spans="1:9" x14ac:dyDescent="0.35">
      <c r="A67" s="1">
        <v>45866</v>
      </c>
      <c r="B67" t="s">
        <v>26</v>
      </c>
      <c r="C67">
        <v>98.086756664320944</v>
      </c>
      <c r="D67">
        <v>7.2988641580160607E-3</v>
      </c>
      <c r="E67">
        <v>2.6218196231209134E-4</v>
      </c>
      <c r="F67">
        <v>7.3073887511183599E-3</v>
      </c>
      <c r="G67">
        <v>7.5135818556582024E-3</v>
      </c>
      <c r="H67" t="s">
        <v>50</v>
      </c>
      <c r="I67" t="s">
        <v>42</v>
      </c>
    </row>
    <row r="68" spans="1:9" x14ac:dyDescent="0.35">
      <c r="A68" s="1">
        <v>45865</v>
      </c>
      <c r="B68" t="s">
        <v>26</v>
      </c>
      <c r="C68">
        <v>98.061046826637565</v>
      </c>
      <c r="D68">
        <v>7.0366821957039694E-3</v>
      </c>
      <c r="E68">
        <v>4.6675549205821287E-3</v>
      </c>
      <c r="F68">
        <v>2.3018996177881501E-3</v>
      </c>
      <c r="G68">
        <v>7.9668919910795832E-3</v>
      </c>
      <c r="H68" t="s">
        <v>50</v>
      </c>
      <c r="I68" t="s">
        <v>42</v>
      </c>
    </row>
    <row r="69" spans="1:9" x14ac:dyDescent="0.35">
      <c r="A69" s="1">
        <v>45863</v>
      </c>
      <c r="B69" t="s">
        <v>26</v>
      </c>
      <c r="C69">
        <v>97.6054679444577</v>
      </c>
      <c r="D69">
        <v>2.3691272751218406E-3</v>
      </c>
      <c r="E69">
        <v>1.5015594753928774E-3</v>
      </c>
      <c r="F69">
        <v>-3.3773916320050112E-3</v>
      </c>
      <c r="G69">
        <v>3.3041451120552345E-3</v>
      </c>
      <c r="H69" t="s">
        <v>50</v>
      </c>
      <c r="I69" t="s">
        <v>42</v>
      </c>
    </row>
    <row r="70" spans="1:9" x14ac:dyDescent="0.35">
      <c r="A70" s="1">
        <v>45862</v>
      </c>
      <c r="B70" t="s">
        <v>26</v>
      </c>
      <c r="C70">
        <v>97.459127268444249</v>
      </c>
      <c r="D70">
        <v>8.6756779972896325E-4</v>
      </c>
      <c r="E70">
        <v>2.8508305798091715E-3</v>
      </c>
      <c r="F70">
        <v>-4.7311576960753499E-3</v>
      </c>
      <c r="G70">
        <v>5.1281929095363665E-3</v>
      </c>
      <c r="H70" t="s">
        <v>50</v>
      </c>
      <c r="I70" t="s">
        <v>42</v>
      </c>
    </row>
    <row r="71" spans="1:9" x14ac:dyDescent="0.35">
      <c r="A71" s="1">
        <v>45861</v>
      </c>
      <c r="B71" t="s">
        <v>26</v>
      </c>
      <c r="C71">
        <v>97.182077629728028</v>
      </c>
      <c r="D71">
        <v>-1.9832627800802083E-3</v>
      </c>
      <c r="E71">
        <v>-1.9832627800802083E-3</v>
      </c>
      <c r="F71">
        <v>-1.3072051598385315E-2</v>
      </c>
      <c r="G71">
        <v>1.0779491211383441E-3</v>
      </c>
      <c r="H71" t="s">
        <v>50</v>
      </c>
      <c r="I71" t="s">
        <v>42</v>
      </c>
    </row>
    <row r="72" spans="1:9" x14ac:dyDescent="0.35">
      <c r="A72" s="1">
        <v>45866</v>
      </c>
      <c r="B72" t="s">
        <v>17</v>
      </c>
      <c r="C72">
        <v>118907.15625</v>
      </c>
      <c r="D72">
        <v>-8.5775367355221954E-3</v>
      </c>
      <c r="E72">
        <v>-4.5865841530606799E-3</v>
      </c>
      <c r="F72">
        <v>-8.742085709289471E-3</v>
      </c>
      <c r="G72">
        <v>9.7960326999237513E-2</v>
      </c>
      <c r="H72" t="s">
        <v>43</v>
      </c>
      <c r="I72" t="s">
        <v>42</v>
      </c>
    </row>
    <row r="73" spans="1:9" x14ac:dyDescent="0.35">
      <c r="A73" s="1">
        <v>45865</v>
      </c>
      <c r="B73" t="s">
        <v>17</v>
      </c>
      <c r="C73">
        <v>119455.046875</v>
      </c>
      <c r="D73">
        <v>-3.9909525824615155E-3</v>
      </c>
      <c r="E73">
        <v>1.5464363585382834E-2</v>
      </c>
      <c r="F73">
        <v>1.7275034809008272E-2</v>
      </c>
      <c r="G73">
        <v>9.3547437274548839E-2</v>
      </c>
      <c r="H73" t="s">
        <v>43</v>
      </c>
      <c r="I73" t="s">
        <v>42</v>
      </c>
    </row>
    <row r="74" spans="1:9" x14ac:dyDescent="0.35">
      <c r="A74" s="1">
        <v>45863</v>
      </c>
      <c r="B74" t="s">
        <v>17</v>
      </c>
      <c r="C74">
        <v>117635.8828125</v>
      </c>
      <c r="D74">
        <v>-1.945531616784435E-2</v>
      </c>
      <c r="E74">
        <v>-6.185093838706357E-3</v>
      </c>
      <c r="F74">
        <v>2.80814916696559E-3</v>
      </c>
      <c r="G74">
        <v>8.6847981313949552E-2</v>
      </c>
      <c r="H74" t="s">
        <v>43</v>
      </c>
      <c r="I74" t="s">
        <v>42</v>
      </c>
    </row>
    <row r="75" spans="1:9" x14ac:dyDescent="0.35">
      <c r="A75" s="1">
        <v>45862</v>
      </c>
      <c r="B75" t="s">
        <v>17</v>
      </c>
      <c r="C75">
        <v>118368</v>
      </c>
      <c r="D75">
        <v>-1.3270222329137993E-2</v>
      </c>
      <c r="E75">
        <v>-3.3929530610578018E-3</v>
      </c>
      <c r="F75">
        <v>3.6719793811113011E-3</v>
      </c>
      <c r="G75">
        <v>9.5427800625844883E-2</v>
      </c>
      <c r="H75" t="s">
        <v>43</v>
      </c>
      <c r="I75" t="s">
        <v>42</v>
      </c>
    </row>
    <row r="76" spans="1:9" x14ac:dyDescent="0.35">
      <c r="A76" s="1">
        <v>45861</v>
      </c>
      <c r="B76" t="s">
        <v>17</v>
      </c>
      <c r="C76">
        <v>118770.984375</v>
      </c>
      <c r="D76">
        <v>-9.877269268080191E-3</v>
      </c>
      <c r="E76">
        <v>-9.877269268080191E-3</v>
      </c>
      <c r="F76">
        <v>6.4611999306989354E-3</v>
      </c>
      <c r="G76">
        <v>8.3324425989377948E-2</v>
      </c>
      <c r="H76" t="s">
        <v>43</v>
      </c>
      <c r="I76" t="s">
        <v>42</v>
      </c>
    </row>
    <row r="77" spans="1:9" x14ac:dyDescent="0.35">
      <c r="A77" s="1">
        <v>45866</v>
      </c>
      <c r="B77" t="s">
        <v>18</v>
      </c>
      <c r="C77">
        <v>3883.867919921875</v>
      </c>
      <c r="D77">
        <v>3.7273990488654318E-2</v>
      </c>
      <c r="E77">
        <v>2.0585624190820884E-3</v>
      </c>
      <c r="F77">
        <v>3.6397342816641309E-2</v>
      </c>
      <c r="G77">
        <v>0.52729440891795876</v>
      </c>
      <c r="H77" t="s">
        <v>43</v>
      </c>
      <c r="I77" t="s">
        <v>42</v>
      </c>
    </row>
    <row r="78" spans="1:9" x14ac:dyDescent="0.35">
      <c r="A78" s="1">
        <v>45865</v>
      </c>
      <c r="B78" t="s">
        <v>18</v>
      </c>
      <c r="C78">
        <v>3875.88916015625</v>
      </c>
      <c r="D78">
        <v>3.521542806957223E-2</v>
      </c>
      <c r="E78">
        <v>3.9874342408421803E-2</v>
      </c>
      <c r="F78">
        <v>3.0032054598899016E-2</v>
      </c>
      <c r="G78">
        <v>0.50722646702269625</v>
      </c>
      <c r="H78" t="s">
        <v>43</v>
      </c>
      <c r="I78" t="s">
        <v>42</v>
      </c>
    </row>
    <row r="79" spans="1:9" x14ac:dyDescent="0.35">
      <c r="A79" s="1">
        <v>45863</v>
      </c>
      <c r="B79" t="s">
        <v>18</v>
      </c>
      <c r="C79">
        <v>3727.266845703125</v>
      </c>
      <c r="D79">
        <v>-4.6589143388495735E-3</v>
      </c>
      <c r="E79">
        <v>5.1944987325842629E-3</v>
      </c>
      <c r="F79">
        <v>-8.4209834430971631E-3</v>
      </c>
      <c r="G79">
        <v>0.48067231389597231</v>
      </c>
      <c r="H79" t="s">
        <v>43</v>
      </c>
      <c r="I79" t="s">
        <v>42</v>
      </c>
    </row>
    <row r="80" spans="1:9" x14ac:dyDescent="0.35">
      <c r="A80" s="1">
        <v>45862</v>
      </c>
      <c r="B80" t="s">
        <v>18</v>
      </c>
      <c r="C80">
        <v>3708.005615234375</v>
      </c>
      <c r="D80">
        <v>-9.8534130714338364E-3</v>
      </c>
      <c r="E80">
        <v>2.1564658899909883E-2</v>
      </c>
      <c r="F80">
        <v>3.1523773689472234E-2</v>
      </c>
      <c r="G80">
        <v>0.47811847124620899</v>
      </c>
      <c r="H80" t="s">
        <v>43</v>
      </c>
      <c r="I80" t="s">
        <v>42</v>
      </c>
    </row>
    <row r="81" spans="1:9" x14ac:dyDescent="0.35">
      <c r="A81" s="1">
        <v>45861</v>
      </c>
      <c r="B81" t="s">
        <v>18</v>
      </c>
      <c r="C81">
        <v>3629.731689453125</v>
      </c>
      <c r="D81">
        <v>-3.141807197134372E-2</v>
      </c>
      <c r="E81">
        <v>-3.141807197134372E-2</v>
      </c>
      <c r="F81">
        <v>2.3482353005967793E-2</v>
      </c>
      <c r="G81">
        <v>0.40098334882507758</v>
      </c>
      <c r="H81" t="s">
        <v>43</v>
      </c>
      <c r="I81" t="s">
        <v>42</v>
      </c>
    </row>
    <row r="82" spans="1:9" x14ac:dyDescent="0.35">
      <c r="A82" s="1">
        <v>45828</v>
      </c>
      <c r="B82" t="s">
        <v>22</v>
      </c>
      <c r="C82">
        <v>75</v>
      </c>
      <c r="D82">
        <v>1.8351433089003555E-2</v>
      </c>
      <c r="E82">
        <v>-8.8542115125922471E-3</v>
      </c>
      <c r="F82">
        <v>1.7224963857905173E-2</v>
      </c>
      <c r="G82">
        <v>0.19693584715349366</v>
      </c>
      <c r="H82" t="s">
        <v>41</v>
      </c>
      <c r="I82" t="s">
        <v>42</v>
      </c>
    </row>
    <row r="83" spans="1:9" x14ac:dyDescent="0.35">
      <c r="A83" s="1">
        <v>45827</v>
      </c>
      <c r="B83" t="s">
        <v>22</v>
      </c>
      <c r="C83">
        <v>75.669998168945313</v>
      </c>
      <c r="D83">
        <v>2.7205644601595802E-2</v>
      </c>
      <c r="E83">
        <v>7.589876250405414E-3</v>
      </c>
      <c r="F83">
        <v>3.4025660745910402E-2</v>
      </c>
      <c r="G83">
        <v>0.23744883533521244</v>
      </c>
      <c r="H83" t="s">
        <v>41</v>
      </c>
      <c r="I83" t="s">
        <v>42</v>
      </c>
    </row>
    <row r="84" spans="1:9" x14ac:dyDescent="0.35">
      <c r="A84" s="1">
        <v>45826</v>
      </c>
      <c r="B84" t="s">
        <v>22</v>
      </c>
      <c r="C84">
        <v>75.099998474121094</v>
      </c>
      <c r="D84">
        <v>1.9615768351190388E-2</v>
      </c>
      <c r="E84">
        <v>-1.9933757591881207E-3</v>
      </c>
      <c r="F84">
        <v>1.5963207987084616E-2</v>
      </c>
      <c r="G84">
        <v>0.22452301046718559</v>
      </c>
      <c r="H84" t="s">
        <v>41</v>
      </c>
      <c r="I84" t="s">
        <v>42</v>
      </c>
    </row>
    <row r="85" spans="1:9" x14ac:dyDescent="0.35">
      <c r="A85" s="1">
        <v>45825</v>
      </c>
      <c r="B85" t="s">
        <v>22</v>
      </c>
      <c r="C85">
        <v>75.25</v>
      </c>
      <c r="D85">
        <v>2.1609144110378509E-2</v>
      </c>
      <c r="E85">
        <v>4.4123772979621112E-2</v>
      </c>
      <c r="F85">
        <v>0.10808416937232468</v>
      </c>
      <c r="G85">
        <v>0.2200064790480476</v>
      </c>
      <c r="H85" t="s">
        <v>41</v>
      </c>
      <c r="I85" t="s">
        <v>42</v>
      </c>
    </row>
    <row r="86" spans="1:9" x14ac:dyDescent="0.35">
      <c r="A86" s="1">
        <v>45824</v>
      </c>
      <c r="B86" t="s">
        <v>22</v>
      </c>
      <c r="C86">
        <v>72.069999694824219</v>
      </c>
      <c r="D86">
        <v>-2.2514628869242603E-2</v>
      </c>
      <c r="E86">
        <v>-2.2514628869242603E-2</v>
      </c>
      <c r="F86">
        <v>0.10945198138174028</v>
      </c>
      <c r="G86">
        <v>0.16693655527021511</v>
      </c>
      <c r="H86" t="s">
        <v>41</v>
      </c>
      <c r="I86" t="s">
        <v>42</v>
      </c>
    </row>
    <row r="87" spans="1:9" x14ac:dyDescent="0.35">
      <c r="A87" s="1">
        <v>45834</v>
      </c>
      <c r="B87" t="s">
        <v>547</v>
      </c>
      <c r="C87">
        <v>3.3020000457763672</v>
      </c>
      <c r="D87">
        <v>-0.16148328941609524</v>
      </c>
      <c r="E87">
        <v>-2.681987760335991E-2</v>
      </c>
      <c r="F87">
        <v>-0.15246403404245323</v>
      </c>
      <c r="G87">
        <v>-0.10804966706087527</v>
      </c>
      <c r="H87" t="s">
        <v>41</v>
      </c>
      <c r="I87" t="s">
        <v>42</v>
      </c>
    </row>
    <row r="88" spans="1:9" x14ac:dyDescent="0.35">
      <c r="A88" s="1">
        <v>45833</v>
      </c>
      <c r="B88" t="s">
        <v>547</v>
      </c>
      <c r="C88">
        <v>3.3929998874664307</v>
      </c>
      <c r="D88">
        <v>-0.13466341181273533</v>
      </c>
      <c r="E88">
        <v>-4.8780495956108005E-2</v>
      </c>
      <c r="F88">
        <v>-0.17000977586203081</v>
      </c>
      <c r="G88">
        <v>-9.0592351639228408E-2</v>
      </c>
      <c r="H88" t="s">
        <v>41</v>
      </c>
      <c r="I88" t="s">
        <v>42</v>
      </c>
    </row>
    <row r="89" spans="1:9" x14ac:dyDescent="0.35">
      <c r="A89" s="1">
        <v>45832</v>
      </c>
      <c r="B89" t="s">
        <v>547</v>
      </c>
      <c r="C89">
        <v>3.5669999122619629</v>
      </c>
      <c r="D89">
        <v>-8.5882915856627329E-2</v>
      </c>
      <c r="E89">
        <v>-2.5676072315396037E-2</v>
      </c>
      <c r="F89">
        <v>-0.10309280513636465</v>
      </c>
      <c r="G89">
        <v>1.2202038505954471E-2</v>
      </c>
      <c r="H89" t="s">
        <v>41</v>
      </c>
      <c r="I89" t="s">
        <v>42</v>
      </c>
    </row>
    <row r="90" spans="1:9" x14ac:dyDescent="0.35">
      <c r="A90" s="1">
        <v>45831</v>
      </c>
      <c r="B90" t="s">
        <v>547</v>
      </c>
      <c r="C90">
        <v>3.6610000133514404</v>
      </c>
      <c r="D90">
        <v>-6.0206843541231292E-2</v>
      </c>
      <c r="E90">
        <v>-6.2003611525189184E-2</v>
      </c>
      <c r="F90">
        <v>-5.5225803006079932E-2</v>
      </c>
      <c r="G90">
        <v>5.7481261208152779E-2</v>
      </c>
      <c r="H90" t="s">
        <v>41</v>
      </c>
      <c r="I90" t="s">
        <v>42</v>
      </c>
    </row>
    <row r="91" spans="1:9" x14ac:dyDescent="0.35">
      <c r="A91" s="1">
        <v>45830</v>
      </c>
      <c r="B91" t="s">
        <v>547</v>
      </c>
      <c r="C91">
        <v>3.9030001163482666</v>
      </c>
      <c r="D91">
        <v>1.7967679839578921E-3</v>
      </c>
      <c r="E91">
        <v>1.7967679839578921E-3</v>
      </c>
      <c r="F91">
        <v>3.9414113820708696E-2</v>
      </c>
      <c r="G91">
        <v>0.10472689634210708</v>
      </c>
      <c r="H91" t="s">
        <v>41</v>
      </c>
      <c r="I91" t="s">
        <v>42</v>
      </c>
    </row>
  </sheetData>
  <phoneticPr fontId="8" type="noConversion"/>
  <pageMargins left="0.7" right="0.7" top="0.75" bottom="0.75" header="0.3" footer="0.3"/>
  <pageSetup scale="12" orientation="portrait" r:id="rId1"/>
  <tableParts count="1">
    <tablePart r:id="rId2"/>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DD67AE-F725-41B1-97A1-74C97DB69A07}">
  <dimension ref="A1:F61"/>
  <sheetViews>
    <sheetView view="pageBreakPreview" topLeftCell="A28" zoomScale="60" zoomScaleNormal="100" workbookViewId="0">
      <selection activeCell="Q27" sqref="Q27:Q28"/>
    </sheetView>
  </sheetViews>
  <sheetFormatPr defaultRowHeight="14.5" x14ac:dyDescent="0.35"/>
  <cols>
    <col min="1" max="1" width="8.54296875" style="12" bestFit="1" customWidth="1"/>
    <col min="2" max="2" width="12.6328125" bestFit="1" customWidth="1"/>
    <col min="3" max="3" width="12.54296875" style="13" bestFit="1" customWidth="1"/>
    <col min="4" max="5" width="13.54296875" style="13" bestFit="1" customWidth="1"/>
    <col min="6" max="6" width="14.6328125" style="13" bestFit="1" customWidth="1"/>
    <col min="7" max="7" width="11" bestFit="1" customWidth="1"/>
    <col min="8" max="11" width="12" bestFit="1" customWidth="1"/>
    <col min="12" max="12" width="13.7265625" bestFit="1" customWidth="1"/>
    <col min="13" max="13" width="14.7265625" bestFit="1" customWidth="1"/>
    <col min="14" max="14" width="15.54296875" bestFit="1" customWidth="1"/>
    <col min="15" max="17" width="14.453125" bestFit="1" customWidth="1"/>
    <col min="18" max="20" width="14.26953125" bestFit="1" customWidth="1"/>
    <col min="21" max="23" width="13.81640625" bestFit="1" customWidth="1"/>
    <col min="24" max="24" width="18.1796875" bestFit="1" customWidth="1"/>
    <col min="25" max="25" width="17.54296875" bestFit="1" customWidth="1"/>
    <col min="26" max="26" width="19.1796875" bestFit="1" customWidth="1"/>
    <col min="27" max="27" width="18.54296875" bestFit="1" customWidth="1"/>
    <col min="28" max="28" width="20" bestFit="1" customWidth="1"/>
    <col min="29" max="29" width="19.26953125" bestFit="1" customWidth="1"/>
    <col min="30" max="30" width="12" bestFit="1" customWidth="1"/>
    <col min="31" max="32" width="12.26953125" bestFit="1" customWidth="1"/>
    <col min="33" max="33" width="13.26953125" bestFit="1" customWidth="1"/>
  </cols>
  <sheetData>
    <row r="1" spans="1:6" x14ac:dyDescent="0.35">
      <c r="A1" s="12" t="s">
        <v>28</v>
      </c>
      <c r="B1" t="s">
        <v>29</v>
      </c>
      <c r="C1" s="13" t="s">
        <v>91</v>
      </c>
      <c r="D1" s="13" t="s">
        <v>92</v>
      </c>
      <c r="E1" s="13" t="s">
        <v>93</v>
      </c>
      <c r="F1" s="13" t="s">
        <v>94</v>
      </c>
    </row>
    <row r="2" spans="1:6" x14ac:dyDescent="0.35">
      <c r="A2" s="12">
        <v>45866</v>
      </c>
      <c r="B2">
        <v>1557.4200439453125</v>
      </c>
      <c r="C2" s="13">
        <v>0.79419525065963059</v>
      </c>
      <c r="D2" s="13">
        <v>0.83641160949868076</v>
      </c>
      <c r="E2" s="13">
        <v>0.8970976253298153</v>
      </c>
      <c r="F2" s="13">
        <v>0.77572559366754612</v>
      </c>
    </row>
    <row r="3" spans="1:6" x14ac:dyDescent="0.35">
      <c r="A3" s="12">
        <v>45863</v>
      </c>
      <c r="B3">
        <v>1531.1300048828125</v>
      </c>
      <c r="C3" s="13">
        <v>0.63324538258575203</v>
      </c>
      <c r="D3" s="13">
        <v>0.81530343007915562</v>
      </c>
      <c r="E3" s="13">
        <v>0.87071240105540892</v>
      </c>
      <c r="F3" s="13">
        <v>0.74406332453825863</v>
      </c>
    </row>
    <row r="4" spans="1:6" x14ac:dyDescent="0.35">
      <c r="A4" s="12">
        <v>45862</v>
      </c>
      <c r="B4">
        <v>1521.02001953125</v>
      </c>
      <c r="C4" s="13">
        <v>0.57519788918205805</v>
      </c>
      <c r="D4" s="13">
        <v>0.81002638522427439</v>
      </c>
      <c r="E4" s="13">
        <v>0.87071240105540892</v>
      </c>
      <c r="F4" s="13">
        <v>0.73350923482849606</v>
      </c>
    </row>
    <row r="5" spans="1:6" x14ac:dyDescent="0.35">
      <c r="A5" s="12">
        <v>45861</v>
      </c>
      <c r="B5">
        <v>1512.31005859375</v>
      </c>
      <c r="C5" s="13">
        <v>0.61741424802110823</v>
      </c>
      <c r="D5" s="13">
        <v>0.80738786279683372</v>
      </c>
      <c r="E5" s="13">
        <v>0.8812664907651715</v>
      </c>
      <c r="F5" s="13">
        <v>0.72559366754617416</v>
      </c>
    </row>
    <row r="6" spans="1:6" x14ac:dyDescent="0.35">
      <c r="A6" s="12">
        <v>45860</v>
      </c>
      <c r="B6">
        <v>1509.5400390625</v>
      </c>
      <c r="C6" s="13">
        <v>0.49604221635883905</v>
      </c>
      <c r="D6" s="13">
        <v>0.78100263852242746</v>
      </c>
      <c r="E6" s="13">
        <v>0.8812664907651715</v>
      </c>
      <c r="F6" s="13">
        <v>0.70448548812664913</v>
      </c>
    </row>
    <row r="7" spans="1:6" x14ac:dyDescent="0.35">
      <c r="A7" s="12">
        <v>45859</v>
      </c>
      <c r="B7">
        <v>1485.050048828125</v>
      </c>
      <c r="C7" s="13">
        <v>0.51978891820580475</v>
      </c>
      <c r="D7" s="13">
        <v>0.76781002638522422</v>
      </c>
      <c r="E7" s="13">
        <v>0.87598944591029027</v>
      </c>
      <c r="F7" s="13">
        <v>0.69129287598944589</v>
      </c>
    </row>
    <row r="8" spans="1:6" x14ac:dyDescent="0.35">
      <c r="A8" s="12">
        <v>45856</v>
      </c>
      <c r="B8">
        <v>1497.280029296875</v>
      </c>
      <c r="C8" s="13">
        <v>0.71503957783641159</v>
      </c>
      <c r="D8" s="13">
        <v>0.81266490765171506</v>
      </c>
      <c r="E8" s="13">
        <v>0.89973614775725597</v>
      </c>
      <c r="F8" s="13">
        <v>0.70712401055408969</v>
      </c>
    </row>
    <row r="9" spans="1:6" x14ac:dyDescent="0.35">
      <c r="A9" s="12">
        <v>45855</v>
      </c>
      <c r="B9">
        <v>1490.010009765625</v>
      </c>
      <c r="C9" s="13">
        <v>0.68073878627968343</v>
      </c>
      <c r="D9" s="13">
        <v>0.82585751978891819</v>
      </c>
      <c r="E9" s="13">
        <v>0.89445910290237463</v>
      </c>
      <c r="F9" s="13">
        <v>0.68865435356200533</v>
      </c>
    </row>
    <row r="10" spans="1:6" x14ac:dyDescent="0.35">
      <c r="A10" s="12">
        <v>45854</v>
      </c>
      <c r="B10">
        <v>1475.469970703125</v>
      </c>
      <c r="C10" s="13">
        <v>0.62005277044854878</v>
      </c>
      <c r="D10" s="13">
        <v>0.77572559366754612</v>
      </c>
      <c r="E10" s="13">
        <v>0.87862796833773082</v>
      </c>
      <c r="F10" s="13">
        <v>0.67810026385224276</v>
      </c>
    </row>
    <row r="11" spans="1:6" x14ac:dyDescent="0.35">
      <c r="A11" s="12">
        <v>45853</v>
      </c>
      <c r="B11">
        <v>1460.6500244140625</v>
      </c>
      <c r="C11" s="13">
        <v>0.58575197889182062</v>
      </c>
      <c r="D11" s="13">
        <v>0.74934036939313986</v>
      </c>
      <c r="E11" s="13">
        <v>0.87598944591029027</v>
      </c>
      <c r="F11" s="13">
        <v>0.67018469656992086</v>
      </c>
    </row>
    <row r="12" spans="1:6" x14ac:dyDescent="0.35">
      <c r="A12" s="12">
        <v>45852</v>
      </c>
      <c r="B12">
        <v>1470.4200439453125</v>
      </c>
      <c r="C12" s="13">
        <v>0.67810026385224276</v>
      </c>
      <c r="D12" s="13">
        <v>0.77572559366754612</v>
      </c>
      <c r="E12" s="13">
        <v>0.86807387862796836</v>
      </c>
      <c r="F12" s="13">
        <v>0.64643799472295516</v>
      </c>
    </row>
    <row r="13" spans="1:6" x14ac:dyDescent="0.35">
      <c r="A13" s="12">
        <v>45849</v>
      </c>
      <c r="B13">
        <v>1457.760009765625</v>
      </c>
      <c r="C13" s="13">
        <v>0.62005277044854878</v>
      </c>
      <c r="D13" s="13">
        <v>0.76781002638522422</v>
      </c>
      <c r="E13" s="13">
        <v>0.86543535620052769</v>
      </c>
      <c r="F13" s="13">
        <v>0.60422163588390498</v>
      </c>
    </row>
    <row r="14" spans="1:6" x14ac:dyDescent="0.35">
      <c r="A14" s="12">
        <v>45848</v>
      </c>
      <c r="B14">
        <v>1445.6400146484375</v>
      </c>
      <c r="C14" s="13">
        <v>0.73614775725593673</v>
      </c>
      <c r="D14" s="13">
        <v>0.80211081794195249</v>
      </c>
      <c r="E14" s="13">
        <v>0.85488126649076512</v>
      </c>
      <c r="F14" s="13">
        <v>0.60949868073878632</v>
      </c>
    </row>
    <row r="15" spans="1:6" x14ac:dyDescent="0.35">
      <c r="A15" s="12">
        <v>45847</v>
      </c>
      <c r="B15">
        <v>1431.3199462890625</v>
      </c>
      <c r="C15" s="13">
        <v>0.73614775725593673</v>
      </c>
      <c r="D15" s="13">
        <v>0.79947229551451182</v>
      </c>
      <c r="E15" s="13">
        <v>0.86015831134564646</v>
      </c>
      <c r="F15" s="13">
        <v>0.60422163588390498</v>
      </c>
    </row>
    <row r="16" spans="1:6" x14ac:dyDescent="0.35">
      <c r="A16" s="12">
        <v>45846</v>
      </c>
      <c r="B16">
        <v>1415.4599609375</v>
      </c>
      <c r="C16" s="13">
        <v>0.75461741424802109</v>
      </c>
      <c r="D16" s="13">
        <v>0.75989445910290232</v>
      </c>
      <c r="E16" s="13">
        <v>0.84696569920844322</v>
      </c>
      <c r="F16" s="13">
        <v>0.57255936675461738</v>
      </c>
    </row>
    <row r="17" spans="1:6" x14ac:dyDescent="0.35">
      <c r="A17" s="12">
        <v>45845</v>
      </c>
      <c r="B17">
        <v>1402.06005859375</v>
      </c>
      <c r="C17" s="13">
        <v>0.66754617414248019</v>
      </c>
      <c r="D17" s="13">
        <v>0.71503957783641159</v>
      </c>
      <c r="E17" s="13">
        <v>0.87598944591029027</v>
      </c>
      <c r="F17" s="13">
        <v>0.54353562005277045</v>
      </c>
    </row>
    <row r="18" spans="1:6" x14ac:dyDescent="0.35">
      <c r="A18" s="12">
        <v>45842</v>
      </c>
      <c r="B18">
        <v>1386.969970703125</v>
      </c>
      <c r="C18" s="13">
        <v>0.63588390501319259</v>
      </c>
      <c r="D18" s="13">
        <v>0.63060686015831136</v>
      </c>
      <c r="E18" s="13">
        <v>0.86807387862796836</v>
      </c>
      <c r="F18" s="13">
        <v>0.52506596306068598</v>
      </c>
    </row>
    <row r="19" spans="1:6" x14ac:dyDescent="0.35">
      <c r="A19" s="12">
        <v>45841</v>
      </c>
      <c r="B19">
        <v>1381.9599609375</v>
      </c>
      <c r="C19" s="13">
        <v>0.57255936675461738</v>
      </c>
      <c r="D19" s="13">
        <v>0.56464379947229548</v>
      </c>
      <c r="E19" s="13">
        <v>0.85488126649076512</v>
      </c>
      <c r="F19" s="13">
        <v>0.50659630606860162</v>
      </c>
    </row>
    <row r="20" spans="1:6" x14ac:dyDescent="0.35">
      <c r="A20" s="12">
        <v>45840</v>
      </c>
      <c r="B20">
        <v>1384.5899658203125</v>
      </c>
      <c r="C20" s="13">
        <v>0.62532981530343013</v>
      </c>
      <c r="D20" s="13">
        <v>0.55145118733509235</v>
      </c>
      <c r="E20" s="13">
        <v>0.81002638522427439</v>
      </c>
      <c r="F20" s="13">
        <v>0.51978891820580475</v>
      </c>
    </row>
    <row r="21" spans="1:6" x14ac:dyDescent="0.35">
      <c r="A21" s="12">
        <v>45839</v>
      </c>
      <c r="B21">
        <v>1377.8399658203125</v>
      </c>
      <c r="C21" s="13">
        <v>0.45910290237467016</v>
      </c>
      <c r="D21" s="13">
        <v>0.46174142480211083</v>
      </c>
      <c r="E21" s="13">
        <v>0.76517150395778366</v>
      </c>
      <c r="F21" s="13">
        <v>0.48284960422163586</v>
      </c>
    </row>
    <row r="22" spans="1:6" x14ac:dyDescent="0.35">
      <c r="A22" s="12">
        <v>45838</v>
      </c>
      <c r="B22">
        <v>1376.0699462890625</v>
      </c>
      <c r="C22" s="13">
        <v>0.61455525606469008</v>
      </c>
      <c r="D22" s="13">
        <v>0.50404312668463613</v>
      </c>
      <c r="E22" s="13">
        <v>0.74123989218328845</v>
      </c>
      <c r="F22" s="13">
        <v>0.44743935309973049</v>
      </c>
    </row>
    <row r="23" spans="1:6" x14ac:dyDescent="0.35">
      <c r="A23" s="12">
        <v>45835</v>
      </c>
      <c r="B23">
        <v>1371.43994140625</v>
      </c>
      <c r="C23" s="13">
        <v>0.52560646900269536</v>
      </c>
      <c r="D23" s="13">
        <v>0.46091644204851751</v>
      </c>
      <c r="E23" s="13">
        <v>0.73045822102425872</v>
      </c>
      <c r="F23" s="13">
        <v>0.43126684636118601</v>
      </c>
    </row>
    <row r="24" spans="1:6" x14ac:dyDescent="0.35">
      <c r="A24" s="12">
        <v>45834</v>
      </c>
      <c r="B24">
        <v>1365.6700439453125</v>
      </c>
      <c r="C24" s="13">
        <v>0.46361185983827491</v>
      </c>
      <c r="D24" s="13">
        <v>0.43396226415094341</v>
      </c>
      <c r="E24" s="13">
        <v>0.7142857142857143</v>
      </c>
      <c r="F24" s="13">
        <v>0.43396226415094341</v>
      </c>
    </row>
    <row r="25" spans="1:6" x14ac:dyDescent="0.35">
      <c r="A25" s="12">
        <v>45833</v>
      </c>
      <c r="B25">
        <v>1366.75</v>
      </c>
      <c r="C25" s="13">
        <v>0.48787061994609165</v>
      </c>
      <c r="D25" s="13">
        <v>0.42048517520215634</v>
      </c>
      <c r="E25" s="13">
        <v>0.71159029649595684</v>
      </c>
      <c r="F25" s="13">
        <v>0.42857142857142855</v>
      </c>
    </row>
    <row r="26" spans="1:6" x14ac:dyDescent="0.35">
      <c r="A26" s="12">
        <v>45832</v>
      </c>
      <c r="B26">
        <v>1366.77001953125</v>
      </c>
      <c r="C26" s="13">
        <v>0.47978436657681939</v>
      </c>
      <c r="D26" s="13">
        <v>0.44743935309973049</v>
      </c>
      <c r="E26" s="13">
        <v>0.70080862533692723</v>
      </c>
      <c r="F26" s="13">
        <v>0.42857142857142855</v>
      </c>
    </row>
    <row r="27" spans="1:6" x14ac:dyDescent="0.35">
      <c r="A27" s="12">
        <v>45831</v>
      </c>
      <c r="B27">
        <v>1358.1800537109375</v>
      </c>
      <c r="C27" s="13">
        <v>0.40161725067385445</v>
      </c>
      <c r="D27" s="13">
        <v>0.44743935309973049</v>
      </c>
      <c r="E27" s="13">
        <v>0.69002695417789761</v>
      </c>
      <c r="F27" s="13">
        <v>0.41509433962264153</v>
      </c>
    </row>
    <row r="28" spans="1:6" x14ac:dyDescent="0.35">
      <c r="A28" s="12">
        <v>45828</v>
      </c>
      <c r="B28">
        <v>1349.3499755859375</v>
      </c>
      <c r="C28" s="13">
        <v>0.55256064690026951</v>
      </c>
      <c r="D28" s="13">
        <v>0.49595687331536387</v>
      </c>
      <c r="E28" s="13">
        <v>0.68194070080862534</v>
      </c>
      <c r="F28" s="13">
        <v>0.42048517520215634</v>
      </c>
    </row>
    <row r="29" spans="1:6" x14ac:dyDescent="0.35">
      <c r="A29" s="12">
        <v>45827</v>
      </c>
      <c r="B29">
        <v>1352.0400390625</v>
      </c>
      <c r="C29" s="13">
        <v>0.54716981132075471</v>
      </c>
      <c r="D29" s="13">
        <v>0.47708894878706198</v>
      </c>
      <c r="E29" s="13">
        <v>0.67654986522911054</v>
      </c>
      <c r="F29" s="13">
        <v>0.40700808625336926</v>
      </c>
    </row>
    <row r="30" spans="1:6" x14ac:dyDescent="0.35">
      <c r="A30" s="12">
        <v>45826</v>
      </c>
      <c r="B30">
        <v>1346.8299560546875</v>
      </c>
      <c r="C30" s="13">
        <v>0.60646900269541781</v>
      </c>
      <c r="D30" s="13">
        <v>0.48517520215633425</v>
      </c>
      <c r="E30" s="13">
        <v>0.67115902964959573</v>
      </c>
      <c r="F30" s="13">
        <v>0.41239892183288412</v>
      </c>
    </row>
    <row r="31" spans="1:6" x14ac:dyDescent="0.35">
      <c r="A31" s="12">
        <v>45825</v>
      </c>
      <c r="B31">
        <v>1347.68994140625</v>
      </c>
      <c r="C31" s="13">
        <v>0.68733153638814015</v>
      </c>
      <c r="D31" s="13">
        <v>0.52021563342318056</v>
      </c>
      <c r="E31" s="13">
        <v>0.67924528301886788</v>
      </c>
      <c r="F31" s="13">
        <v>0.43126684636118601</v>
      </c>
    </row>
    <row r="32" spans="1:6" x14ac:dyDescent="0.35">
      <c r="A32" s="12">
        <v>45824</v>
      </c>
      <c r="B32">
        <v>1338.1099853515625</v>
      </c>
      <c r="C32" s="13">
        <v>0.5768194070080862</v>
      </c>
      <c r="D32" s="13">
        <v>0.49865229110512127</v>
      </c>
      <c r="E32" s="13">
        <v>0.64690026954177893</v>
      </c>
      <c r="F32" s="13">
        <v>0.42318059299191374</v>
      </c>
    </row>
    <row r="33" spans="1:6" x14ac:dyDescent="0.35">
      <c r="A33" s="12">
        <v>45821</v>
      </c>
      <c r="B33">
        <v>1315.489990234375</v>
      </c>
      <c r="C33" s="13">
        <v>0.29380053908355797</v>
      </c>
      <c r="D33" s="13">
        <v>0.35309973045822102</v>
      </c>
      <c r="E33" s="13">
        <v>0.61725067385444743</v>
      </c>
      <c r="F33" s="13">
        <v>0.36388140161725069</v>
      </c>
    </row>
    <row r="34" spans="1:6" x14ac:dyDescent="0.35">
      <c r="A34" s="12">
        <v>45820</v>
      </c>
      <c r="B34">
        <v>1322.989990234375</v>
      </c>
      <c r="C34" s="13">
        <v>0.38274932614555257</v>
      </c>
      <c r="D34" s="13">
        <v>0.49865229110512127</v>
      </c>
      <c r="E34" s="13">
        <v>0.65498652291105119</v>
      </c>
      <c r="F34" s="13">
        <v>0.40970350404312667</v>
      </c>
    </row>
    <row r="35" spans="1:6" x14ac:dyDescent="0.35">
      <c r="A35" s="12">
        <v>45819</v>
      </c>
      <c r="B35">
        <v>1315.199951171875</v>
      </c>
      <c r="C35" s="13">
        <v>0.26415094339622641</v>
      </c>
      <c r="D35" s="13">
        <v>0.42587601078167114</v>
      </c>
      <c r="E35" s="13">
        <v>0.59838274932614555</v>
      </c>
      <c r="F35" s="13">
        <v>0.38005390835579517</v>
      </c>
    </row>
    <row r="36" spans="1:6" x14ac:dyDescent="0.35">
      <c r="A36" s="12">
        <v>45818</v>
      </c>
      <c r="B36">
        <v>1316.22998046875</v>
      </c>
      <c r="C36" s="13">
        <v>0.18867924528301888</v>
      </c>
      <c r="D36" s="13">
        <v>0.42587601078167114</v>
      </c>
      <c r="E36" s="13">
        <v>0.56603773584905659</v>
      </c>
      <c r="F36" s="13">
        <v>0.36388140161725069</v>
      </c>
    </row>
    <row r="37" spans="1:6" x14ac:dyDescent="0.35">
      <c r="A37" s="12">
        <v>45817</v>
      </c>
      <c r="B37">
        <v>1310.5699462890625</v>
      </c>
      <c r="C37" s="13">
        <v>0.22102425876010781</v>
      </c>
      <c r="D37" s="13">
        <v>0.40700808625336926</v>
      </c>
      <c r="E37" s="13">
        <v>0.56334231805929924</v>
      </c>
      <c r="F37" s="13">
        <v>0.36657681940700809</v>
      </c>
    </row>
    <row r="38" spans="1:6" x14ac:dyDescent="0.35">
      <c r="A38" s="12">
        <v>45814</v>
      </c>
      <c r="B38">
        <v>1329.8900146484375</v>
      </c>
      <c r="C38" s="13">
        <v>0.32884097035040433</v>
      </c>
      <c r="D38" s="13">
        <v>0.59029649595687328</v>
      </c>
      <c r="E38" s="13">
        <v>0.60916442048517516</v>
      </c>
      <c r="F38" s="13">
        <v>0.39622641509433965</v>
      </c>
    </row>
    <row r="39" spans="1:6" x14ac:dyDescent="0.35">
      <c r="A39" s="12">
        <v>45813</v>
      </c>
      <c r="B39">
        <v>1342.0899658203125</v>
      </c>
      <c r="C39" s="13">
        <v>0.53638814016172509</v>
      </c>
      <c r="D39" s="13">
        <v>0.75741239892183287</v>
      </c>
      <c r="E39" s="13">
        <v>0.64959568733153639</v>
      </c>
      <c r="F39" s="13">
        <v>0.43396226415094341</v>
      </c>
    </row>
    <row r="40" spans="1:6" x14ac:dyDescent="0.35">
      <c r="A40" s="12">
        <v>45812</v>
      </c>
      <c r="B40">
        <v>1345.739990234375</v>
      </c>
      <c r="C40" s="13">
        <v>0.55256064690026951</v>
      </c>
      <c r="D40" s="13">
        <v>0.76819407008086249</v>
      </c>
      <c r="E40" s="13">
        <v>0.64420485175202158</v>
      </c>
      <c r="F40" s="13">
        <v>0.43126684636118601</v>
      </c>
    </row>
    <row r="41" spans="1:6" x14ac:dyDescent="0.35">
      <c r="A41" s="12">
        <v>45811</v>
      </c>
      <c r="B41">
        <v>1347.25</v>
      </c>
      <c r="C41" s="13">
        <v>0.58490566037735847</v>
      </c>
      <c r="D41" s="13">
        <v>0.75471698113207553</v>
      </c>
      <c r="E41" s="13">
        <v>0.64420485175202158</v>
      </c>
      <c r="F41" s="13">
        <v>0.41239892183288412</v>
      </c>
    </row>
    <row r="42" spans="1:6" x14ac:dyDescent="0.35">
      <c r="A42" s="12">
        <v>45810</v>
      </c>
      <c r="B42">
        <v>1336.300048828125</v>
      </c>
      <c r="C42" s="13">
        <v>0.59568733153638809</v>
      </c>
      <c r="D42" s="13">
        <v>0.68194070080862534</v>
      </c>
      <c r="E42" s="13">
        <v>0.59838274932614555</v>
      </c>
      <c r="F42" s="13">
        <v>0.40970350404312667</v>
      </c>
    </row>
    <row r="43" spans="1:6" x14ac:dyDescent="0.35">
      <c r="A43" s="12">
        <v>45807</v>
      </c>
      <c r="B43">
        <v>1332.5999755859375</v>
      </c>
      <c r="C43" s="13">
        <v>0.52830188679245282</v>
      </c>
      <c r="D43" s="13">
        <v>0.65768194070080865</v>
      </c>
      <c r="E43" s="13">
        <v>0.56064690026954178</v>
      </c>
      <c r="F43" s="13">
        <v>0.3746630727762803</v>
      </c>
    </row>
    <row r="44" spans="1:6" x14ac:dyDescent="0.35">
      <c r="A44" s="12">
        <v>45806</v>
      </c>
      <c r="B44">
        <v>1341.8599853515625</v>
      </c>
      <c r="C44" s="13">
        <v>0.7439353099730458</v>
      </c>
      <c r="D44" s="13">
        <v>0.80323450134770891</v>
      </c>
      <c r="E44" s="13">
        <v>0.59838274932614555</v>
      </c>
      <c r="F44" s="13">
        <v>0.37735849056603776</v>
      </c>
    </row>
    <row r="45" spans="1:6" x14ac:dyDescent="0.35">
      <c r="A45" s="12">
        <v>45805</v>
      </c>
      <c r="B45">
        <v>1341.8699951171875</v>
      </c>
      <c r="C45" s="13">
        <v>0.78975741239892183</v>
      </c>
      <c r="D45" s="13">
        <v>0.81671159029649598</v>
      </c>
      <c r="E45" s="13">
        <v>0.56334231805929924</v>
      </c>
      <c r="F45" s="13">
        <v>0.38005390835579517</v>
      </c>
    </row>
    <row r="46" spans="1:6" x14ac:dyDescent="0.35">
      <c r="A46" s="12">
        <v>45804</v>
      </c>
      <c r="B46">
        <v>1339.81005859375</v>
      </c>
      <c r="C46" s="13">
        <v>0.80592991913746626</v>
      </c>
      <c r="D46" s="13">
        <v>0.81401617250673852</v>
      </c>
      <c r="E46" s="13">
        <v>0.53369272237196763</v>
      </c>
      <c r="F46" s="13">
        <v>0.3746630727762803</v>
      </c>
    </row>
    <row r="47" spans="1:6" x14ac:dyDescent="0.35">
      <c r="A47" s="12">
        <v>45803</v>
      </c>
      <c r="B47">
        <v>1332.510009765625</v>
      </c>
      <c r="C47" s="13">
        <v>0.6253369272237197</v>
      </c>
      <c r="D47" s="13">
        <v>0.76010781671159033</v>
      </c>
      <c r="E47" s="13">
        <v>0.48517520215633425</v>
      </c>
      <c r="F47" s="13">
        <v>0.36388140161725069</v>
      </c>
    </row>
    <row r="48" spans="1:6" x14ac:dyDescent="0.35">
      <c r="A48" s="12">
        <v>45800</v>
      </c>
      <c r="B48">
        <v>1314.4599609375</v>
      </c>
      <c r="C48" s="13">
        <v>0.33692722371967654</v>
      </c>
      <c r="D48" s="13">
        <v>0.81671159029649598</v>
      </c>
      <c r="E48" s="13">
        <v>0.40970350404312667</v>
      </c>
      <c r="F48" s="13">
        <v>0.32614555256064692</v>
      </c>
    </row>
    <row r="49" spans="1:6" x14ac:dyDescent="0.35">
      <c r="A49" s="12">
        <v>45799</v>
      </c>
      <c r="B49">
        <v>1313.8399658203125</v>
      </c>
      <c r="C49" s="13">
        <v>0.30727762803234504</v>
      </c>
      <c r="D49" s="13">
        <v>0.82210242587601079</v>
      </c>
      <c r="E49" s="13">
        <v>0.40161725067385445</v>
      </c>
      <c r="F49" s="13">
        <v>0.31266846361185985</v>
      </c>
    </row>
    <row r="50" spans="1:6" x14ac:dyDescent="0.35">
      <c r="A50" s="12">
        <v>45798</v>
      </c>
      <c r="B50">
        <v>1323.050048828125</v>
      </c>
      <c r="C50" s="13">
        <v>0.38274932614555257</v>
      </c>
      <c r="D50" s="13">
        <v>0.85444743935309975</v>
      </c>
      <c r="E50" s="13">
        <v>0.40970350404312667</v>
      </c>
      <c r="F50" s="13">
        <v>0.32075471698113206</v>
      </c>
    </row>
    <row r="51" spans="1:6" x14ac:dyDescent="0.35">
      <c r="A51" s="12">
        <v>45797</v>
      </c>
      <c r="B51">
        <v>1315.1500244140625</v>
      </c>
      <c r="C51" s="13">
        <v>0.38814016172506738</v>
      </c>
      <c r="D51" s="13">
        <v>0.87601078167115898</v>
      </c>
      <c r="E51" s="13">
        <v>0.42318059299191374</v>
      </c>
      <c r="F51" s="13">
        <v>0.33153638814016173</v>
      </c>
    </row>
    <row r="52" spans="1:6" x14ac:dyDescent="0.35">
      <c r="A52" s="12">
        <v>45796</v>
      </c>
      <c r="B52">
        <v>1296.2900390625</v>
      </c>
      <c r="C52" s="13">
        <v>0.34770889487870621</v>
      </c>
      <c r="D52" s="13">
        <v>0.83827493261455521</v>
      </c>
      <c r="E52" s="13">
        <v>0.40161725067385445</v>
      </c>
      <c r="F52" s="13">
        <v>0.29919137466307277</v>
      </c>
    </row>
    <row r="53" spans="1:6" x14ac:dyDescent="0.35">
      <c r="A53" s="12">
        <v>45793</v>
      </c>
      <c r="B53">
        <v>1301.3900146484375</v>
      </c>
      <c r="C53" s="13">
        <v>0.57412398921832886</v>
      </c>
      <c r="D53" s="13">
        <v>0.8571428571428571</v>
      </c>
      <c r="E53" s="13">
        <v>0.44474393530997303</v>
      </c>
      <c r="F53" s="13">
        <v>0.32075471698113206</v>
      </c>
    </row>
    <row r="54" spans="1:6" x14ac:dyDescent="0.35">
      <c r="A54" s="12">
        <v>45792</v>
      </c>
      <c r="B54">
        <v>1313.199951171875</v>
      </c>
      <c r="C54" s="13">
        <v>0.71159029649595684</v>
      </c>
      <c r="D54" s="13">
        <v>0.87601078167115898</v>
      </c>
      <c r="E54" s="13">
        <v>0.47439353099730458</v>
      </c>
      <c r="F54" s="13">
        <v>0.32345013477088946</v>
      </c>
    </row>
    <row r="55" spans="1:6" x14ac:dyDescent="0.35">
      <c r="A55" s="12">
        <v>45791</v>
      </c>
      <c r="B55">
        <v>1309.72998046875</v>
      </c>
      <c r="C55" s="13">
        <v>0.77358490566037741</v>
      </c>
      <c r="D55" s="13">
        <v>0.86522911051212936</v>
      </c>
      <c r="E55" s="13">
        <v>0.46091644204851751</v>
      </c>
      <c r="F55" s="13">
        <v>0.32345013477088946</v>
      </c>
    </row>
    <row r="56" spans="1:6" x14ac:dyDescent="0.35">
      <c r="A56" s="12">
        <v>45790</v>
      </c>
      <c r="B56">
        <v>1293.4300537109375</v>
      </c>
      <c r="C56" s="13">
        <v>0.80053908355795145</v>
      </c>
      <c r="D56" s="13">
        <v>0.85444743935309975</v>
      </c>
      <c r="E56" s="13">
        <v>0.43126684636118601</v>
      </c>
      <c r="F56" s="13">
        <v>0.29380053908355797</v>
      </c>
    </row>
    <row r="57" spans="1:6" x14ac:dyDescent="0.35">
      <c r="A57" s="12">
        <v>45789</v>
      </c>
      <c r="B57">
        <v>1283.260009765625</v>
      </c>
      <c r="C57" s="13">
        <v>0.71967654986522911</v>
      </c>
      <c r="D57" s="13">
        <v>0.89218328840970351</v>
      </c>
      <c r="E57" s="13">
        <v>0.3719676549865229</v>
      </c>
      <c r="F57" s="13">
        <v>0.2857142857142857</v>
      </c>
    </row>
    <row r="58" spans="1:6" x14ac:dyDescent="0.35">
      <c r="A58" s="12">
        <v>45786</v>
      </c>
      <c r="B58">
        <v>1267.300048828125</v>
      </c>
      <c r="C58" s="13">
        <v>0.69541778975741242</v>
      </c>
      <c r="D58" s="13">
        <v>0.87601078167115898</v>
      </c>
      <c r="E58" s="13">
        <v>0.33692722371967654</v>
      </c>
      <c r="F58" s="13">
        <v>0.28301886792452829</v>
      </c>
    </row>
    <row r="59" spans="1:6" x14ac:dyDescent="0.35">
      <c r="A59" s="12">
        <v>45785</v>
      </c>
      <c r="B59">
        <v>1269.800048828125</v>
      </c>
      <c r="C59" s="13">
        <v>0.73854447439353099</v>
      </c>
      <c r="D59" s="13">
        <v>0.84366576819407013</v>
      </c>
      <c r="E59" s="13">
        <v>0.33423180592991913</v>
      </c>
      <c r="F59" s="13">
        <v>0.28032345013477089</v>
      </c>
    </row>
    <row r="60" spans="1:6" x14ac:dyDescent="0.35">
      <c r="A60" s="12">
        <v>45784</v>
      </c>
      <c r="B60">
        <v>1250.3699951171875</v>
      </c>
      <c r="C60" s="13">
        <v>0.63881401617250677</v>
      </c>
      <c r="D60" s="13">
        <v>0.64690026954177893</v>
      </c>
      <c r="E60" s="13">
        <v>0.30997304582210244</v>
      </c>
      <c r="F60" s="13">
        <v>0.26145552560646901</v>
      </c>
    </row>
    <row r="61" spans="1:6" x14ac:dyDescent="0.35">
      <c r="A61" s="12">
        <v>45783</v>
      </c>
      <c r="B61">
        <v>1241.949951171875</v>
      </c>
      <c r="C61" s="13">
        <v>0.70080862533692723</v>
      </c>
      <c r="D61" s="13">
        <v>0.53908355795148244</v>
      </c>
      <c r="E61" s="13">
        <v>0.29649595687331537</v>
      </c>
      <c r="F61" s="13">
        <v>0.26684636118598382</v>
      </c>
    </row>
  </sheetData>
  <pageMargins left="0.7" right="0.7" top="0.75" bottom="0.75" header="0.3" footer="0.3"/>
  <pageSetup scale="77" orientation="portrait" r:id="rId1"/>
  <tableParts count="1">
    <tablePart r:id="rId2"/>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79426D-D0EB-4C3A-B29C-CC542DD832F5}">
  <dimension ref="A1:H11"/>
  <sheetViews>
    <sheetView view="pageBreakPreview" zoomScale="60" zoomScaleNormal="100" workbookViewId="0">
      <selection activeCell="Q27" sqref="Q27:Q28"/>
    </sheetView>
  </sheetViews>
  <sheetFormatPr defaultRowHeight="14.5" x14ac:dyDescent="0.35"/>
  <cols>
    <col min="1" max="1" width="16.26953125" bestFit="1" customWidth="1"/>
    <col min="2" max="2" width="8.54296875" bestFit="1" customWidth="1"/>
    <col min="3" max="3" width="14.6328125" bestFit="1" customWidth="1"/>
    <col min="4" max="4" width="14.90625" bestFit="1" customWidth="1"/>
    <col min="5" max="5" width="13.26953125" bestFit="1" customWidth="1"/>
    <col min="6" max="6" width="13.08984375" bestFit="1" customWidth="1"/>
    <col min="7" max="7" width="14.81640625" bestFit="1" customWidth="1"/>
    <col min="8" max="8" width="13.26953125" bestFit="1" customWidth="1"/>
  </cols>
  <sheetData>
    <row r="1" spans="1:8" x14ac:dyDescent="0.35">
      <c r="A1" t="s">
        <v>28</v>
      </c>
      <c r="B1" t="s">
        <v>32</v>
      </c>
      <c r="C1" t="s">
        <v>117</v>
      </c>
      <c r="D1" t="s">
        <v>118</v>
      </c>
      <c r="E1" t="s">
        <v>63</v>
      </c>
      <c r="F1" t="s">
        <v>62</v>
      </c>
      <c r="G1" t="s">
        <v>119</v>
      </c>
      <c r="H1" t="s">
        <v>64</v>
      </c>
    </row>
    <row r="2" spans="1:8" x14ac:dyDescent="0.35">
      <c r="A2" s="1">
        <v>45866</v>
      </c>
      <c r="B2" t="s">
        <v>65</v>
      </c>
      <c r="C2">
        <v>0</v>
      </c>
      <c r="D2">
        <v>0</v>
      </c>
      <c r="E2">
        <v>0</v>
      </c>
      <c r="F2">
        <v>0</v>
      </c>
      <c r="G2">
        <v>0</v>
      </c>
      <c r="H2">
        <v>0</v>
      </c>
    </row>
    <row r="3" spans="1:8" x14ac:dyDescent="0.35">
      <c r="A3" s="1">
        <v>45866</v>
      </c>
      <c r="B3" t="s">
        <v>66</v>
      </c>
      <c r="C3">
        <v>-149.314302</v>
      </c>
      <c r="D3">
        <v>139.27038899999999</v>
      </c>
      <c r="E3">
        <v>-4875.822751744</v>
      </c>
      <c r="F3">
        <v>3891.635654656</v>
      </c>
      <c r="G3">
        <v>-10.043913</v>
      </c>
      <c r="H3">
        <v>-984.18709708799975</v>
      </c>
    </row>
    <row r="4" spans="1:8" x14ac:dyDescent="0.35">
      <c r="A4" s="1">
        <v>45863</v>
      </c>
      <c r="B4" t="s">
        <v>65</v>
      </c>
      <c r="C4">
        <v>-33.926707999999998</v>
      </c>
      <c r="D4">
        <v>20.511600000000001</v>
      </c>
      <c r="E4">
        <v>-1064.529398784</v>
      </c>
      <c r="F4">
        <v>765.78513548800004</v>
      </c>
      <c r="G4">
        <v>-13.415108</v>
      </c>
      <c r="H4">
        <v>-298.74426329599993</v>
      </c>
    </row>
    <row r="5" spans="1:8" x14ac:dyDescent="0.35">
      <c r="A5" s="1">
        <v>45863</v>
      </c>
      <c r="B5" t="s">
        <v>66</v>
      </c>
      <c r="C5">
        <v>-118.893894</v>
      </c>
      <c r="D5">
        <v>126.141412</v>
      </c>
      <c r="E5">
        <v>-3770.7238727679996</v>
      </c>
      <c r="F5">
        <v>3756.5931847680004</v>
      </c>
      <c r="G5">
        <v>7.2475180000000003</v>
      </c>
      <c r="H5">
        <v>-14.130687999999729</v>
      </c>
    </row>
    <row r="6" spans="1:8" x14ac:dyDescent="0.35">
      <c r="A6" s="1">
        <v>45862</v>
      </c>
      <c r="B6" t="s">
        <v>65</v>
      </c>
      <c r="C6">
        <v>-33.516474000000002</v>
      </c>
      <c r="D6">
        <v>32.4955</v>
      </c>
      <c r="E6">
        <v>-1037.7892268799999</v>
      </c>
      <c r="F6">
        <v>1130.8811121919998</v>
      </c>
      <c r="G6">
        <v>-1.020974</v>
      </c>
      <c r="H6">
        <v>93.091885311999974</v>
      </c>
    </row>
    <row r="7" spans="1:8" x14ac:dyDescent="0.35">
      <c r="A7" s="1">
        <v>45862</v>
      </c>
      <c r="B7" t="s">
        <v>66</v>
      </c>
      <c r="C7">
        <v>-156.49668600000001</v>
      </c>
      <c r="D7">
        <v>168.96829500000001</v>
      </c>
      <c r="E7">
        <v>-5526.7200942079999</v>
      </c>
      <c r="F7">
        <v>5184.1490923519996</v>
      </c>
      <c r="G7">
        <v>12.471609000000001</v>
      </c>
      <c r="H7">
        <v>-342.57100185600046</v>
      </c>
    </row>
    <row r="8" spans="1:8" x14ac:dyDescent="0.35">
      <c r="A8" s="1">
        <v>45861</v>
      </c>
      <c r="B8" t="s">
        <v>65</v>
      </c>
      <c r="C8">
        <v>-34.343511999999997</v>
      </c>
      <c r="D8">
        <v>34.208834000000003</v>
      </c>
      <c r="E8">
        <v>-1311.7974344960001</v>
      </c>
      <c r="F8">
        <v>1173.5518658559999</v>
      </c>
      <c r="G8">
        <v>-0.13467799999999999</v>
      </c>
      <c r="H8">
        <v>-138.24556863999999</v>
      </c>
    </row>
    <row r="9" spans="1:8" x14ac:dyDescent="0.35">
      <c r="A9" s="1">
        <v>45861</v>
      </c>
      <c r="B9" t="s">
        <v>66</v>
      </c>
      <c r="C9">
        <v>-127.76969099999999</v>
      </c>
      <c r="D9">
        <v>117.86644099999999</v>
      </c>
      <c r="E9">
        <v>-3630.3114240000004</v>
      </c>
      <c r="F9">
        <v>3736.5552168959998</v>
      </c>
      <c r="G9">
        <v>-9.9032499999999999</v>
      </c>
      <c r="H9">
        <v>106.2437928959996</v>
      </c>
    </row>
    <row r="10" spans="1:8" x14ac:dyDescent="0.35">
      <c r="A10" s="1">
        <v>45860</v>
      </c>
      <c r="B10" t="s">
        <v>66</v>
      </c>
      <c r="C10">
        <v>-137.62955400000001</v>
      </c>
      <c r="D10">
        <v>127.139774</v>
      </c>
      <c r="E10">
        <v>-5610.5007267840001</v>
      </c>
      <c r="F10">
        <v>3730.192621568</v>
      </c>
      <c r="G10">
        <v>-10.48978</v>
      </c>
      <c r="H10">
        <v>-1880.3081052160003</v>
      </c>
    </row>
    <row r="11" spans="1:8" x14ac:dyDescent="0.35">
      <c r="A11" s="1">
        <v>45860</v>
      </c>
      <c r="B11" t="s">
        <v>65</v>
      </c>
      <c r="C11">
        <v>-24.539016</v>
      </c>
      <c r="D11">
        <v>24.817322000000001</v>
      </c>
      <c r="E11">
        <v>-815.79190323199998</v>
      </c>
      <c r="F11">
        <v>767.093584384</v>
      </c>
      <c r="G11">
        <v>0.278306</v>
      </c>
      <c r="H11">
        <v>-48.698318847999936</v>
      </c>
    </row>
  </sheetData>
  <phoneticPr fontId="8" type="noConversion"/>
  <pageMargins left="0.7" right="0.7" top="0.75" bottom="0.75" header="0.3" footer="0.3"/>
  <pageSetup scale="87" orientation="portrait" r:id="rId1"/>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5F69C2-1880-4645-9453-CEB25F97201C}">
  <dimension ref="A1:D41"/>
  <sheetViews>
    <sheetView view="pageBreakPreview" zoomScale="60" zoomScaleNormal="100" workbookViewId="0">
      <selection activeCell="G5" sqref="G5"/>
    </sheetView>
  </sheetViews>
  <sheetFormatPr defaultRowHeight="14.5" x14ac:dyDescent="0.35"/>
  <cols>
    <col min="1" max="1" width="8.54296875" bestFit="1" customWidth="1"/>
    <col min="2" max="2" width="9.453125" bestFit="1" customWidth="1"/>
    <col min="3" max="3" width="16" bestFit="1" customWidth="1"/>
    <col min="4" max="4" width="13.08984375" bestFit="1" customWidth="1"/>
    <col min="7" max="7" width="6" bestFit="1" customWidth="1"/>
    <col min="8" max="8" width="13.453125" bestFit="1" customWidth="1"/>
  </cols>
  <sheetData>
    <row r="1" spans="1:4" x14ac:dyDescent="0.35">
      <c r="A1" t="s">
        <v>32</v>
      </c>
      <c r="B1" t="s">
        <v>15</v>
      </c>
      <c r="C1" t="s">
        <v>67</v>
      </c>
      <c r="D1" t="s">
        <v>110</v>
      </c>
    </row>
    <row r="2" spans="1:4" x14ac:dyDescent="0.35">
      <c r="A2" t="s">
        <v>66</v>
      </c>
      <c r="B2" t="s">
        <v>289</v>
      </c>
      <c r="C2">
        <v>578.41081343999997</v>
      </c>
      <c r="D2">
        <v>1</v>
      </c>
    </row>
    <row r="3" spans="1:4" x14ac:dyDescent="0.35">
      <c r="A3" t="s">
        <v>66</v>
      </c>
      <c r="B3" t="s">
        <v>71</v>
      </c>
      <c r="C3">
        <v>447.97505535999994</v>
      </c>
      <c r="D3">
        <v>1</v>
      </c>
    </row>
    <row r="4" spans="1:4" x14ac:dyDescent="0.35">
      <c r="A4" t="s">
        <v>66</v>
      </c>
      <c r="B4" t="s">
        <v>285</v>
      </c>
      <c r="C4">
        <v>441.25578342399996</v>
      </c>
      <c r="D4">
        <v>1</v>
      </c>
    </row>
    <row r="5" spans="1:4" x14ac:dyDescent="0.35">
      <c r="A5" t="s">
        <v>66</v>
      </c>
      <c r="B5" t="s">
        <v>68</v>
      </c>
      <c r="C5">
        <v>354.59049062400004</v>
      </c>
      <c r="D5">
        <v>1</v>
      </c>
    </row>
    <row r="6" spans="1:4" x14ac:dyDescent="0.35">
      <c r="A6" t="s">
        <v>66</v>
      </c>
      <c r="B6" t="s">
        <v>77</v>
      </c>
      <c r="C6">
        <v>293.48871167999999</v>
      </c>
      <c r="D6">
        <v>1</v>
      </c>
    </row>
    <row r="7" spans="1:4" x14ac:dyDescent="0.35">
      <c r="A7" t="s">
        <v>66</v>
      </c>
      <c r="B7" t="s">
        <v>291</v>
      </c>
      <c r="C7">
        <v>186.60291481599998</v>
      </c>
      <c r="D7">
        <v>1</v>
      </c>
    </row>
    <row r="8" spans="1:4" x14ac:dyDescent="0.35">
      <c r="A8" t="s">
        <v>66</v>
      </c>
      <c r="B8" t="s">
        <v>75</v>
      </c>
      <c r="C8">
        <v>127.88921548800002</v>
      </c>
      <c r="D8">
        <v>1</v>
      </c>
    </row>
    <row r="9" spans="1:4" x14ac:dyDescent="0.35">
      <c r="A9" t="s">
        <v>66</v>
      </c>
      <c r="B9" t="s">
        <v>76</v>
      </c>
      <c r="C9">
        <v>116.009182732</v>
      </c>
      <c r="D9">
        <v>1</v>
      </c>
    </row>
    <row r="10" spans="1:4" x14ac:dyDescent="0.35">
      <c r="A10" t="s">
        <v>66</v>
      </c>
      <c r="B10" t="s">
        <v>315</v>
      </c>
      <c r="C10">
        <v>98.798642688000058</v>
      </c>
      <c r="D10">
        <v>1</v>
      </c>
    </row>
    <row r="11" spans="1:4" x14ac:dyDescent="0.35">
      <c r="A11" t="s">
        <v>66</v>
      </c>
      <c r="B11" t="s">
        <v>89</v>
      </c>
      <c r="C11">
        <v>98.197993472000007</v>
      </c>
      <c r="D11">
        <v>1</v>
      </c>
    </row>
    <row r="12" spans="1:4" x14ac:dyDescent="0.35">
      <c r="A12" t="s">
        <v>66</v>
      </c>
      <c r="B12" t="s">
        <v>154</v>
      </c>
      <c r="C12">
        <v>165.24548812799998</v>
      </c>
      <c r="D12">
        <v>0</v>
      </c>
    </row>
    <row r="13" spans="1:4" x14ac:dyDescent="0.35">
      <c r="A13" t="s">
        <v>66</v>
      </c>
      <c r="B13" t="s">
        <v>73</v>
      </c>
      <c r="C13">
        <v>172.30667775999999</v>
      </c>
      <c r="D13">
        <v>0</v>
      </c>
    </row>
    <row r="14" spans="1:4" x14ac:dyDescent="0.35">
      <c r="A14" t="s">
        <v>66</v>
      </c>
      <c r="B14" t="s">
        <v>548</v>
      </c>
      <c r="C14">
        <v>177.08504832</v>
      </c>
      <c r="D14">
        <v>0</v>
      </c>
    </row>
    <row r="15" spans="1:4" x14ac:dyDescent="0.35">
      <c r="A15" t="s">
        <v>66</v>
      </c>
      <c r="B15" t="s">
        <v>72</v>
      </c>
      <c r="C15">
        <v>182.56521113599999</v>
      </c>
      <c r="D15">
        <v>0</v>
      </c>
    </row>
    <row r="16" spans="1:4" x14ac:dyDescent="0.35">
      <c r="A16" t="s">
        <v>66</v>
      </c>
      <c r="B16" t="s">
        <v>284</v>
      </c>
      <c r="C16">
        <v>226.91743539199996</v>
      </c>
      <c r="D16">
        <v>0</v>
      </c>
    </row>
    <row r="17" spans="1:4" x14ac:dyDescent="0.35">
      <c r="A17" t="s">
        <v>66</v>
      </c>
      <c r="B17" t="s">
        <v>153</v>
      </c>
      <c r="C17">
        <v>361.17630156799999</v>
      </c>
      <c r="D17">
        <v>0</v>
      </c>
    </row>
    <row r="18" spans="1:4" x14ac:dyDescent="0.35">
      <c r="A18" t="s">
        <v>66</v>
      </c>
      <c r="B18" t="s">
        <v>83</v>
      </c>
      <c r="C18">
        <v>390.89892044799996</v>
      </c>
      <c r="D18">
        <v>0</v>
      </c>
    </row>
    <row r="19" spans="1:4" x14ac:dyDescent="0.35">
      <c r="A19" t="s">
        <v>66</v>
      </c>
      <c r="B19" t="s">
        <v>70</v>
      </c>
      <c r="C19">
        <v>509.44593817600003</v>
      </c>
      <c r="D19">
        <v>0</v>
      </c>
    </row>
    <row r="20" spans="1:4" x14ac:dyDescent="0.35">
      <c r="A20" t="s">
        <v>66</v>
      </c>
      <c r="B20" t="s">
        <v>69</v>
      </c>
      <c r="C20">
        <v>1261.5248302079999</v>
      </c>
      <c r="D20">
        <v>0</v>
      </c>
    </row>
    <row r="21" spans="1:4" x14ac:dyDescent="0.35">
      <c r="A21" t="s">
        <v>66</v>
      </c>
      <c r="B21" t="s">
        <v>178</v>
      </c>
      <c r="C21">
        <v>1853.9442626559999</v>
      </c>
      <c r="D21">
        <v>0</v>
      </c>
    </row>
    <row r="22" spans="1:4" x14ac:dyDescent="0.35">
      <c r="A22" t="s">
        <v>65</v>
      </c>
      <c r="B22" t="s">
        <v>81</v>
      </c>
      <c r="C22">
        <v>67.314716672000117</v>
      </c>
      <c r="D22">
        <v>1</v>
      </c>
    </row>
    <row r="23" spans="1:4" x14ac:dyDescent="0.35">
      <c r="A23" t="s">
        <v>65</v>
      </c>
      <c r="B23" t="s">
        <v>70</v>
      </c>
      <c r="C23">
        <v>57.574475776000014</v>
      </c>
      <c r="D23">
        <v>1</v>
      </c>
    </row>
    <row r="24" spans="1:4" x14ac:dyDescent="0.35">
      <c r="A24" t="s">
        <v>65</v>
      </c>
      <c r="B24" t="s">
        <v>303</v>
      </c>
      <c r="C24">
        <v>57.082181503999998</v>
      </c>
      <c r="D24">
        <v>1</v>
      </c>
    </row>
    <row r="25" spans="1:4" x14ac:dyDescent="0.35">
      <c r="A25" t="s">
        <v>65</v>
      </c>
      <c r="B25" t="s">
        <v>83</v>
      </c>
      <c r="C25">
        <v>48.206477312000004</v>
      </c>
      <c r="D25">
        <v>1</v>
      </c>
    </row>
    <row r="26" spans="1:4" x14ac:dyDescent="0.35">
      <c r="A26" t="s">
        <v>65</v>
      </c>
      <c r="B26" t="s">
        <v>69</v>
      </c>
      <c r="C26">
        <v>47.486589952000017</v>
      </c>
      <c r="D26">
        <v>1</v>
      </c>
    </row>
    <row r="27" spans="1:4" x14ac:dyDescent="0.35">
      <c r="A27" t="s">
        <v>65</v>
      </c>
      <c r="B27" t="s">
        <v>82</v>
      </c>
      <c r="C27">
        <v>33.348980736000001</v>
      </c>
      <c r="D27">
        <v>1</v>
      </c>
    </row>
    <row r="28" spans="1:4" x14ac:dyDescent="0.35">
      <c r="A28" t="s">
        <v>65</v>
      </c>
      <c r="B28" t="s">
        <v>285</v>
      </c>
      <c r="C28">
        <v>30.718129663999996</v>
      </c>
      <c r="D28">
        <v>1</v>
      </c>
    </row>
    <row r="29" spans="1:4" x14ac:dyDescent="0.35">
      <c r="A29" t="s">
        <v>65</v>
      </c>
      <c r="B29" t="s">
        <v>549</v>
      </c>
      <c r="C29">
        <v>30.067715231999998</v>
      </c>
      <c r="D29">
        <v>1</v>
      </c>
    </row>
    <row r="30" spans="1:4" x14ac:dyDescent="0.35">
      <c r="A30" t="s">
        <v>65</v>
      </c>
      <c r="B30" t="s">
        <v>314</v>
      </c>
      <c r="C30">
        <v>21.24887155199999</v>
      </c>
      <c r="D30">
        <v>1</v>
      </c>
    </row>
    <row r="31" spans="1:4" x14ac:dyDescent="0.35">
      <c r="A31" t="s">
        <v>65</v>
      </c>
      <c r="B31" t="s">
        <v>290</v>
      </c>
      <c r="C31">
        <v>20.383509591999999</v>
      </c>
      <c r="D31">
        <v>1</v>
      </c>
    </row>
    <row r="32" spans="1:4" x14ac:dyDescent="0.35">
      <c r="A32" t="s">
        <v>65</v>
      </c>
      <c r="B32" t="s">
        <v>316</v>
      </c>
      <c r="C32">
        <v>22.990000127999998</v>
      </c>
      <c r="D32">
        <v>0</v>
      </c>
    </row>
    <row r="33" spans="1:4" x14ac:dyDescent="0.35">
      <c r="A33" t="s">
        <v>65</v>
      </c>
      <c r="B33" t="s">
        <v>80</v>
      </c>
      <c r="C33">
        <v>29.298243584000005</v>
      </c>
      <c r="D33">
        <v>0</v>
      </c>
    </row>
    <row r="34" spans="1:4" x14ac:dyDescent="0.35">
      <c r="A34" t="s">
        <v>65</v>
      </c>
      <c r="B34" t="s">
        <v>72</v>
      </c>
      <c r="C34">
        <v>30.644672048</v>
      </c>
      <c r="D34">
        <v>0</v>
      </c>
    </row>
    <row r="35" spans="1:4" x14ac:dyDescent="0.35">
      <c r="A35" t="s">
        <v>65</v>
      </c>
      <c r="B35" t="s">
        <v>171</v>
      </c>
      <c r="C35">
        <v>34.070484735999997</v>
      </c>
      <c r="D35">
        <v>0</v>
      </c>
    </row>
    <row r="36" spans="1:4" x14ac:dyDescent="0.35">
      <c r="A36" t="s">
        <v>65</v>
      </c>
      <c r="B36" t="s">
        <v>153</v>
      </c>
      <c r="C36">
        <v>39.884886015999996</v>
      </c>
      <c r="D36">
        <v>0</v>
      </c>
    </row>
    <row r="37" spans="1:4" x14ac:dyDescent="0.35">
      <c r="A37" t="s">
        <v>65</v>
      </c>
      <c r="B37" t="s">
        <v>84</v>
      </c>
      <c r="C37">
        <v>51.655295056</v>
      </c>
      <c r="D37">
        <v>0</v>
      </c>
    </row>
    <row r="38" spans="1:4" x14ac:dyDescent="0.35">
      <c r="A38" t="s">
        <v>65</v>
      </c>
      <c r="B38" t="s">
        <v>88</v>
      </c>
      <c r="C38">
        <v>152.28371865600002</v>
      </c>
      <c r="D38">
        <v>0</v>
      </c>
    </row>
    <row r="39" spans="1:4" x14ac:dyDescent="0.35">
      <c r="A39" t="s">
        <v>65</v>
      </c>
      <c r="B39" t="s">
        <v>292</v>
      </c>
      <c r="C39">
        <v>177.519858688</v>
      </c>
      <c r="D39">
        <v>0</v>
      </c>
    </row>
    <row r="40" spans="1:4" x14ac:dyDescent="0.35">
      <c r="A40" t="s">
        <v>65</v>
      </c>
      <c r="B40" t="s">
        <v>77</v>
      </c>
      <c r="C40">
        <v>225.98338563199999</v>
      </c>
      <c r="D40">
        <v>0</v>
      </c>
    </row>
    <row r="41" spans="1:4" x14ac:dyDescent="0.35">
      <c r="A41" t="s">
        <v>65</v>
      </c>
      <c r="B41" t="s">
        <v>71</v>
      </c>
      <c r="C41">
        <v>305.50255411199998</v>
      </c>
      <c r="D41">
        <v>0</v>
      </c>
    </row>
  </sheetData>
  <pageMargins left="0.7" right="0.7" top="0.75" bottom="0.75" header="0.3" footer="0.3"/>
  <pageSetup orientation="portrait" r:id="rId1"/>
  <tableParts count="1">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BA8A4D-EA41-4ACF-9E4B-04E2871BBEC6}">
  <dimension ref="A1:K41"/>
  <sheetViews>
    <sheetView view="pageBreakPreview" zoomScaleNormal="100" zoomScaleSheetLayoutView="100" workbookViewId="0">
      <selection activeCell="G5" sqref="G5"/>
    </sheetView>
  </sheetViews>
  <sheetFormatPr defaultRowHeight="14.5" x14ac:dyDescent="0.35"/>
  <cols>
    <col min="1" max="1" width="10.453125" bestFit="1" customWidth="1"/>
    <col min="2" max="5" width="80.7265625" bestFit="1" customWidth="1"/>
    <col min="6" max="6" width="16.1796875" bestFit="1" customWidth="1"/>
    <col min="7" max="7" width="12.1796875" bestFit="1" customWidth="1"/>
    <col min="8" max="8" width="13.26953125" bestFit="1" customWidth="1"/>
    <col min="9" max="9" width="8.81640625" bestFit="1" customWidth="1"/>
    <col min="10" max="10" width="61.453125" bestFit="1" customWidth="1"/>
    <col min="11" max="11" width="12.453125" bestFit="1" customWidth="1"/>
  </cols>
  <sheetData>
    <row r="1" spans="1:11" x14ac:dyDescent="0.35">
      <c r="A1" t="s">
        <v>1</v>
      </c>
      <c r="B1" t="s">
        <v>2</v>
      </c>
      <c r="C1" t="s">
        <v>3</v>
      </c>
      <c r="D1" t="s">
        <v>4</v>
      </c>
      <c r="E1" t="s">
        <v>5</v>
      </c>
      <c r="F1" t="s">
        <v>6</v>
      </c>
      <c r="G1" t="s">
        <v>0</v>
      </c>
      <c r="H1" t="s">
        <v>7</v>
      </c>
      <c r="I1" t="s">
        <v>8</v>
      </c>
      <c r="J1" t="s">
        <v>57</v>
      </c>
      <c r="K1" t="s">
        <v>333</v>
      </c>
    </row>
    <row r="2" spans="1:11" x14ac:dyDescent="0.35">
      <c r="A2" t="s">
        <v>344</v>
      </c>
      <c r="B2" t="s">
        <v>345</v>
      </c>
      <c r="C2" t="s">
        <v>401</v>
      </c>
      <c r="D2" t="s">
        <v>346</v>
      </c>
      <c r="E2" t="s">
        <v>347</v>
      </c>
      <c r="F2" s="1">
        <v>45865.661805555559</v>
      </c>
      <c r="G2" t="s">
        <v>9</v>
      </c>
      <c r="H2">
        <v>56</v>
      </c>
      <c r="I2" t="s">
        <v>11</v>
      </c>
      <c r="J2" t="s">
        <v>402</v>
      </c>
      <c r="K2" t="s">
        <v>13</v>
      </c>
    </row>
    <row r="3" spans="1:11" x14ac:dyDescent="0.35">
      <c r="A3" t="s">
        <v>343</v>
      </c>
      <c r="B3" t="s">
        <v>348</v>
      </c>
      <c r="C3" t="s">
        <v>403</v>
      </c>
      <c r="D3" t="s">
        <v>349</v>
      </c>
      <c r="E3" t="s">
        <v>350</v>
      </c>
      <c r="F3" s="1">
        <v>45865.319444444445</v>
      </c>
      <c r="G3" t="s">
        <v>9</v>
      </c>
      <c r="H3">
        <v>55</v>
      </c>
      <c r="I3" t="s">
        <v>11</v>
      </c>
      <c r="J3" t="s">
        <v>404</v>
      </c>
      <c r="K3" t="s">
        <v>302</v>
      </c>
    </row>
    <row r="4" spans="1:11" x14ac:dyDescent="0.35">
      <c r="A4" t="s">
        <v>344</v>
      </c>
      <c r="B4" t="s">
        <v>351</v>
      </c>
      <c r="C4" t="s">
        <v>405</v>
      </c>
      <c r="D4" t="s">
        <v>352</v>
      </c>
      <c r="E4" t="s">
        <v>353</v>
      </c>
      <c r="F4" s="1">
        <v>45864.916666666664</v>
      </c>
      <c r="G4" t="s">
        <v>9</v>
      </c>
      <c r="H4">
        <v>58</v>
      </c>
      <c r="I4" t="s">
        <v>11</v>
      </c>
      <c r="J4" t="s">
        <v>354</v>
      </c>
      <c r="K4" t="s">
        <v>13</v>
      </c>
    </row>
    <row r="5" spans="1:11" x14ac:dyDescent="0.35">
      <c r="A5" t="s">
        <v>355</v>
      </c>
      <c r="B5" t="s">
        <v>406</v>
      </c>
      <c r="C5" t="s">
        <v>407</v>
      </c>
      <c r="D5" t="s">
        <v>408</v>
      </c>
      <c r="E5" t="s">
        <v>409</v>
      </c>
      <c r="F5" s="1">
        <v>45864.4378125</v>
      </c>
      <c r="G5" t="s">
        <v>9</v>
      </c>
      <c r="H5">
        <v>58</v>
      </c>
      <c r="I5" t="s">
        <v>12</v>
      </c>
      <c r="J5" t="s">
        <v>410</v>
      </c>
      <c r="K5" t="s">
        <v>302</v>
      </c>
    </row>
    <row r="6" spans="1:11" x14ac:dyDescent="0.35">
      <c r="A6" t="s">
        <v>355</v>
      </c>
      <c r="B6" t="s">
        <v>356</v>
      </c>
      <c r="C6" t="s">
        <v>411</v>
      </c>
      <c r="D6" t="s">
        <v>357</v>
      </c>
      <c r="E6" t="s">
        <v>358</v>
      </c>
      <c r="F6" s="1">
        <v>45864.341689814813</v>
      </c>
      <c r="G6" t="s">
        <v>9</v>
      </c>
      <c r="H6">
        <v>42</v>
      </c>
      <c r="I6" t="s">
        <v>11</v>
      </c>
      <c r="J6" t="s">
        <v>101</v>
      </c>
      <c r="K6" t="s">
        <v>302</v>
      </c>
    </row>
    <row r="7" spans="1:11" x14ac:dyDescent="0.35">
      <c r="A7" t="s">
        <v>355</v>
      </c>
      <c r="B7" t="s">
        <v>334</v>
      </c>
      <c r="C7" t="s">
        <v>412</v>
      </c>
      <c r="D7" t="s">
        <v>335</v>
      </c>
      <c r="E7" t="s">
        <v>336</v>
      </c>
      <c r="F7" s="1">
        <v>45863.899305555555</v>
      </c>
      <c r="G7" t="s">
        <v>9</v>
      </c>
      <c r="H7">
        <v>56</v>
      </c>
      <c r="I7" t="s">
        <v>10</v>
      </c>
      <c r="J7" t="s">
        <v>413</v>
      </c>
      <c r="K7" t="s">
        <v>13</v>
      </c>
    </row>
    <row r="8" spans="1:11" x14ac:dyDescent="0.35">
      <c r="A8" t="s">
        <v>355</v>
      </c>
      <c r="B8" t="s">
        <v>414</v>
      </c>
      <c r="C8" t="s">
        <v>415</v>
      </c>
      <c r="D8" t="s">
        <v>416</v>
      </c>
      <c r="E8" t="s">
        <v>417</v>
      </c>
      <c r="F8" s="1">
        <v>45863.80945601852</v>
      </c>
      <c r="G8" t="s">
        <v>9</v>
      </c>
      <c r="H8">
        <v>56</v>
      </c>
      <c r="I8" t="s">
        <v>12</v>
      </c>
      <c r="J8" t="s">
        <v>418</v>
      </c>
      <c r="K8" t="s">
        <v>302</v>
      </c>
    </row>
    <row r="9" spans="1:11" x14ac:dyDescent="0.35">
      <c r="A9" t="s">
        <v>355</v>
      </c>
      <c r="B9" t="s">
        <v>337</v>
      </c>
      <c r="C9" t="s">
        <v>419</v>
      </c>
      <c r="D9" t="s">
        <v>338</v>
      </c>
      <c r="E9" t="s">
        <v>339</v>
      </c>
      <c r="F9" s="1">
        <v>45863.761701388888</v>
      </c>
      <c r="G9" t="s">
        <v>9</v>
      </c>
      <c r="H9">
        <v>43</v>
      </c>
      <c r="I9" t="s">
        <v>12</v>
      </c>
      <c r="J9" t="s">
        <v>420</v>
      </c>
      <c r="K9" t="s">
        <v>302</v>
      </c>
    </row>
    <row r="10" spans="1:11" x14ac:dyDescent="0.35">
      <c r="A10" t="s">
        <v>355</v>
      </c>
      <c r="B10" t="s">
        <v>421</v>
      </c>
      <c r="C10" t="s">
        <v>422</v>
      </c>
      <c r="D10" t="s">
        <v>423</v>
      </c>
      <c r="E10" t="s">
        <v>424</v>
      </c>
      <c r="F10" s="1">
        <v>45863.681944444441</v>
      </c>
      <c r="G10" t="s">
        <v>9</v>
      </c>
      <c r="H10">
        <v>43</v>
      </c>
      <c r="I10" t="s">
        <v>11</v>
      </c>
      <c r="J10" t="s">
        <v>425</v>
      </c>
      <c r="K10" t="s">
        <v>302</v>
      </c>
    </row>
    <row r="11" spans="1:11" x14ac:dyDescent="0.35">
      <c r="A11" t="s">
        <v>343</v>
      </c>
      <c r="B11" t="s">
        <v>326</v>
      </c>
      <c r="C11" t="s">
        <v>426</v>
      </c>
      <c r="D11" t="s">
        <v>327</v>
      </c>
      <c r="E11" t="s">
        <v>328</v>
      </c>
      <c r="F11" s="1">
        <v>45863.436111111114</v>
      </c>
      <c r="G11" t="s">
        <v>9</v>
      </c>
      <c r="H11">
        <v>46</v>
      </c>
      <c r="I11" t="s">
        <v>12</v>
      </c>
      <c r="J11" t="s">
        <v>427</v>
      </c>
      <c r="K11" t="s">
        <v>13</v>
      </c>
    </row>
    <row r="12" spans="1:11" x14ac:dyDescent="0.35">
      <c r="A12" t="s">
        <v>344</v>
      </c>
      <c r="B12" t="s">
        <v>359</v>
      </c>
      <c r="C12" t="s">
        <v>428</v>
      </c>
      <c r="D12" t="s">
        <v>360</v>
      </c>
      <c r="E12" t="s">
        <v>361</v>
      </c>
      <c r="F12" s="1">
        <v>45863.393055555556</v>
      </c>
      <c r="G12" t="s">
        <v>9</v>
      </c>
      <c r="H12">
        <v>57</v>
      </c>
      <c r="I12" t="s">
        <v>10</v>
      </c>
      <c r="J12" t="s">
        <v>429</v>
      </c>
      <c r="K12" t="s">
        <v>302</v>
      </c>
    </row>
    <row r="13" spans="1:11" x14ac:dyDescent="0.35">
      <c r="A13" t="s">
        <v>329</v>
      </c>
      <c r="B13" t="s">
        <v>362</v>
      </c>
      <c r="C13" t="s">
        <v>430</v>
      </c>
      <c r="D13" t="s">
        <v>363</v>
      </c>
      <c r="E13" t="s">
        <v>364</v>
      </c>
      <c r="F13" s="1">
        <v>45863.152037037034</v>
      </c>
      <c r="G13" t="s">
        <v>9</v>
      </c>
      <c r="H13">
        <v>59</v>
      </c>
      <c r="I13" t="s">
        <v>11</v>
      </c>
      <c r="J13" t="s">
        <v>431</v>
      </c>
      <c r="K13" t="s">
        <v>13</v>
      </c>
    </row>
    <row r="14" spans="1:11" x14ac:dyDescent="0.35">
      <c r="A14" t="s">
        <v>343</v>
      </c>
      <c r="B14" t="s">
        <v>432</v>
      </c>
      <c r="C14" t="s">
        <v>433</v>
      </c>
      <c r="D14" t="s">
        <v>434</v>
      </c>
      <c r="E14" t="s">
        <v>435</v>
      </c>
      <c r="F14" s="1">
        <v>45863.00277777778</v>
      </c>
      <c r="G14" t="s">
        <v>9</v>
      </c>
      <c r="H14">
        <v>57</v>
      </c>
      <c r="I14" t="s">
        <v>12</v>
      </c>
      <c r="J14" t="s">
        <v>60</v>
      </c>
      <c r="K14" t="s">
        <v>302</v>
      </c>
    </row>
    <row r="15" spans="1:11" x14ac:dyDescent="0.35">
      <c r="A15" t="s">
        <v>355</v>
      </c>
      <c r="B15" t="s">
        <v>317</v>
      </c>
      <c r="C15" t="s">
        <v>436</v>
      </c>
      <c r="D15" t="s">
        <v>318</v>
      </c>
      <c r="E15" t="s">
        <v>319</v>
      </c>
      <c r="F15" s="1">
        <v>45862.870138888888</v>
      </c>
      <c r="G15" t="s">
        <v>9</v>
      </c>
      <c r="H15">
        <v>57</v>
      </c>
      <c r="I15" t="s">
        <v>12</v>
      </c>
      <c r="J15" t="s">
        <v>437</v>
      </c>
      <c r="K15" t="s">
        <v>302</v>
      </c>
    </row>
    <row r="16" spans="1:11" x14ac:dyDescent="0.35">
      <c r="A16" t="s">
        <v>355</v>
      </c>
      <c r="B16" t="s">
        <v>293</v>
      </c>
      <c r="C16" t="s">
        <v>438</v>
      </c>
      <c r="D16" t="s">
        <v>294</v>
      </c>
      <c r="E16" t="s">
        <v>295</v>
      </c>
      <c r="F16" s="1">
        <v>45862.382939814815</v>
      </c>
      <c r="G16" t="s">
        <v>9</v>
      </c>
      <c r="H16">
        <v>48</v>
      </c>
      <c r="I16" t="s">
        <v>11</v>
      </c>
      <c r="J16" t="s">
        <v>439</v>
      </c>
      <c r="K16" t="s">
        <v>302</v>
      </c>
    </row>
    <row r="17" spans="1:11" x14ac:dyDescent="0.35">
      <c r="A17" t="s">
        <v>355</v>
      </c>
      <c r="B17" t="s">
        <v>296</v>
      </c>
      <c r="C17" t="s">
        <v>440</v>
      </c>
      <c r="D17" t="s">
        <v>297</v>
      </c>
      <c r="E17" t="s">
        <v>298</v>
      </c>
      <c r="F17" s="1">
        <v>45861.636805555558</v>
      </c>
      <c r="G17" t="s">
        <v>9</v>
      </c>
      <c r="H17">
        <v>55</v>
      </c>
      <c r="I17" t="s">
        <v>11</v>
      </c>
      <c r="J17" t="s">
        <v>441</v>
      </c>
      <c r="K17" t="s">
        <v>302</v>
      </c>
    </row>
    <row r="18" spans="1:11" x14ac:dyDescent="0.35">
      <c r="A18" t="s">
        <v>355</v>
      </c>
      <c r="B18" t="s">
        <v>330</v>
      </c>
      <c r="C18" t="s">
        <v>442</v>
      </c>
      <c r="D18" t="s">
        <v>331</v>
      </c>
      <c r="E18" t="s">
        <v>332</v>
      </c>
      <c r="F18" s="1">
        <v>45861.615972222222</v>
      </c>
      <c r="G18" t="s">
        <v>9</v>
      </c>
      <c r="H18">
        <v>49</v>
      </c>
      <c r="I18" t="s">
        <v>11</v>
      </c>
      <c r="J18" t="s">
        <v>443</v>
      </c>
      <c r="K18" t="s">
        <v>302</v>
      </c>
    </row>
    <row r="19" spans="1:11" x14ac:dyDescent="0.35">
      <c r="A19" t="s">
        <v>355</v>
      </c>
      <c r="B19" t="s">
        <v>365</v>
      </c>
      <c r="C19" t="s">
        <v>444</v>
      </c>
      <c r="D19" t="s">
        <v>366</v>
      </c>
      <c r="E19" t="s">
        <v>367</v>
      </c>
      <c r="F19" s="1">
        <v>45861.404166666667</v>
      </c>
      <c r="G19" t="s">
        <v>9</v>
      </c>
      <c r="H19">
        <v>50</v>
      </c>
      <c r="I19" t="s">
        <v>11</v>
      </c>
      <c r="J19" t="s">
        <v>445</v>
      </c>
      <c r="K19" t="s">
        <v>302</v>
      </c>
    </row>
    <row r="20" spans="1:11" x14ac:dyDescent="0.35">
      <c r="A20" t="s">
        <v>355</v>
      </c>
      <c r="B20" t="s">
        <v>446</v>
      </c>
      <c r="C20" t="s">
        <v>447</v>
      </c>
      <c r="D20" t="s">
        <v>448</v>
      </c>
      <c r="E20" t="s">
        <v>449</v>
      </c>
      <c r="F20" s="1">
        <v>45860.668055555558</v>
      </c>
      <c r="G20" t="s">
        <v>9</v>
      </c>
      <c r="H20">
        <v>60</v>
      </c>
      <c r="I20" t="s">
        <v>10</v>
      </c>
      <c r="J20" t="s">
        <v>450</v>
      </c>
      <c r="K20" t="s">
        <v>302</v>
      </c>
    </row>
    <row r="21" spans="1:11" x14ac:dyDescent="0.35">
      <c r="A21" t="s">
        <v>355</v>
      </c>
      <c r="B21" t="s">
        <v>451</v>
      </c>
      <c r="C21" t="s">
        <v>452</v>
      </c>
      <c r="D21" t="s">
        <v>453</v>
      </c>
      <c r="E21" t="s">
        <v>454</v>
      </c>
      <c r="F21" s="1">
        <v>45860.366666666669</v>
      </c>
      <c r="G21" t="s">
        <v>9</v>
      </c>
      <c r="H21">
        <v>49</v>
      </c>
      <c r="I21" t="s">
        <v>10</v>
      </c>
      <c r="J21" t="s">
        <v>455</v>
      </c>
      <c r="K21" t="s">
        <v>302</v>
      </c>
    </row>
    <row r="22" spans="1:11" x14ac:dyDescent="0.35">
      <c r="A22" t="s">
        <v>355</v>
      </c>
      <c r="B22" t="s">
        <v>456</v>
      </c>
      <c r="C22" t="s">
        <v>457</v>
      </c>
      <c r="D22" t="s">
        <v>458</v>
      </c>
      <c r="E22" t="s">
        <v>459</v>
      </c>
      <c r="F22" s="1">
        <v>45865.730555555558</v>
      </c>
      <c r="G22" t="s">
        <v>14</v>
      </c>
      <c r="H22">
        <v>51</v>
      </c>
      <c r="I22" t="s">
        <v>10</v>
      </c>
      <c r="J22" t="s">
        <v>460</v>
      </c>
      <c r="K22" t="s">
        <v>302</v>
      </c>
    </row>
    <row r="23" spans="1:11" x14ac:dyDescent="0.35">
      <c r="A23" t="s">
        <v>355</v>
      </c>
      <c r="B23" t="s">
        <v>368</v>
      </c>
      <c r="C23" t="s">
        <v>461</v>
      </c>
      <c r="D23" t="s">
        <v>369</v>
      </c>
      <c r="E23" t="s">
        <v>370</v>
      </c>
      <c r="F23" s="1">
        <v>45864.874780092592</v>
      </c>
      <c r="G23" t="s">
        <v>14</v>
      </c>
      <c r="H23">
        <v>60</v>
      </c>
      <c r="I23" t="s">
        <v>12</v>
      </c>
      <c r="J23" t="s">
        <v>462</v>
      </c>
      <c r="K23" t="s">
        <v>302</v>
      </c>
    </row>
    <row r="24" spans="1:11" x14ac:dyDescent="0.35">
      <c r="A24" t="s">
        <v>344</v>
      </c>
      <c r="B24" t="s">
        <v>371</v>
      </c>
      <c r="C24" t="s">
        <v>463</v>
      </c>
      <c r="D24" t="s">
        <v>372</v>
      </c>
      <c r="E24" t="s">
        <v>373</v>
      </c>
      <c r="F24" s="1">
        <v>45864.819444444445</v>
      </c>
      <c r="G24" t="s">
        <v>14</v>
      </c>
      <c r="H24">
        <v>41</v>
      </c>
      <c r="I24" t="s">
        <v>11</v>
      </c>
      <c r="J24" t="s">
        <v>464</v>
      </c>
      <c r="K24" t="s">
        <v>302</v>
      </c>
    </row>
    <row r="25" spans="1:11" x14ac:dyDescent="0.35">
      <c r="A25" t="s">
        <v>355</v>
      </c>
      <c r="B25" t="s">
        <v>374</v>
      </c>
      <c r="C25" t="s">
        <v>465</v>
      </c>
      <c r="D25" t="s">
        <v>375</v>
      </c>
      <c r="E25" t="s">
        <v>376</v>
      </c>
      <c r="F25" s="1">
        <v>45864.455254629633</v>
      </c>
      <c r="G25" t="s">
        <v>14</v>
      </c>
      <c r="H25">
        <v>41</v>
      </c>
      <c r="I25" t="s">
        <v>12</v>
      </c>
      <c r="J25" t="s">
        <v>466</v>
      </c>
      <c r="K25" t="s">
        <v>302</v>
      </c>
    </row>
    <row r="26" spans="1:11" x14ac:dyDescent="0.35">
      <c r="A26" t="s">
        <v>355</v>
      </c>
      <c r="B26" t="s">
        <v>467</v>
      </c>
      <c r="C26" t="s">
        <v>468</v>
      </c>
      <c r="D26" t="s">
        <v>469</v>
      </c>
      <c r="E26" t="s">
        <v>470</v>
      </c>
      <c r="F26" s="1">
        <v>45864.407118055555</v>
      </c>
      <c r="G26" t="s">
        <v>14</v>
      </c>
      <c r="H26">
        <v>59</v>
      </c>
      <c r="I26" t="s">
        <v>12</v>
      </c>
      <c r="J26" t="s">
        <v>471</v>
      </c>
      <c r="K26" t="s">
        <v>13</v>
      </c>
    </row>
    <row r="27" spans="1:11" x14ac:dyDescent="0.35">
      <c r="A27" t="s">
        <v>355</v>
      </c>
      <c r="B27" t="s">
        <v>377</v>
      </c>
      <c r="C27" t="s">
        <v>472</v>
      </c>
      <c r="D27" t="s">
        <v>378</v>
      </c>
      <c r="E27" t="s">
        <v>379</v>
      </c>
      <c r="F27" s="1">
        <v>45864.363726851851</v>
      </c>
      <c r="G27" t="s">
        <v>14</v>
      </c>
      <c r="H27">
        <v>59</v>
      </c>
      <c r="I27" t="s">
        <v>12</v>
      </c>
      <c r="J27" t="s">
        <v>473</v>
      </c>
      <c r="K27" t="s">
        <v>302</v>
      </c>
    </row>
    <row r="28" spans="1:11" x14ac:dyDescent="0.35">
      <c r="A28" t="s">
        <v>355</v>
      </c>
      <c r="B28" t="s">
        <v>474</v>
      </c>
      <c r="C28" t="s">
        <v>475</v>
      </c>
      <c r="D28" t="s">
        <v>476</v>
      </c>
      <c r="E28" t="s">
        <v>477</v>
      </c>
      <c r="F28" s="1">
        <v>45864.361226851855</v>
      </c>
      <c r="G28" t="s">
        <v>14</v>
      </c>
      <c r="H28">
        <v>49</v>
      </c>
      <c r="I28" t="s">
        <v>12</v>
      </c>
      <c r="J28" t="s">
        <v>478</v>
      </c>
      <c r="K28" t="s">
        <v>302</v>
      </c>
    </row>
    <row r="29" spans="1:11" x14ac:dyDescent="0.35">
      <c r="A29" t="s">
        <v>355</v>
      </c>
      <c r="B29" t="s">
        <v>380</v>
      </c>
      <c r="C29" t="s">
        <v>479</v>
      </c>
      <c r="D29" t="s">
        <v>381</v>
      </c>
      <c r="E29" t="s">
        <v>382</v>
      </c>
      <c r="F29" s="1">
        <v>45864.359039351853</v>
      </c>
      <c r="G29" t="s">
        <v>14</v>
      </c>
      <c r="H29">
        <v>50</v>
      </c>
      <c r="I29" t="s">
        <v>12</v>
      </c>
      <c r="J29" t="s">
        <v>480</v>
      </c>
      <c r="K29" t="s">
        <v>302</v>
      </c>
    </row>
    <row r="30" spans="1:11" x14ac:dyDescent="0.35">
      <c r="A30" t="s">
        <v>344</v>
      </c>
      <c r="B30" t="s">
        <v>383</v>
      </c>
      <c r="C30" t="s">
        <v>481</v>
      </c>
      <c r="D30" t="s">
        <v>384</v>
      </c>
      <c r="E30" t="s">
        <v>385</v>
      </c>
      <c r="F30" s="1">
        <v>45863.728472222225</v>
      </c>
      <c r="G30" t="s">
        <v>14</v>
      </c>
      <c r="H30">
        <v>55</v>
      </c>
      <c r="I30" t="s">
        <v>11</v>
      </c>
      <c r="J30" t="s">
        <v>482</v>
      </c>
      <c r="K30" t="s">
        <v>13</v>
      </c>
    </row>
    <row r="31" spans="1:11" x14ac:dyDescent="0.35">
      <c r="A31" t="s">
        <v>343</v>
      </c>
      <c r="B31" t="s">
        <v>483</v>
      </c>
      <c r="C31" t="s">
        <v>484</v>
      </c>
      <c r="D31" t="s">
        <v>485</v>
      </c>
      <c r="E31" t="s">
        <v>486</v>
      </c>
      <c r="F31" s="1">
        <v>45863.611805555556</v>
      </c>
      <c r="G31" t="s">
        <v>14</v>
      </c>
      <c r="H31">
        <v>53</v>
      </c>
      <c r="I31" t="s">
        <v>12</v>
      </c>
      <c r="J31" t="s">
        <v>487</v>
      </c>
      <c r="K31" t="s">
        <v>302</v>
      </c>
    </row>
    <row r="32" spans="1:11" x14ac:dyDescent="0.35">
      <c r="A32" t="s">
        <v>344</v>
      </c>
      <c r="B32" t="s">
        <v>386</v>
      </c>
      <c r="C32" t="s">
        <v>488</v>
      </c>
      <c r="D32" t="s">
        <v>387</v>
      </c>
      <c r="E32" t="s">
        <v>388</v>
      </c>
      <c r="F32" s="1">
        <v>45863.586805555555</v>
      </c>
      <c r="G32" t="s">
        <v>14</v>
      </c>
      <c r="H32">
        <v>51</v>
      </c>
      <c r="I32" t="s">
        <v>10</v>
      </c>
      <c r="J32" t="s">
        <v>489</v>
      </c>
      <c r="K32" t="s">
        <v>13</v>
      </c>
    </row>
    <row r="33" spans="1:11" x14ac:dyDescent="0.35">
      <c r="A33" t="s">
        <v>343</v>
      </c>
      <c r="B33" t="s">
        <v>389</v>
      </c>
      <c r="C33" t="s">
        <v>490</v>
      </c>
      <c r="D33" t="s">
        <v>390</v>
      </c>
      <c r="E33" t="s">
        <v>391</v>
      </c>
      <c r="F33" s="1">
        <v>45863.543749999997</v>
      </c>
      <c r="G33" t="s">
        <v>14</v>
      </c>
      <c r="H33">
        <v>56</v>
      </c>
      <c r="I33" t="s">
        <v>12</v>
      </c>
      <c r="J33" t="s">
        <v>491</v>
      </c>
      <c r="K33" t="s">
        <v>302</v>
      </c>
    </row>
    <row r="34" spans="1:11" x14ac:dyDescent="0.35">
      <c r="A34" t="s">
        <v>343</v>
      </c>
      <c r="B34" t="s">
        <v>392</v>
      </c>
      <c r="C34" t="s">
        <v>492</v>
      </c>
      <c r="D34" t="s">
        <v>393</v>
      </c>
      <c r="E34" t="s">
        <v>394</v>
      </c>
      <c r="F34" s="1">
        <v>45863.49722222222</v>
      </c>
      <c r="G34" t="s">
        <v>14</v>
      </c>
      <c r="H34">
        <v>56</v>
      </c>
      <c r="I34" t="s">
        <v>12</v>
      </c>
      <c r="J34" t="s">
        <v>493</v>
      </c>
      <c r="K34" t="s">
        <v>13</v>
      </c>
    </row>
    <row r="35" spans="1:11" x14ac:dyDescent="0.35">
      <c r="A35" t="s">
        <v>355</v>
      </c>
      <c r="B35" t="s">
        <v>320</v>
      </c>
      <c r="C35" t="s">
        <v>494</v>
      </c>
      <c r="D35" t="s">
        <v>321</v>
      </c>
      <c r="E35" t="s">
        <v>322</v>
      </c>
      <c r="F35" s="1">
        <v>45863.376909722225</v>
      </c>
      <c r="G35" t="s">
        <v>14</v>
      </c>
      <c r="H35">
        <v>56</v>
      </c>
      <c r="I35" t="s">
        <v>11</v>
      </c>
      <c r="J35" t="s">
        <v>495</v>
      </c>
      <c r="K35" t="s">
        <v>302</v>
      </c>
    </row>
    <row r="36" spans="1:11" x14ac:dyDescent="0.35">
      <c r="A36" t="s">
        <v>343</v>
      </c>
      <c r="B36" t="s">
        <v>395</v>
      </c>
      <c r="C36" t="s">
        <v>496</v>
      </c>
      <c r="D36" t="s">
        <v>396</v>
      </c>
      <c r="E36" t="s">
        <v>397</v>
      </c>
      <c r="F36" s="1">
        <v>45863.329861111109</v>
      </c>
      <c r="G36" t="s">
        <v>14</v>
      </c>
      <c r="H36">
        <v>51</v>
      </c>
      <c r="I36" t="s">
        <v>12</v>
      </c>
      <c r="J36" t="s">
        <v>497</v>
      </c>
      <c r="K36" t="s">
        <v>302</v>
      </c>
    </row>
    <row r="37" spans="1:11" x14ac:dyDescent="0.35">
      <c r="A37" t="s">
        <v>329</v>
      </c>
      <c r="B37" t="s">
        <v>398</v>
      </c>
      <c r="C37" t="s">
        <v>498</v>
      </c>
      <c r="D37" t="s">
        <v>399</v>
      </c>
      <c r="E37" t="s">
        <v>400</v>
      </c>
      <c r="F37" s="1">
        <v>45863.289004629631</v>
      </c>
      <c r="G37" t="s">
        <v>14</v>
      </c>
      <c r="H37">
        <v>55</v>
      </c>
      <c r="I37" t="s">
        <v>10</v>
      </c>
      <c r="J37" t="s">
        <v>499</v>
      </c>
      <c r="K37" t="s">
        <v>13</v>
      </c>
    </row>
    <row r="38" spans="1:11" x14ac:dyDescent="0.35">
      <c r="A38" t="s">
        <v>355</v>
      </c>
      <c r="B38" t="s">
        <v>299</v>
      </c>
      <c r="C38" t="s">
        <v>500</v>
      </c>
      <c r="D38" t="s">
        <v>300</v>
      </c>
      <c r="E38" t="s">
        <v>301</v>
      </c>
      <c r="F38" s="1">
        <v>45862.349733796298</v>
      </c>
      <c r="G38" t="s">
        <v>14</v>
      </c>
      <c r="H38">
        <v>48</v>
      </c>
      <c r="I38" t="s">
        <v>11</v>
      </c>
      <c r="J38" t="s">
        <v>501</v>
      </c>
      <c r="K38" t="s">
        <v>302</v>
      </c>
    </row>
    <row r="39" spans="1:11" x14ac:dyDescent="0.35">
      <c r="A39" t="s">
        <v>329</v>
      </c>
      <c r="B39" t="s">
        <v>340</v>
      </c>
      <c r="C39" t="s">
        <v>502</v>
      </c>
      <c r="D39" t="s">
        <v>341</v>
      </c>
      <c r="E39" t="s">
        <v>342</v>
      </c>
      <c r="F39" s="1">
        <v>45861.126134259262</v>
      </c>
      <c r="G39" t="s">
        <v>14</v>
      </c>
      <c r="H39">
        <v>51</v>
      </c>
      <c r="I39" t="s">
        <v>11</v>
      </c>
      <c r="J39" t="s">
        <v>503</v>
      </c>
      <c r="K39" t="s">
        <v>302</v>
      </c>
    </row>
    <row r="40" spans="1:11" x14ac:dyDescent="0.35">
      <c r="A40" t="s">
        <v>355</v>
      </c>
      <c r="B40" t="s">
        <v>504</v>
      </c>
      <c r="C40" t="s">
        <v>505</v>
      </c>
      <c r="D40" t="s">
        <v>506</v>
      </c>
      <c r="E40" t="s">
        <v>507</v>
      </c>
      <c r="F40" s="1">
        <v>45860.614062499997</v>
      </c>
      <c r="G40" t="s">
        <v>14</v>
      </c>
      <c r="H40">
        <v>45</v>
      </c>
      <c r="I40" t="s">
        <v>12</v>
      </c>
      <c r="J40" t="s">
        <v>508</v>
      </c>
      <c r="K40" t="s">
        <v>302</v>
      </c>
    </row>
    <row r="41" spans="1:11" x14ac:dyDescent="0.35">
      <c r="A41" t="s">
        <v>355</v>
      </c>
      <c r="B41" t="s">
        <v>509</v>
      </c>
      <c r="C41" t="s">
        <v>510</v>
      </c>
      <c r="D41" t="s">
        <v>511</v>
      </c>
      <c r="E41" t="s">
        <v>512</v>
      </c>
      <c r="F41" s="1">
        <v>45859.626388888886</v>
      </c>
      <c r="G41" t="s">
        <v>14</v>
      </c>
      <c r="H41">
        <v>58</v>
      </c>
      <c r="I41" t="s">
        <v>12</v>
      </c>
      <c r="J41" t="s">
        <v>513</v>
      </c>
      <c r="K41" t="s">
        <v>302</v>
      </c>
    </row>
  </sheetData>
  <pageMargins left="0.7" right="0.7" top="0.75" bottom="0.75" header="0.3" footer="0.3"/>
  <pageSetup scale="18" orientation="portrait" r:id="rId1"/>
  <tableParts count="1">
    <tablePart r:id="rId2"/>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B4DCCE-2908-44D1-B81E-6197F456E420}">
  <dimension ref="A1:C8"/>
  <sheetViews>
    <sheetView view="pageBreakPreview" zoomScale="60" zoomScaleNormal="100" workbookViewId="0">
      <selection activeCell="A5" sqref="A5"/>
    </sheetView>
  </sheetViews>
  <sheetFormatPr defaultRowHeight="14.5" x14ac:dyDescent="0.35"/>
  <cols>
    <col min="1" max="1" width="12.08984375" bestFit="1" customWidth="1"/>
    <col min="2" max="2" width="9.6328125" bestFit="1" customWidth="1"/>
    <col min="3" max="3" width="80.7265625" bestFit="1" customWidth="1"/>
  </cols>
  <sheetData>
    <row r="1" spans="1:3" x14ac:dyDescent="0.35">
      <c r="A1" t="s">
        <v>32</v>
      </c>
      <c r="B1" t="s">
        <v>51</v>
      </c>
      <c r="C1" t="s">
        <v>52</v>
      </c>
    </row>
    <row r="2" spans="1:3" ht="101.5" x14ac:dyDescent="0.35">
      <c r="A2" t="s">
        <v>34</v>
      </c>
      <c r="B2" t="s">
        <v>53</v>
      </c>
      <c r="C2" s="97" t="s">
        <v>550</v>
      </c>
    </row>
    <row r="3" spans="1:3" ht="101.5" x14ac:dyDescent="0.35">
      <c r="A3" t="s">
        <v>45</v>
      </c>
      <c r="B3" t="s">
        <v>53</v>
      </c>
      <c r="C3" s="97" t="s">
        <v>551</v>
      </c>
    </row>
    <row r="4" spans="1:3" ht="101.5" x14ac:dyDescent="0.35">
      <c r="A4" t="s">
        <v>42</v>
      </c>
      <c r="B4" t="s">
        <v>53</v>
      </c>
      <c r="C4" s="97" t="s">
        <v>552</v>
      </c>
    </row>
    <row r="5" spans="1:3" ht="188.5" x14ac:dyDescent="0.35">
      <c r="A5" t="s">
        <v>54</v>
      </c>
      <c r="B5" t="s">
        <v>55</v>
      </c>
      <c r="C5" s="97" t="s">
        <v>553</v>
      </c>
    </row>
    <row r="6" spans="1:3" ht="159.5" x14ac:dyDescent="0.35">
      <c r="A6" t="s">
        <v>56</v>
      </c>
      <c r="B6" t="s">
        <v>55</v>
      </c>
      <c r="C6" s="97" t="s">
        <v>554</v>
      </c>
    </row>
    <row r="7" spans="1:3" x14ac:dyDescent="0.35">
      <c r="A7" t="s">
        <v>307</v>
      </c>
      <c r="B7" t="s">
        <v>308</v>
      </c>
      <c r="C7" s="97" t="s">
        <v>555</v>
      </c>
    </row>
    <row r="8" spans="1:3" x14ac:dyDescent="0.35">
      <c r="A8" t="s">
        <v>324</v>
      </c>
      <c r="B8" t="s">
        <v>28</v>
      </c>
      <c r="C8" s="97" t="s">
        <v>556</v>
      </c>
    </row>
  </sheetData>
  <pageMargins left="0.7" right="0.7" top="0.75" bottom="0.75" header="0.3" footer="0.3"/>
  <pageSetup scale="88"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513C048-8552-4347-A196-920B342F117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20</vt:i4>
      </vt:variant>
      <vt:variant>
        <vt:lpstr>Named Ranges</vt:lpstr>
      </vt:variant>
      <vt:variant>
        <vt:i4>7</vt:i4>
      </vt:variant>
    </vt:vector>
  </HeadingPairs>
  <TitlesOfParts>
    <vt:vector size="27" baseType="lpstr">
      <vt:lpstr>report cover</vt:lpstr>
      <vt:lpstr>weekly_news_comments</vt:lpstr>
      <vt:lpstr>report part 1</vt:lpstr>
      <vt:lpstr>weekly_vimo_tiente</vt:lpstr>
      <vt:lpstr>weekly_laisuat_tygia</vt:lpstr>
      <vt:lpstr>report part 2</vt:lpstr>
      <vt:lpstr>report part 3</vt:lpstr>
      <vt:lpstr>report disclaimer</vt:lpstr>
      <vt:lpstr>data news</vt:lpstr>
      <vt:lpstr>data part 1</vt:lpstr>
      <vt:lpstr>data part 2</vt:lpstr>
      <vt:lpstr>emoji</vt:lpstr>
      <vt:lpstr>weekly_stock_portfolio</vt:lpstr>
      <vt:lpstr>weekly_market_cap</vt:lpstr>
      <vt:lpstr>weekly_history_data</vt:lpstr>
      <vt:lpstr>weekly_ms_index</vt:lpstr>
      <vt:lpstr>weekly_nntd_history</vt:lpstr>
      <vt:lpstr>weekly_nntd_stock</vt:lpstr>
      <vt:lpstr>weekly_news_list</vt:lpstr>
      <vt:lpstr>weekly_data_comments</vt:lpstr>
      <vt:lpstr>'data news'!Print_Area</vt:lpstr>
      <vt:lpstr>'data part 1'!Print_Area</vt:lpstr>
      <vt:lpstr>'report cover'!Print_Area</vt:lpstr>
      <vt:lpstr>'report disclaimer'!Print_Area</vt:lpstr>
      <vt:lpstr>'report part 1'!Print_Area</vt:lpstr>
      <vt:lpstr>'report part 2'!Print_Area</vt:lpstr>
      <vt:lpstr>'report part 3'!Print_Area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Tuấn Bùi</dc:creator>
  <cp:lastModifiedBy>Tuấn Bùi</cp:lastModifiedBy>
  <cp:lastPrinted>2025-07-28T09:47:19Z</cp:lastPrinted>
  <dcterms:created xsi:type="dcterms:W3CDTF">2015-06-05T18:17:20Z</dcterms:created>
  <dcterms:modified xsi:type="dcterms:W3CDTF">2025-07-29T10:48:45Z</dcterms:modified>
</cp:coreProperties>
</file>