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840CD3E2-B5E9-43BE-8606-20FF9591D49E}" xr6:coauthVersionLast="47" xr6:coauthVersionMax="47" xr10:uidLastSave="{00000000-0000-0000-0000-000000000000}"/>
  <bookViews>
    <workbookView xWindow="-110" yWindow="-110" windowWidth="38620" windowHeight="21100" xr2:uid="{00000000-000D-0000-FFFF-FFFF00000000}"/>
  </bookViews>
  <sheets>
    <sheet name="report 8h30" sheetId="9" r:id="rId1"/>
    <sheet name="daily_8h30_time" sheetId="10" state="hidden" r:id="rId2"/>
    <sheet name="daily_8h30_mm" sheetId="12" r:id="rId3"/>
    <sheet name="news 8h30" sheetId="11" r:id="rId4"/>
    <sheet name="data 8h30" sheetId="8" r:id="rId5"/>
    <sheet name="daily_8h30_data" sheetId="4" state="hidden" r:id="rId6"/>
    <sheet name="daily_8h30_news" sheetId="2" r:id="rId7"/>
  </sheets>
  <definedNames>
    <definedName name="ExternalData_1" localSheetId="2" hidden="1">daily_8h30_mm!$A$1:$O$21</definedName>
    <definedName name="ExternalData_1" localSheetId="6" hidden="1">daily_8h30_news!$A$1:$J$31</definedName>
    <definedName name="ExternalData_1" localSheetId="1" hidden="1">daily_8h30_time!$A$1:$B$2</definedName>
    <definedName name="ExternalData_3" localSheetId="5" hidden="1">daily_8h30_data!$A$1:$H$181</definedName>
    <definedName name="_xlnm.Print_Area" localSheetId="0">'report 8h30'!$A$1,'report 8h30'!$B$2:$N$26,'report 8h30'!$O$27:$S$36,'report 8h30'!$T$37:$AE$72,'report 8h30'!$AF$73:$AI$100,'report 8h30'!$AJ$101:$AR$110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9" l="1"/>
  <c r="P35" i="9" l="1"/>
  <c r="M46" i="8" l="1" a="1"/>
  <c r="M46" i="8" s="1"/>
  <c r="G46" i="8" a="1"/>
  <c r="G46" i="8" s="1"/>
  <c r="A46" i="8" a="1"/>
  <c r="A46" i="8" s="1"/>
  <c r="M24" i="8" a="1"/>
  <c r="M24" i="8" s="1"/>
  <c r="G24" i="8" a="1"/>
  <c r="I13" i="9" s="1"/>
  <c r="A24" i="8" a="1"/>
  <c r="E13" i="9" s="1"/>
  <c r="M2" i="8" a="1"/>
  <c r="M6" i="9" s="1"/>
  <c r="G2" i="8" a="1"/>
  <c r="G6" i="9" s="1"/>
  <c r="A2" i="8" a="1"/>
  <c r="E6" i="9" s="1"/>
  <c r="B26" i="11" a="1"/>
  <c r="B14" i="11" a="1"/>
  <c r="B2" i="11" a="1"/>
  <c r="AD71" i="9"/>
  <c r="AD59" i="9"/>
  <c r="AD47" i="9"/>
  <c r="C25" i="9"/>
  <c r="AG100" i="9"/>
  <c r="A12" i="11" l="1"/>
  <c r="A6" i="11"/>
  <c r="A9" i="11"/>
  <c r="A10" i="11"/>
  <c r="A4" i="11"/>
  <c r="A5" i="11"/>
  <c r="A8" i="11"/>
  <c r="A11" i="11"/>
  <c r="A7" i="11"/>
  <c r="A29" i="11"/>
  <c r="A30" i="11"/>
  <c r="A31" i="11"/>
  <c r="A32" i="11"/>
  <c r="A33" i="11"/>
  <c r="A34" i="11"/>
  <c r="A35" i="11"/>
  <c r="A36" i="11"/>
  <c r="A27" i="11"/>
  <c r="A28" i="11"/>
  <c r="A16" i="11"/>
  <c r="A18" i="11"/>
  <c r="A20" i="11"/>
  <c r="A22" i="11"/>
  <c r="A24" i="11"/>
  <c r="A15" i="11"/>
  <c r="A17" i="11"/>
  <c r="A19" i="11"/>
  <c r="A21" i="11"/>
  <c r="A23" i="11"/>
  <c r="P36" i="9"/>
  <c r="U48" i="9"/>
  <c r="B26" i="11"/>
  <c r="A3" i="11"/>
  <c r="B2" i="11"/>
  <c r="B14" i="11"/>
  <c r="C20" i="9"/>
  <c r="D20" i="9"/>
  <c r="L13" i="9"/>
  <c r="K13" i="9"/>
  <c r="G20" i="9"/>
  <c r="A2" i="8"/>
  <c r="G2" i="8"/>
  <c r="M2" i="8"/>
  <c r="M20" i="9"/>
  <c r="M13" i="9"/>
  <c r="E20" i="9"/>
  <c r="A24" i="8"/>
  <c r="H20" i="9"/>
  <c r="I20" i="9"/>
  <c r="K20" i="9"/>
  <c r="L20" i="9"/>
  <c r="C13" i="9"/>
  <c r="D13" i="9"/>
  <c r="G24" i="8"/>
  <c r="H6" i="9"/>
  <c r="I6" i="9"/>
  <c r="K6" i="9"/>
  <c r="L6" i="9"/>
  <c r="G13" i="9"/>
  <c r="H13" i="9"/>
  <c r="C6" i="9"/>
  <c r="D6" i="9"/>
  <c r="C26" i="9"/>
  <c r="U72" i="9"/>
  <c r="AK110" i="9"/>
  <c r="U60" i="9"/>
  <c r="AG77" i="9" l="1" a="1"/>
  <c r="AG77" i="9" s="1"/>
  <c r="K44" i="9" a="1"/>
  <c r="K46" i="9" a="1"/>
  <c r="K45" i="9" a="1"/>
  <c r="AG93" i="9" a="1"/>
  <c r="AG93" i="9" s="1"/>
  <c r="K58" i="9" a="1"/>
  <c r="K56" i="9" a="1"/>
  <c r="K57" i="9" a="1"/>
  <c r="K69" i="9" a="1"/>
  <c r="K68" i="9" a="1"/>
  <c r="AA66" i="9" a="1"/>
  <c r="AA66" i="9" s="1"/>
  <c r="Z65" i="9" a="1"/>
  <c r="Z65" i="9" s="1"/>
  <c r="U64" i="9" a="1"/>
  <c r="U64" i="9" s="1"/>
  <c r="K70" i="9" a="1"/>
  <c r="Z64" i="9" a="1"/>
  <c r="Z64" i="9" s="1"/>
  <c r="Z52" i="9" a="1"/>
  <c r="Z52" i="9" s="1"/>
  <c r="U52" i="9" a="1"/>
  <c r="U52" i="9" s="1"/>
  <c r="AG85" i="9" a="1"/>
  <c r="AG85" i="9" s="1"/>
  <c r="AA54" i="9" a="1"/>
  <c r="AA54" i="9" s="1"/>
  <c r="Z53" i="9" a="1"/>
  <c r="Z53" i="9" s="1"/>
  <c r="AA42" i="9" a="1"/>
  <c r="AA42" i="9" s="1"/>
  <c r="Z40" i="9" a="1"/>
  <c r="Z40" i="9" s="1"/>
  <c r="U40" i="9" a="1"/>
  <c r="U40" i="9" s="1"/>
  <c r="Z41" i="9" a="1"/>
  <c r="Z41" i="9" s="1"/>
  <c r="K57" i="9" l="1"/>
  <c r="U57" i="9" s="1"/>
  <c r="AC57" i="9"/>
  <c r="X57" i="9"/>
  <c r="K56" i="9"/>
  <c r="U56" i="9" s="1"/>
  <c r="X56" i="9"/>
  <c r="AC56" i="9"/>
  <c r="K58" i="9"/>
  <c r="V58" i="9" s="1"/>
  <c r="Y58" i="9"/>
  <c r="AD58" i="9"/>
  <c r="K45" i="9"/>
  <c r="U45" i="9" s="1"/>
  <c r="X45" i="9"/>
  <c r="AC45" i="9"/>
  <c r="K46" i="9"/>
  <c r="V46" i="9" s="1"/>
  <c r="AD46" i="9"/>
  <c r="Y46" i="9"/>
  <c r="K44" i="9"/>
  <c r="U44" i="9" s="1"/>
  <c r="X44" i="9"/>
  <c r="AC44" i="9"/>
  <c r="K70" i="9"/>
  <c r="V70" i="9" s="1"/>
  <c r="AD70" i="9"/>
  <c r="Y70" i="9"/>
  <c r="X68" i="9"/>
  <c r="K68" i="9"/>
  <c r="U68" i="9" s="1"/>
  <c r="AC68" i="9"/>
  <c r="AC69" i="9"/>
  <c r="K69" i="9"/>
  <c r="U69" i="9" s="1"/>
  <c r="X6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2"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3"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4"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<sst xmlns="http://schemas.openxmlformats.org/spreadsheetml/2006/main" count="904" uniqueCount="219">
  <si>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</si>
  <si>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</si>
  <si>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</si>
  <si>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</si>
  <si>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</si>
  <si>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</si>
  <si>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</si>
  <si>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</si>
  <si>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</si>
  <si>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</si>
  <si>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</si>
  <si>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</si>
  <si>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</si>
  <si>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</si>
  <si>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</si>
  <si>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</si>
  <si>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</si>
  <si>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</si>
  <si>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</si>
  <si>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</si>
  <si>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</si>
  <si>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</si>
  <si>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</si>
  <si>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</si>
  <si>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</si>
  <si>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</si>
  <si>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</si>
  <si>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</si>
  <si>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</si>
  <si>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</si>
  <si>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</si>
  <si>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</si>
  <si>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</si>
  <si>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</si>
  <si>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</si>
  <si>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</si>
  <si>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</si>
  <si>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</si>
  <si>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</si>
  <si>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</si>
  <si>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</si>
  <si>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</si>
  <si>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</si>
  <si>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</si>
  <si>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</si>
  <si>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 xml:space="preserve">BỘ PHẬN TƯ VẤN ĐẦU TƯ |  1  </t>
  </si>
  <si>
    <t>1d_diff</t>
  </si>
  <si>
    <t>Thay đổi (+/-)</t>
  </si>
  <si>
    <t>Thay đổi (%)</t>
  </si>
  <si>
    <t>GOLD</t>
  </si>
  <si>
    <t>time</t>
  </si>
  <si>
    <t>TIN TỨC TRONG NƯỚC</t>
  </si>
  <si>
    <t>selected</t>
  </si>
  <si>
    <t>o</t>
  </si>
  <si>
    <t xml:space="preserve"> </t>
  </si>
  <si>
    <t>Đánh giá:</t>
  </si>
  <si>
    <t xml:space="preserve">BỘ PHẬN TƯ VẤN ĐẦU TƯ |  2  </t>
  </si>
  <si>
    <t>TIN TỨC QUỐC TẾ</t>
  </si>
  <si>
    <t>TIN TỨC DOANH NGHIỆP</t>
  </si>
  <si>
    <t xml:space="preserve">BỘ PHẬN TƯ VẤN ĐẦU TƯ |  4  </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</si>
  <si>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</si>
  <si>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</si>
  <si>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</si>
  <si>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</si>
  <si>
    <t>ai_selected</t>
  </si>
  <si>
    <t>CLZ</t>
  </si>
  <si>
    <t>VnEconomy</t>
  </si>
  <si>
    <t>WTI OIL</t>
  </si>
  <si>
    <t>CÁC TIN VẮN KHÁC</t>
  </si>
  <si>
    <t>TIN TRONG NƯỚC</t>
  </si>
  <si>
    <t>TIN QUỐC TẾ</t>
  </si>
  <si>
    <t>Nam Long lãi gần trăm tỷ trong quý II, bắt đầu giải ngân cho dự án Hải Phòng</t>
  </si>
  <si>
    <t>https://cdn.vietnambiz.vn/1881912202208555/images/2025/07/28/screenshot-2025-07-28-at-154652-20250728154844657.png?width=700</t>
  </si>
  <si>
    <t>https://vietnambiz.vn/nam-long-lai-gan-tram-ty-trong-quy-ii-bat-dau-giai-ngan-cho-du-an-hai-phong-202572815521362.htm</t>
  </si>
  <si>
    <t>Chuyên gia lo phân bổ tín dụng lệch lạc và rủi ro thanh khoản trung, dài hạn</t>
  </si>
  <si>
    <t>https://media.vneconomy.vn/640x360/images/upload//2025/07/26/tienmuanha-9068.jpeg</t>
  </si>
  <si>
    <t>https://vneconomy.vn/chuyen-gia-lo-phan-bo-tin-dung-lech-lac-va-rui-ro-thanh-khoan-trung-dai-han.htm</t>
  </si>
  <si>
    <t>Thông điệp từ chuyến thăm trụ sở Fed của Tổng thống Trump</t>
  </si>
  <si>
    <t>https://media.vneconomy.vn/640x360/images/upload//2025/07/28/anh-man-hinh-2025-07-28-luc-16-48-05.png</t>
  </si>
  <si>
    <t>https://vneconomy.vn/thong-diep-tu-chuyen-tham-tru-so-fed-cua-tong-thong-trump.htm</t>
  </si>
  <si>
    <t>Dự báo về xu hướng lãi suất của các ngân hàng trung ương</t>
  </si>
  <si>
    <t>https://cdn.vietnambiz.vn/1881912202208555/images/2025/07/26/crawl-20250726141356186.jpg</t>
  </si>
  <si>
    <t>https://vietnambiz.vn/du-bao-ve-xu-huong-lai-suat-cua-cac-ngan-hang-trung-uong-2025726141552107.htm</t>
  </si>
  <si>
    <t>Tiền ồ ạt đổ vào chứng khoán khi VN-Index vượt đỉnh lịch sử, thanh khoản khớp lệnh cao kỷ lục</t>
  </si>
  <si>
    <t>https://cafefcdn.com/thumb_w/640/203337114487263232/2025/7/28/avatar1753691770355-1753691770696223091993.jpg</t>
  </si>
  <si>
    <t>https://cafef.vn/tien-o-at-do-vao-chung-khoan-khi-vn-index-vuot-dinh-lich-su-thanh-khoan-khop-lenh-cao-ky-luc-188250728153650821.chn</t>
  </si>
  <si>
    <t>TIN DOANH NGHIỆP</t>
  </si>
  <si>
    <t>DỮ LIỆU THỊ TRƯỜNG TÀI CHÍNH</t>
  </si>
  <si>
    <t>lslnh_on</t>
  </si>
  <si>
    <t>lslnh_1w</t>
  </si>
  <si>
    <t>lslnh_2w</t>
  </si>
  <si>
    <t>lsdh_chiet_khau</t>
  </si>
  <si>
    <t>lsdh_tai_cap_von</t>
  </si>
  <si>
    <t>lsdh_qua_dem</t>
  </si>
  <si>
    <t>dhtg_trung_tam</t>
  </si>
  <si>
    <t>dhtg_tran</t>
  </si>
  <si>
    <t>dhtg_san</t>
  </si>
  <si>
    <t>dhtg_nhtm_ban_ra</t>
  </si>
  <si>
    <t>dhtg_tu_do_ban_ra</t>
  </si>
  <si>
    <t>DỮ LIỆU LÃI SUẤT VÀ TỈ GIÁ</t>
  </si>
  <si>
    <t>lshd_1_3m</t>
  </si>
  <si>
    <t>lshd_6_9m</t>
  </si>
  <si>
    <t>lshd_13m</t>
  </si>
  <si>
    <t>LÃI SUẤT ĐIỀU HÀNH</t>
  </si>
  <si>
    <t>LÃI SUẤT HUY ĐỘNG CỦA NHTM</t>
  </si>
  <si>
    <t>LÃI SUẤT LIÊN NGÂN HÀNG</t>
  </si>
  <si>
    <t>TỈ GIÁ USD/VND</t>
  </si>
  <si>
    <t>ĐÁNH GIÁ</t>
  </si>
  <si>
    <t xml:space="preserve">BỘ PHẬN TƯ VẤN ĐẦU TƯ |  3   </t>
  </si>
  <si>
    <t xml:space="preserve">BỘ PHẬN TƯ VẤN ĐẦU TƯ |  5  </t>
  </si>
  <si>
    <t xml:space="preserve">BỘ PHẬN TƯ VẤN ĐẦU TƯ |  6  </t>
  </si>
  <si>
    <t xml:space="preserve">BỘ PHẬN TƯ VẤN ĐẦU TƯ |  7 </t>
  </si>
  <si>
    <t>11:05</t>
  </si>
  <si>
    <t>29/07/2025</t>
  </si>
  <si>
    <t>Tỷ giá USD hôm nay 29/7: Tăng đồng loạt khi USD quốc tế lên giá</t>
  </si>
  <si>
    <t>Tỷ giá trung tâm USD lập kỷ lục 25.206 VND/USD, ngân hàng nâng mạnh tay 100 đồng. USD tăng giá so với euro, yen nhờ thỏa thuận thương mại Mỹ-EU. Chỉ số DXY đạt mức 98,63, euro so với USD tăng 0,01%. Cả Fed và BOJ dự kiến giữ nguyên lãi suất, nhà đầu tư theo dõi tín hiệu. Tâm điểm chú ý dồn vào thu nhập và các cuộc họp ngân hàng trung ương.</t>
  </si>
  <si>
    <t>https://cdn1.vietnambiz.vn/1881912202208555/images/2025/07/28/usd-20250728082938492-avatar-15x10-20250728083049704.jpg?width=600&amp;height=315</t>
  </si>
  <si>
    <t>https://vietnambiz.vn/ty-gia-usd-hom-nay-297-tang-gia-sau-hiep-uoc-thuong-mai-my-eu-202572883050362.htm</t>
  </si>
  <si>
    <t>Ngày 28/7/2025, VN-Index đạt đỉnh lịch sử 1.557,42 điểm, tăng 1,72% mạnh nhất châu Á. Thanh khoản HoSE bùng nổ với kỷ lục 44.300 tỷ đồng khớp lệnh. Dòng tiền mạnh mẽ, kinh tế tăng trưởng và kỳ vọng nâng hạng hỗ trợ đà tăng này. Nhà đầu tư lạc quan dự đoán mốc 1.600-1.700 điểm sắp tới. Tuy nhiên, cần quản trị rủi ro trước áp lực điều chỉnh ngắn hạn và yếu tố bên ngoài.</t>
  </si>
  <si>
    <t>Thanh khoản bùng nổ 2 tỷ USD, hơn 70 mã tăng trần toàn thị trường</t>
  </si>
  <si>
    <t>VN-Index đạt 1.557,42 điểm, tăng 26,12 điểm, thiết lập đỉnh mới giao dịch 28/7.  Thanh khoản toàn thị trường đạt 52.173 tỷ đồng, HOSE ghi nhận 46.715 tỷ đồng.  Nhóm chứng khoán và ngân hàng ghi nhận nhiều mã tăng trần, dòng tiền mạnh mẽ.  Khối ngoại bán ròng hơn 1.000 tỷ đồng tại HOSE, tập trung HPG.  Chứng khoán Mỹ tiếp tục phá kỷ lục, S&amp;P 500 tăng 0,4% ngày 25/7.</t>
  </si>
  <si>
    <t>https://cdn1.vietnambiz.vn/1881912202208555/images/2025/07/28/28-7-ttck-vni-20250728153937554-avatar-15x10-20250728154045513.jpg?width=600&amp;height=315</t>
  </si>
  <si>
    <t>https://vietnambiz.vn/co-phieu-chung-khoan-ho-gelex-dong-loat-but-pha-vn-index-tang-gan-15-diem-20257289566939.htm</t>
  </si>
  <si>
    <t>‘Ngân hàng vẫn là trụ đỡ thị trường, nhưng nhà đầu tư cần thận trọng hơn trong nửa cuối năm’</t>
  </si>
  <si>
    <t>Ngành ngân hàng tăng trưởng lợi nhuận 11-13%, tín dụng toàn ngành tăng khoảng 10% 6 tháng.  Dự phòng rủi ro tín dụng giảm phản ánh tài sản cải thiện nhờ bất động sản hồi phục.  NIM giảm do lãi suất cho vay thấp, CASA suy giảm nhẹ nhưng vẫn ổn định 20-21%.  Cổ phiếu ngân hàng đã phản ánh kỳ vọng, nhà đầu tư cần theo dõi sát xu hướng.  Đá xây dựng, nhựa, thép khả quan nhờ đầu tư công, còn BĐS dân cư, KCN chậm lại.</t>
  </si>
  <si>
    <t>https://cdn.vietnambiz.vn/1881912202208555/images/2025/07/28/28-7-ong-ngoc-2-20250728143245489.png?width=1000</t>
  </si>
  <si>
    <t>https://vietnambiz.vn/ngan-hang-van-la-tru-do-thi-truong-nhung-nha-dau-tu-can-than-trong-hon-trong-nua-cuoi-nam-202572814384377.htm</t>
  </si>
  <si>
    <t>VDSC: NHNN đang điều tiết tỷ giá theo hướng cho phép VND mất giá từ từ và vừa phải</t>
  </si>
  <si>
    <t>Tín dụng đã tăng 9,9% tính đến cuối tháng 6/2025, mức cao nhất từ 2023.  NHNN ban hành Thông tư 14/2025 thay thế cơ chế "room" tín dụng.  Tỷ giá trung tâm tăng 3,4% từ đầu năm, dẫn dắt tiền đồng mất giá từ từ.  NHNN bơm ròng 102.000 tỷ đồng qua thị trường mở từ tháng 6.  Lãi suất liên ngân hàng duy trì mức cao, xấp xỉ 5%/năm.</t>
  </si>
  <si>
    <t>https://cdn.vietnambiz.vn/1881912202208555/images/2025/07/28/screenshot-2025-07-28-at-135833-20250728140116677.png</t>
  </si>
  <si>
    <t>https://vietnambiz.vn/vdsc-nhnn-dang-dieu-tiet-ty-gia-theo-huong-cho-phep-vnd-mat-gia-tu-tu-va-vua-phai-2025728134950259.htm</t>
  </si>
  <si>
    <t>Bộ trưởng Tài chính đánh giá chứng khoán đóng vai trò huyết mạch và đề ra 5 nhiệm vụ lớn</t>
  </si>
  <si>
    <t>Thị trường chứng khoán Việt Nam phát triển vượt bậc, vốn hóa gần 100% GDP, hơn 1.600 doanh nghiệp. Bộ trưởng giao 5 nhiệm vụ, trong đó có nâng hạng thị trường mới nổi, thu hút vốn. Quy mô huy động vốn từ thị trường đã đạt trên 5,5 triệu tỷ đồng. Số lượng nhà đầu tư tăng mạnh, đạt hơn 10 triệu tài khoản, công ty chứng khoán 82 đơn vị. Bộ Tài chính thúc đẩy chuyển đổi số, hoàn thiện pháp lý, thu hút đầu tư nước ngoài.</t>
  </si>
  <si>
    <t>https://cdn.vietnambiz.vn/1881912202208555/images/2025/07/28/btc-1-2025072811272952.jpg?width=700</t>
  </si>
  <si>
    <t>https://vietnambiz.vn/bo-truong-tai-chinh-danh-gia-chung-khoan-dong-vai-tro-huyet-mach-va-de-ra-5-nhiem-vu-lon-20257281153569.htm</t>
  </si>
  <si>
    <t>Thị trường chứng khoán: Kênh huy động vốn chiến lược và tăng trưởng bền vững</t>
  </si>
  <si>
    <t>Thị trường chứng khoán Việt Nam đã huy động trên 5,5 triệu tỷ đồng, tăng trưởng ngoạn mục sau 25 năm. Vốn hóa thị trường đạt hơn 8,45 triệu tỷ đồng, gần 100% GDP 2024. Số tài khoản chứng khoán gần 10,3 triệu, vượt mục tiêu 2025. KRX cùng chính sách mới như Nghị quyết 68 thúc đẩy giai đoạn phát triển. Thị trường là kênh dẫn vốn, minh bạch, thúc đẩy khu vực kinh tế tư nhân.</t>
  </si>
  <si>
    <t>https://media.vneconomy.vn/640x360/images/upload//2025/07/28/b9785fff32d3bb8de2c2.jpg</t>
  </si>
  <si>
    <t>https://vneconomy.vn/thi-truong-chung-khoan-kenh-huy-dong-von-chien-luoc-va-tang-truong-ben-vung.htm</t>
  </si>
  <si>
    <t xml:space="preserve">Tăng trưởng tín dụng 10% trong năm nay vẫn trong ngưỡng kiểm soát, theo ông Hoè. Ngân hàng Nhà nước áp dụng chuẩn Basel II cùng thông tư 14/2025 kiểm soát vốn. Tín dụng chủ yếu từ thị trường 1, tăng trưởng 20% năm 2025 gấp đôi GDP 8.5%. Cần phân bổ tín dụng đúng hướng, tránh bong bóng, giảm phụ thuộc vào ngân hàng. IMF khuyến nghị cần điều chỉnh, lộ trình phát triển thị trường vốn song song.
</t>
  </si>
  <si>
    <t>Thị trường lập đỉnh mới, khối ngoại đảo chiều bán ròng hơn 1.900 tỷ đồng</t>
  </si>
  <si>
    <t xml:space="preserve">VN-Index tăng gần 34 điểm lên 1.531,13 điểm, vượt đỉnh lịch sử sau hơn ba năm. Nhà đầu tư nước ngoài bán ròng hơn 1.900 tỷ đồng, chủ yếu do VJC bị bán 1.714 tỷ đồng. Khối ngoại mua mạnh VPB với hơn 1.300 tỷ đồng trong hai tuần liên tiếp diễn biến. Giao dịch trung bình trên cả ba sàn đạt khoảng 40.505 tỷ đồng mỗi phiên giao dịch. Tâm điểm tiền đổ vào HDB, SSI, FRT và VNM với giá trị mua ròng đáng kể.
</t>
  </si>
  <si>
    <t>https://cdn.vietnambiz.vn/1881912202208555/images/2025/07/28/photo-import-20250728005032704.png?width=1000</t>
  </si>
  <si>
    <t>https://vietnambiz.vn/thi-truong-lap-dinh-moi-khoi-ngoai-dao-chieu-ban-rong-hon-1900-ty-dong-202572805436504.htm</t>
  </si>
  <si>
    <t>Standard Chartered điều chỉnh dự báo tăng trưởng kinh tế Việt Nam năm 2025</t>
  </si>
  <si>
    <t xml:space="preserve">Standard Chartered hạ dự báo tăng trưởng GDP Việt Nam năm 2025 xuống 6.1%, từ mức 6.7%. Lạm phát năm 2025 giảm xuống 3.5%, trong khi trước đó dự báo là 3.8%. Ngân hàng nâng dự báo tỷ giá USD/VND lên 26,300 vào cuối quý 3 và năm 2025. Giải ngân FDI tăng 8.1% đạt 11.7 tỷ USD trong nửa đầu năm 2025. Xuất khẩu phục hồi mạnh mẽ, thặng dư thương mại đạt 2.8 tỷ USD trong tháng 6.
</t>
  </si>
  <si>
    <t>https://image.vietstock.vn/2025/07/24/standard-1.jpg</t>
  </si>
  <si>
    <t>http://vietstock.vn/2025/07/standard-chartered-dieu-chinh-du-bao-tang-truong-kinh-te-viet-nam-nam-2025-761-1332596.htm</t>
  </si>
  <si>
    <t>Vòng thứ ba đàm phán thương mại Mỹ - Trung: Chưa có kết quả sau ngày đầu tiên</t>
  </si>
  <si>
    <t xml:space="preserve">Vòng đàm phán Mỹ-Trung lần ba diễn ra tại Stockholm, tập trung gỡ bất đồng kinh tế. Hai bên muốn gia hạn "đình chiến" 90 ngày trước hạn chót 12/8. Mỹ vừa thỏa thuận thương mại với EU, giảm thuế quan xuống 15%, khác hẳn Trung Quốc. Các vấn đề cốt lõi vẫn chưa được giải quyết, vòng này sẽ tiếp tục vào ngày mai. Mục tiêu chính của Mỹ là Trung Quốc chuyển đổi sang tiêu dùng nội địa nhiều hơn.
</t>
  </si>
  <si>
    <t>https://media.vneconomy.vn/640x360/images/upload//2025/07/29/xxjpbee007001-20250729-pepfn0a001-640x420.jpg</t>
  </si>
  <si>
    <t>https://vneconomy.vn/vong-thu-ba-dam-phan-thuong-mai-my-trung-chua-co-ket-qua-sau-ngay-dau-tien.htm</t>
  </si>
  <si>
    <t>Đồng euro giảm giá chóng mặt sau khi EU đạt thỏa thuận với Mỹ</t>
  </si>
  <si>
    <t xml:space="preserve">Đồng euro giảm mạnh nhất 1% so với USD sau thỏa thuận thương mại Mỹ - EU. Đức và Pháp lo ngại mức thuế 15% gây tổn hại kinh tế, khiến đồng tiền đi xuống. Tuy nhiên, euro đã tăng hơn 12% từ đầu năm, đạt gần 1,16 USD/euro. Thỏa thuận bao trùm 44% GDP toàn cầu, nhưng các nhà sản xuất thép EU lo ngại về gánh nặng. Các chỉ số chứng khoán châu Âu sau đó đã giảm do lo ngại về tác động tiêu cực.
</t>
  </si>
  <si>
    <t>https://media.vneconomy.vn/640x360/images/upload//2025/07/29/anh-man-hinh-2025-07-29-luc-09-25-43.png</t>
  </si>
  <si>
    <t>https://vneconomy.vn/dong-euro-giam-gia-chong-mat-sau-khi-eu-dat-thoa-thuan-voi-my.htm</t>
  </si>
  <si>
    <t>Nóng: Ông Trump muốn nâng thuế quan cơ sở lên 15-20%</t>
  </si>
  <si>
    <t xml:space="preserve">Ông Trump muốn áp thuế nhập khẩu từ 15-20% với các nước chưa thỏa thuận. Mức thuế mới này tăng so với 10% đã công bố hồi tháng Tư. Theo Trump, mức thuế này sẽ áp dụng với phần còn lại của thế giới. Mỹ đã áp mức 15% với Nhật Bản và châu Âu gần đây.  Các quan chức Mỹ không cảm thấy áp lực về việc phải ký nhiều thỏa thuận hơn.
</t>
  </si>
  <si>
    <t>https://image.vietstock.vn/2025/07/28/ong-trump_2158248.png</t>
  </si>
  <si>
    <t>http://vietstock.vn/2025/07/nong-ong-trump-muon-nang-thue-quan-co-so-len-15-20-775-1333849.htm</t>
  </si>
  <si>
    <t>Những khả năng còn để ngỏ cho chính sách tiền tệ của Fed</t>
  </si>
  <si>
    <t>Lạm phát ưa thích của Fed tăng 2,7% tháng Năm, CPI tháng 6/2025 tác động thuế quan. Fed giữ nguyên lãi suất 4,25-4,5% trước nhiều yếu tố phức tạp. Thị trường lao động Mỹ xuất hiện dấu hiệu hạ nhiệt, việc làm tư nhân gần như chững lại. Phe "bồ câu" muốn cắt giảm lãi suất trong tháng Bảy, phe "diều hâu" thận trọng hơn. Áp lực từ Tổng thống Trump gia tăng yêu cầu Fed cắt giảm lãi suất.</t>
  </si>
  <si>
    <t>https://image.vietstock.vn/2025/07/28/du-bao-chinh-sach-cua-fed.jpg</t>
  </si>
  <si>
    <t>http://vietstock.vn/2025/07/nhung-kha-nang-con-de-ngo-cho-chinh-sach-tien-te-cua-fed-775-1333404.htm</t>
  </si>
  <si>
    <t>Tổng thống Trump sẽ không sa thải Chủ tịch Fed Powell nhưng vẫn muốn lãi suất thấp hơn.  Ông Powell bỏ qua cuộc gọi chuẩn bị cho cuộc họp chính sách tiền tệ hai ngày thứ Ba, thứ Tư.  Dự án nâng cấp trụ sở Fed ước tính tiêu tốn 3,1 tỷ USD, cao hơn ban đầu.  Fed đã lỗ ròng 114,6 tỷ USD trong năm 2023, 77,5 tỷ USD năm 2024.  Chuyến thăm Fed hiếm thấy hầu như không gây phản ứng đáng kể trên thị trường tài chính.</t>
  </si>
  <si>
    <t>Nhà Trắng tiếp tục gây sức ép đòi Fed giảm lãi suất</t>
  </si>
  <si>
    <t>Nhà Trắng tiếp tục gây áp lực, yêu cầu Fed hạ lãi suất về mức thấp hơn nhiều. Giám đốc OMB chỉ trích Chủ tịch Powell quá chậm chạp, lãng phí 2,5 tỷ USD cải tạo trụ sở. Bộ trưởng Thương mại gọi việc giữ nguyên lãi suất hiện tại là vô nghĩa. Thị trường lo ngại sự độc lập của Fed bị xói mòn do áp lực từ Tổng thống. Fed dự kiến giữ nguyên lãi suất 4,25-4,5% trong cuộc họp tháng 7 này.</t>
  </si>
  <si>
    <t>https://media.vneconomy.vn/640x360/images/upload//2025/07/28/anh-man-hinh-2025-07-28-luc-13-31-27.png</t>
  </si>
  <si>
    <t>https://vneconomy.vn/nha-trang-tiep-tuc-gay-suc-ep-doi-fed-giam-lai-suat.htm</t>
  </si>
  <si>
    <t>Fed đang thắt chặt định lượng, tại sao cung tiền của Mỹ vẫn tăng?</t>
  </si>
  <si>
    <t>Các ngân hàng thương mại đang tăng cung tiền M2 dù Fed thắt chặt định lượng, chi tiết 5.5% tăng trưởng. Dư nợ tín dụng toàn ngành ngân hàng Mỹ đạt đỉnh 18.55 ngàn tỷ USD. Bộ Tài chính muốn nới lỏng quy định ngân hàng, đặc biệt tỷ lệ đòn bẩy bổ sung. Việc nới lỏng nhằm giúp ngân hàng tài trợ cho chính phủ Mỹ thay thế Fed. Hệ lụy tiềm tàng bao gồm lạm phát và ảnh hưởng tiêu cực đến người lao động.</t>
  </si>
  <si>
    <t>https://image.vietstock.vn/2025/07/26/fed-cung-tien-5.jpg</t>
  </si>
  <si>
    <t>http://vietstock.vn/2025/07/fed-dang-that-chat-dinh-luong-tai-sao-cung-tien-cua-my-van-tang-772-1333258.htm</t>
  </si>
  <si>
    <t>Chuyên gia gióng hồi chuông cảnh báo về nguy cơ bong bóng trên thị trường Mỹ</t>
  </si>
  <si>
    <t>Chuyên gia Bank of America cảnh báo nguy cơ bong bóng chứng khoán Mỹ lớn dần. Lãi suất chính sách toàn cầu giảm từ 4,8% xuống 4,4% trong năm qua. Dự kiến lãi suất sẽ tiếp tục giảm còn 3,9% trong 12 tháng tới. Chính sách tiền tệ và quy định tài chính nới lỏng cùng lúc làm gia tăng rủi ro. Nhiều nhà đầu tư nhỏ lẻ, thanh khoản dồi dào, biến động nhiều hơn tạo nên bong bóng lớn hơn.</t>
  </si>
  <si>
    <t>https://cdn.vietnambiz.vn/1881912202208555/images/2025/07/26/crawl-20250726201557806-20250726201557822.jpg?width=700</t>
  </si>
  <si>
    <t>https://vietnambiz.vn/chuyen-gia-giong-hoi-chuong-canh-bao-ve-nguy-co-bong-bong-tren-thi-truong-my-2025726202229794.htm</t>
  </si>
  <si>
    <t>Kỷ lục về phát hành trái phiếu - tín hiệu đẩy mạnh đầu tư công của Trung Quốc</t>
  </si>
  <si>
    <t>Trung Quốc phát hành kỷ lục 7.880 tỷ NDT trái phiếu chính phủ, tăng 35,28%. Kho bạc đặc biệt siêu dài 555 tỷ NDT được phát hành nhằm tài trợ dự án quốc gia. Chương trình đổi mới thiết bị và tiêu dùng nhận phản hồi tích cực. Nguồn thu thuế giảm 1,2%, nhưng tăng trở lại từ tháng 4. Chi tiêu ngân sách công tăng 3,4% đạt 14.130 tỷ NDT.</t>
  </si>
  <si>
    <t>https://cdn.vietnambiz.vn/1881912202208555/images/2025/07/26/crawl-20250726193848328-20250726193848350.jpg?width=700</t>
  </si>
  <si>
    <t>https://vietnambiz.vn/ky-luc-ve-phat-hanh-trai-phieu-tin-hieu-day-manh-dau-tu-cong-cua-trung-quoc-202572619409969.htm</t>
  </si>
  <si>
    <t>Đà cắt giảm lãi suất toàn cầu chậm lại, lạm phát dai dẳng khiến ngân hàng thận trọng. SNB giữ nguyên lãi suất 0%, BoC dự kiến giữ nguyên lãi suất 2,75%. Riksbank cắt giảm còn 2%, RBNZ giữ nguyên lãi suất cơ bản, ECB giữ nguyên lãi suất 2%. Fed giữ nguyên lãi suất, BoE dự kiến cắt giảm 25 điểm cơ bản. RBA giữ nguyên lãi suất 3,85%, Na Uy cắt giảm xuống 4,25%.</t>
  </si>
  <si>
    <t>Viettel Global báo lãi ròng 2.389 tỷ đồng, tăng 185% trong quý 2/2025</t>
  </si>
  <si>
    <t>Viettel Global đạt 10.514 tỷ đồng doanh thu quý 2/2025, tăng 21% so với cùng kỳ. Lợi nhuận sau thuế tăng 185% lên 2.389 tỷ đồng, duy trì tăng trưởng 20% thứ bảy liên tiếp. Lũy kế 6 tháng, doanh thu thuần đạt 20.171 tỷ, tăng 21,6%. Các thị trường đều tăng trưởng tốt, dịch vụ tài chính số tăng vượt bậc. Công ty dự kiến chia cổ tức tiền mặt 7,5% vào tháng 9/2025.</t>
  </si>
  <si>
    <t>https://cafefcdn.com/thumb_w/640/203337114487263232/2025/7/29/avatar1753758480294-17537584874901641433715.jpg</t>
  </si>
  <si>
    <t>https://cafef.vn/viettel-global-bao-lai-rong-2389-ty-dong-tang-185-trong-quy-2-2025-188250729100927481.chn</t>
  </si>
  <si>
    <t>Masan vạch ra chiến lược phục hồi và tăng trưởng nửa cuối 2025</t>
  </si>
  <si>
    <t>Masan đặt mục tiêu phục hồi và tăng trưởng cho nửa cuối 2025, đối mặt thách thức vĩ mô và thuế mới.  WinCommerce đạt tăng trưởng doanh thu 16.4%, EBITDA tăng 83.1% với 4,200 cửa hàng. Masan MEATLife có biên lợi nhuận lịch sử cao, doanh thu thịt tăng hơn 20%. Mảng Masan Consumer Holdings giảm doanh thu 15% do thuế mới ảnh hưởng kênh phân phối. Masan tập trung tăng độ phủ trực tiếp lên 62%, đẩy mạnh công nghệ AI dự báo nhu cầu.</t>
  </si>
  <si>
    <t>https://image.vietstock.vn/2025/07/29/tgd-msn-3.png</t>
  </si>
  <si>
    <t>http://vietstock.vn/2025/07/masan-vach-ra-chien-luoc-phuc-hoi-va-tang-truong-nua-cuoi-2025-737-1333905.htm</t>
  </si>
  <si>
    <t>Novaland lỗ hơn 600 tỷ trong nửa đầu, dòng tiền kinh doanh âm kỷ lục</t>
  </si>
  <si>
    <t>Nửa đầu năm 2025, Novaland lỗ ròng hơn 600 tỷ đồng, doanh thu thuần đạt 3.750 tỷ. Chi phí tài chính cao hơn 1.135 tỷ đồng, dẫn đến lỗ thuần hơn 400 tỷ. Dòng tiền kinh doanh âm kỷ lục 7.450 tỷ, nợ vay đáo hạn 12 tháng tới 32.000 tỷ. Doanh nghiệp chưa đủ khả năng thanh toán các khoản nợ tồn đọng. Novaland sẽ họp ĐHĐCĐ bất thường để hoán đổi nợ bằng cổ phiếu.</t>
  </si>
  <si>
    <t>https://cdn.vietnambiz.vn/1881912202208555/images/2025/07/29/screenshot-2025-07-29-at-100417-20250729100601883.png?width=700</t>
  </si>
  <si>
    <t>https://vietnambiz.vn/novaland-lo-hon-600-ty-trong-nua-dau-dong-tien-kinh-doanh-am-ky-luc-202572995746387.htm</t>
  </si>
  <si>
    <t>NCB tăng vốn điều lệ lên 19.280 tỷ đồng</t>
  </si>
  <si>
    <t>NCB phát hành 750 triệu cổ phần nâng vốn lên 19.280 tỷ đồng, hoàn thành sớm PACCL. 6 tháng đầu năm 2025, lợi nhuận sau thuế đạt 462 tỷ đồng, tăng trưởng mạnh. Tổng tài sản đạt hơn 144.054 tỷ đồng, vượt kế hoạch năm 2025. NCB liên tục đầu tư công nghệ, nâng cao trải nghiệm khách hàng và năng lực quản trị. Ngân hàng này đã tăng vốn 3 lần liên tiếp, thể hiện quyết tâm phát triển bền vững.</t>
  </si>
  <si>
    <t>https://cdn.vietnambiz.vn/1881912202208555/images/2025/07/29/photo-import-20250729095309118.jpeg?width=700</t>
  </si>
  <si>
    <t>https://vietnambiz.vn/ncb-tang-von-dieu-le-len-19280-ty-dong-20257299553997.htm</t>
  </si>
  <si>
    <t>Tăng cho thuê đất, lợi nhuận Viglacera gấp 3 lần cùng kỳ</t>
  </si>
  <si>
    <t xml:space="preserve">Lợi nhuận sau thuế quý II/2025 của Viglacera tăng 216% lên 540 tỷ đồng so với năm 2024. Doanh thu thuần quý II đạt 3.240 tỷ đồng, tăng 19% nhờ mảng cho thuê hạ tầng KCN. Trong 6 tháng đầu năm 2025, doanh thu thuần đạt 6.095 tỷ đồng, lợi nhuận trước thuế là 1.142 tỷ. Mảng cho thuê đất KCN đóng góp lớn vào lợi nhuận, tăng đáng kể so với năm trước. Tổng tài sản của Viglacera đạt 25.502 tỷ đồng, thể hiện sự tăng trưởng ổn định.
</t>
  </si>
  <si>
    <t>https://cdn.vietnambiz.vn/1881912202208555/images/2025/07/28/vgcvietnambiz3dgradientlegend-20250728192629576.png?width=700</t>
  </si>
  <si>
    <t>https://vietnambiz.vn/tang-cho-thue-dat-loi-nhuan-viglacera-gap-3-lan-cung-ky-2025728193537515.htm</t>
  </si>
  <si>
    <t>Giá vốn giảm sâu, PNJ cải thiện lãi ròng quý 2</t>
  </si>
  <si>
    <t xml:space="preserve">PNJ quý 2/2025 lãi ròng 442 tỷ đồng, tăng 3% do giá vốn giảm mạnh. Doanh thu giảm 20% còn 7,582 tỷ đồng, nhưng biên lãi gộp tăng lên 21.5%. Lũy kế 6 tháng, lợi nhuận đạt 1,119 tỷ đồng, giảm nhẹ 4% so với cùng kỳ năm trước. PNJ đã hoàn thành hơn 57% kế hoạch lợi nhuận 1,960 tỷ đồng. Tổng tài sản PNJ đạt 17,153 tỷ đồng, nợ phải trả giảm còn 5,178 tỷ đồng.
</t>
  </si>
  <si>
    <t>https://image.vietstock.vn/2025/07/29/pnj-quy-2-2025.png</t>
  </si>
  <si>
    <t>http://vietstock.vn/2025/07/gia-von-giam-sau-pnj-cai-thien-lai-rong-quy-2-737-1333872.htm</t>
  </si>
  <si>
    <t>Cổ phiếu SHB tăng trần, vốn hóa vượt 2.6 tỷ USD</t>
  </si>
  <si>
    <t xml:space="preserve">SHB tăng trần ngày 28/7/2025, dẫn đầu thanh khoản với hơn 137 triệu cổ phiếu giao dịch. Cổ phiếu SHB vượt vốn hóa 2.6 tỷ USD, khối ngoại mua ròng 21 triệu đơn vị, tăng 80% từ đầu năm. Ngân hàng được tăng vốn, mục tiêu lợi nhuận trước thuế năm 2025 đạt 14,500 tỷ đồng. SHB chuyển đổi thành "Ngân hàng Tương lai" với AI, Big Data hướng đến tầm nhìn 2035.
</t>
  </si>
  <si>
    <t>https://image.vietstock.vn/2025/07/29/shb-tang-tran.jpg</t>
  </si>
  <si>
    <t>http://vietstock.vn/2025/07/co-phieu-shb-tang-tran-von-hoa-vuot-26-ty-usd-830-1333864.htm</t>
  </si>
  <si>
    <t>Thêm một ngân hàng cắt giảm hơn 1.200 nhân sự trong nửa đầu năm</t>
  </si>
  <si>
    <t xml:space="preserve">Lợi nhuận trước thuế 6 tháng đầu năm 2025 của VIB đạt 5.016 tỷ đồng, tăng 8,9%. Chi phí bình quân nhân viên ngân hàng tăng từ 33,9 triệu lên 37,5 triệu đồng/tháng. Tổng tài sản của VIB đã tăng 7,7%, đạt mức 530.909 tỷ đồng vào cuối tháng 6. Nợ xấu của ngân hàng tăng 11,3%, tỷ lệ lên 3,57% trong 6 tháng vừa qua. Mảng kinh doanh ngoài lãi của VIB tăng trưởng gần 59% so với cùng kỳ năm ngoái.
</t>
  </si>
  <si>
    <t>https://cdn.vietnambiz.vn/1881912202208555/images/2025/07/28/screenshot-2025-07-28-at-153728-20250728153742525.png?width=700</t>
  </si>
  <si>
    <t>https://vietnambiz.vn/them-mot-ngan-hang-cat-giam-hon-1200-nhan-su-trong-nua-dau-nam-202572815468273.htm</t>
  </si>
  <si>
    <t xml:space="preserve">Quý II/2025, doanh thu thuần Nam Long tăng gấp 3 lần đạt 773 tỷ đồng, nhưng lãi ròng giảm 38%. Lũy kế 6 tháng, doanh thu và lãi ròng tăng lần lượt 4,5 và 3 lần, đạt 2.064 tỷ và 208 tỷ. Dòng tiền âm hơn 800 tỷ do trả nợ gốc hơn 2.000 tỷ và trả cổ tức 800 tỷ. Nam Long bắt đầu giải ngân 350 tỷ cho dự án Ehome PG Hải Phòng 22,5 ha trong quý II.
</t>
  </si>
  <si>
    <t>Taseco Land (TAL) chào sàn HOSE ngày 1/8, định giá gần 8.000 tỷ đồng</t>
  </si>
  <si>
    <t>312 triệu cổ phiếu TAL của Taseco Land sẽ niêm yết HOSE từ 1/8, giá tham chiếu 25.500 đồng.  Taseco Land định giá 7.952 tỷ đồng, Tập đoàn Taseco sở hữu 72,89%. Công ty đẩy mạnh dự án 3.940 tỷ đồng tại Hải Phòng, 4.000 tỷ Bắc Ninh. Năm 2025, mục tiêu doanh thu thuần 4.332 tỷ đồng, lợi nhuận giảm 22%. Năm 2026, doanh thu dự kiến 5.092 tỷ đồng, lợi nhuận gấp đôi.</t>
  </si>
  <si>
    <t>https://cdn.vietnambiz.vn/1881912202208555/images/2025/07/28/28-7-tal-2-20250728074928220.png</t>
  </si>
  <si>
    <t>https://vietnambiz.vn/taseco-land-tal-chao-san-hose-ngay-18-dinh-gia-gan-8000-ty-dong-202572875241952.htm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</si>
</sst>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hh:mm:ss\ dd/mm/yyyy"/>
  </numFmts>
  <fonts count="25"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u/>
      <sz val="10"/>
      <color rgb="FFB41C49"/>
      <name val="Calibri"/>
      <family val="2"/>
      <scheme val="minor"/>
    </font>
  </fonts>
  <fills count="7">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s>
  <borders count="10">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70">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9" fillId="0" borderId="0" xfId="0" applyFont="1" applyAlignment="1">
      <alignment horizontal="right" vertical="top"/>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2" fontId="7" fillId="0" borderId="0" xfId="1" applyNumberFormat="1" applyFont="1" applyBorder="1" applyAlignment="1">
      <alignment horizontal="left" vertical="center"/>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24" fillId="0" borderId="0" xfId="0" applyFont="1" applyAlignment="1">
      <alignment horizontal="left"/>
    </xf>
    <xf numFmtId="0" fontId="9" fillId="0" borderId="0" xfId="0" applyFont="1" applyAlignment="1">
      <alignment horizontal="right" vertical="top"/>
    </xf>
    <xf numFmtId="0" fontId="10" fillId="0" borderId="2" xfId="0" applyFont="1" applyBorder="1" applyAlignment="1">
      <alignment horizontal="left"/>
    </xf>
    <xf numFmtId="0" fontId="4" fillId="0" borderId="0" xfId="0" applyFont="1" applyAlignment="1">
      <alignment horizontal="left" vertical="center"/>
    </xf>
    <xf numFmtId="0" fontId="5" fillId="0" borderId="0" xfId="0" applyFont="1" applyAlignment="1">
      <alignment horizontal="center" vertical="center"/>
    </xf>
    <xf numFmtId="0" fontId="0" fillId="0" borderId="0" xfId="0"/>
    <xf numFmtId="0" fontId="14" fillId="0" borderId="0" xfId="0" applyFont="1" applyAlignment="1">
      <alignment horizontal="left" vertical="top" wrapText="1"/>
    </xf>
    <xf numFmtId="4" fontId="6" fillId="0" borderId="0" xfId="0" applyNumberFormat="1" applyFont="1" applyAlignment="1">
      <alignment horizontal="left" vertical="center" wrapText="1"/>
    </xf>
    <xf numFmtId="2" fontId="16" fillId="0" borderId="0" xfId="1" applyNumberFormat="1" applyFont="1" applyBorder="1" applyAlignment="1">
      <alignment horizontal="left" vertical="center" wrapText="1"/>
    </xf>
    <xf numFmtId="0" fontId="17" fillId="0" borderId="0" xfId="0" applyFont="1" applyAlignment="1">
      <alignment horizontal="left" vertical="top"/>
    </xf>
    <xf numFmtId="0" fontId="8" fillId="0" borderId="0" xfId="0" applyFont="1" applyAlignment="1">
      <alignment horizontal="left" vertical="top" wrapText="1" indent="1"/>
    </xf>
    <xf numFmtId="0" fontId="19" fillId="0" borderId="0" xfId="0" applyFont="1" applyAlignment="1">
      <alignment horizontal="left" vertical="center" wrapText="1" indent="1"/>
    </xf>
    <xf numFmtId="0" fontId="10" fillId="0" borderId="5" xfId="0" applyFont="1" applyBorder="1" applyAlignment="1">
      <alignment horizontal="left"/>
    </xf>
    <xf numFmtId="0" fontId="22" fillId="0" borderId="0" xfId="0" applyFont="1" applyAlignment="1">
      <alignment horizontal="center" vertical="center" wrapText="1"/>
    </xf>
    <xf numFmtId="0" fontId="10" fillId="0" borderId="6" xfId="0" applyFont="1" applyBorder="1" applyAlignment="1">
      <alignment horizontal="right"/>
    </xf>
    <xf numFmtId="0" fontId="20" fillId="2" borderId="0" xfId="0" applyFont="1" applyFill="1" applyAlignment="1">
      <alignment horizontal="center" vertical="center"/>
    </xf>
    <xf numFmtId="0" fontId="15" fillId="0" borderId="0" xfId="0" applyFont="1" applyAlignment="1">
      <alignment horizontal="left" vertical="center" wrapText="1"/>
    </xf>
    <xf numFmtId="0" fontId="2" fillId="0" borderId="1" xfId="2" applyNumberFormat="1" applyAlignment="1">
      <alignment horizontal="center"/>
    </xf>
    <xf numFmtId="14" fontId="2" fillId="0" borderId="1" xfId="2" applyNumberFormat="1" applyAlignment="1">
      <alignment horizontal="center"/>
    </xf>
    <xf numFmtId="4" fontId="8" fillId="0" borderId="0" xfId="0" applyNumberFormat="1" applyFont="1" applyAlignment="1">
      <alignment horizontal="left" vertical="top" wrapText="1"/>
    </xf>
    <xf numFmtId="0" fontId="10" fillId="0" borderId="5" xfId="0" applyFont="1" applyBorder="1" applyAlignment="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cellXfs>
  <cellStyles count="5">
    <cellStyle name="Accent5" xfId="4" builtinId="45"/>
    <cellStyle name="Heading 1" xfId="2" builtinId="16"/>
    <cellStyle name="Normal" xfId="0" builtinId="0"/>
    <cellStyle name="Output" xfId="3" builtinId="21"/>
    <cellStyle name="Percent" xfId="1" builtinId="5"/>
  </cellStyles>
  <dxfs count="123">
    <dxf>
      <numFmt numFmtId="27" formatCode="dd/mm/yyyy\ hh:mm"/>
    </dxf>
    <dxf>
      <numFmt numFmtId="27" formatCode="dd/mm/yyyy\ hh:mm"/>
    </dxf>
    <dxf>
      <numFmt numFmtId="19" formatCode="dd/mm/yyyy"/>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976C7"/>
      <color rgb="FFC71585"/>
      <color rgb="FF054372"/>
      <color rgb="FFE4527C"/>
      <color rgb="FF005993"/>
      <color rgb="FFB41C49"/>
      <color rgb="FF1394F5"/>
      <color rgb="FF3776C9"/>
      <color rgb="FFD9D9D9"/>
      <color rgb="FF1950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20/07/relationships/rdRichValueWebImage" Target="richData/rdRichValueWebImage.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styles" Target="style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8h30'!$D$2</c:f>
              <c:strCache>
                <c:ptCount val="1"/>
                <c:pt idx="0">
                  <c:v>1d_change</c:v>
                </c:pt>
              </c:strCache>
            </c:strRef>
          </c:tx>
          <c:spPr>
            <a:solidFill>
              <a:srgbClr val="00B050">
                <a:alpha val="20000"/>
              </a:srgbClr>
            </a:solidFill>
            <a:ln w="25400">
              <a:noFill/>
            </a:ln>
            <a:effectLst/>
          </c:spPr>
          <c:invertIfNegative val="1"/>
          <c:cat>
            <c:numRef>
              <c:f>'data 8h30'!$A$3:$A$22</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8h30'!$D$3:$D$22</c:f>
              <c:numCache>
                <c:formatCode>General</c:formatCode>
                <c:ptCount val="20"/>
                <c:pt idx="0">
                  <c:v>-8.5590770305176145E-3</c:v>
                </c:pt>
                <c:pt idx="1">
                  <c:v>1.7170350642114363E-2</c:v>
                </c:pt>
                <c:pt idx="2">
                  <c:v>6.6468456836472622E-3</c:v>
                </c:pt>
                <c:pt idx="3">
                  <c:v>5.75937512813951E-3</c:v>
                </c:pt>
                <c:pt idx="4">
                  <c:v>1.835008982584041E-3</c:v>
                </c:pt>
                <c:pt idx="5">
                  <c:v>1.6491020119961952E-2</c:v>
                </c:pt>
                <c:pt idx="6">
                  <c:v>-8.1681316984459906E-3</c:v>
                </c:pt>
                <c:pt idx="7">
                  <c:v>4.8791749609746748E-3</c:v>
                </c:pt>
                <c:pt idx="8">
                  <c:v>9.8545137150918283E-3</c:v>
                </c:pt>
                <c:pt idx="9">
                  <c:v>1.0146130860475999E-2</c:v>
                </c:pt>
                <c:pt idx="10">
                  <c:v>-6.6443731989913601E-3</c:v>
                </c:pt>
                <c:pt idx="11">
                  <c:v>8.6845805172848234E-3</c:v>
                </c:pt>
                <c:pt idx="12">
                  <c:v>8.3838265366049658E-3</c:v>
                </c:pt>
                <c:pt idx="13">
                  <c:v>1.0004798994454056E-2</c:v>
                </c:pt>
                <c:pt idx="14">
                  <c:v>1.1204827963525066E-2</c:v>
                </c:pt>
                <c:pt idx="15">
                  <c:v>9.5572955392437819E-3</c:v>
                </c:pt>
                <c:pt idx="16">
                  <c:v>1.0879895173920184E-2</c:v>
                </c:pt>
                <c:pt idx="17">
                  <c:v>3.6252929949043278E-3</c:v>
                </c:pt>
                <c:pt idx="18">
                  <c:v>-1.8994828416616372E-3</c:v>
                </c:pt>
                <c:pt idx="19">
                  <c:v>4.8989724260040113E-3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8h30'!$E$2</c:f>
              <c:strCache>
                <c:ptCount val="1"/>
                <c:pt idx="0">
                  <c:v>cum_change</c:v>
                </c:pt>
              </c:strCache>
            </c:strRef>
          </c:tx>
          <c:spPr>
            <a:ln w="19050" cap="rnd">
              <a:solidFill>
                <a:srgbClr val="054372">
                  <a:alpha val="50000"/>
                </a:srgbClr>
              </a:solidFill>
              <a:round/>
            </a:ln>
            <a:effectLst/>
          </c:spPr>
          <c:marker>
            <c:symbol val="none"/>
          </c:marker>
          <c:cat>
            <c:numRef>
              <c:f>'data 8h30'!$A$3:$A$22</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8h30'!$E$3:$E$22</c:f>
              <c:numCache>
                <c:formatCode>General</c:formatCode>
                <c:ptCount val="20"/>
                <c:pt idx="0">
                  <c:v>0.11475084546931424</c:v>
                </c:pt>
                <c:pt idx="1">
                  <c:v>0.12330992249983186</c:v>
                </c:pt>
                <c:pt idx="2">
                  <c:v>0.1061395718577175</c:v>
                </c:pt>
                <c:pt idx="3">
                  <c:v>9.9492726174070234E-2</c:v>
                </c:pt>
                <c:pt idx="4">
                  <c:v>9.3733351045930724E-2</c:v>
                </c:pt>
                <c:pt idx="5">
                  <c:v>9.1898342063346683E-2</c:v>
                </c:pt>
                <c:pt idx="6">
                  <c:v>7.5407321943384731E-2</c:v>
                </c:pt>
                <c:pt idx="7">
                  <c:v>8.3575453641830721E-2</c:v>
                </c:pt>
                <c:pt idx="8">
                  <c:v>7.8696278680856047E-2</c:v>
                </c:pt>
                <c:pt idx="9">
                  <c:v>6.8841764965764218E-2</c:v>
                </c:pt>
                <c:pt idx="10">
                  <c:v>5.8695634105288219E-2</c:v>
                </c:pt>
                <c:pt idx="11">
                  <c:v>6.5340007304279579E-2</c:v>
                </c:pt>
                <c:pt idx="12">
                  <c:v>5.6655426786994756E-2</c:v>
                </c:pt>
                <c:pt idx="13">
                  <c:v>4.827160025038979E-2</c:v>
                </c:pt>
                <c:pt idx="14">
                  <c:v>3.8266801255935734E-2</c:v>
                </c:pt>
                <c:pt idx="15">
                  <c:v>2.7061973292410668E-2</c:v>
                </c:pt>
                <c:pt idx="16">
                  <c:v>1.7504677753166886E-2</c:v>
                </c:pt>
                <c:pt idx="17">
                  <c:v>6.6247825792467019E-3</c:v>
                </c:pt>
                <c:pt idx="18">
                  <c:v>2.9994895843423741E-3</c:v>
                </c:pt>
                <c:pt idx="19">
                  <c:v>4.8989724260040113E-3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8h30'!$J$2</c:f>
              <c:strCache>
                <c:ptCount val="1"/>
                <c:pt idx="0">
                  <c:v>1d_change</c:v>
                </c:pt>
              </c:strCache>
            </c:strRef>
          </c:tx>
          <c:spPr>
            <a:solidFill>
              <a:srgbClr val="00B050">
                <a:alpha val="20000"/>
              </a:srgbClr>
            </a:solidFill>
            <a:ln w="25400">
              <a:noFill/>
            </a:ln>
            <a:effectLst/>
          </c:spPr>
          <c:invertIfNegative val="1"/>
          <c:cat>
            <c:numRef>
              <c:f>'data 8h30'!$G$3:$G$22</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8h30'!$J$3:$J$22</c:f>
              <c:numCache>
                <c:formatCode>General</c:formatCode>
                <c:ptCount val="20"/>
                <c:pt idx="0">
                  <c:v>-1.2314010027355882E-2</c:v>
                </c:pt>
                <c:pt idx="1">
                  <c:v>1.5754853456462659E-2</c:v>
                </c:pt>
                <c:pt idx="2">
                  <c:v>4.8758905637207306E-3</c:v>
                </c:pt>
                <c:pt idx="3">
                  <c:v>4.9727289336201075E-3</c:v>
                </c:pt>
                <c:pt idx="4">
                  <c:v>-1.7934822510863313E-3</c:v>
                </c:pt>
                <c:pt idx="5">
                  <c:v>1.714919651005764E-2</c:v>
                </c:pt>
                <c:pt idx="6">
                  <c:v>-9.641631997122424E-3</c:v>
                </c:pt>
                <c:pt idx="7">
                  <c:v>5.6341122425616064E-3</c:v>
                </c:pt>
                <c:pt idx="8">
                  <c:v>1.2561729088176099E-2</c:v>
                </c:pt>
                <c:pt idx="9">
                  <c:v>1.2912261310004114E-2</c:v>
                </c:pt>
                <c:pt idx="10">
                  <c:v>-7.3615012566553562E-3</c:v>
                </c:pt>
                <c:pt idx="11">
                  <c:v>7.3086268860855785E-3</c:v>
                </c:pt>
                <c:pt idx="12">
                  <c:v>1.572001254197164E-2</c:v>
                </c:pt>
                <c:pt idx="13">
                  <c:v>1.6892666843214554E-2</c:v>
                </c:pt>
                <c:pt idx="14">
                  <c:v>9.1546946067060375E-3</c:v>
                </c:pt>
                <c:pt idx="15">
                  <c:v>1.3661119725206339E-2</c:v>
                </c:pt>
                <c:pt idx="16">
                  <c:v>1.3360031695627494E-2</c:v>
                </c:pt>
                <c:pt idx="17">
                  <c:v>5.1107673568215883E-3</c:v>
                </c:pt>
                <c:pt idx="18">
                  <c:v>-1.0521315543143839E-3</c:v>
                </c:pt>
                <c:pt idx="19">
                  <c:v>4.471043405266828E-3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8h30'!$K$2</c:f>
              <c:strCache>
                <c:ptCount val="1"/>
                <c:pt idx="0">
                  <c:v>cum_change</c:v>
                </c:pt>
              </c:strCache>
            </c:strRef>
          </c:tx>
          <c:spPr>
            <a:ln w="19050" cap="rnd">
              <a:solidFill>
                <a:srgbClr val="054372">
                  <a:alpha val="50000"/>
                </a:srgbClr>
              </a:solidFill>
              <a:round/>
            </a:ln>
            <a:effectLst/>
          </c:spPr>
          <c:marker>
            <c:symbol val="none"/>
          </c:marker>
          <c:cat>
            <c:numRef>
              <c:f>'data 8h30'!$G$3:$G$22</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8h30'!$K$3:$K$22</c:f>
              <c:numCache>
                <c:formatCode>General</c:formatCode>
                <c:ptCount val="20"/>
                <c:pt idx="0">
                  <c:v>0.12737697807896864</c:v>
                </c:pt>
                <c:pt idx="1">
                  <c:v>0.13969098810632452</c:v>
                </c:pt>
                <c:pt idx="2">
                  <c:v>0.12393613464986186</c:v>
                </c:pt>
                <c:pt idx="3">
                  <c:v>0.11906024408614113</c:v>
                </c:pt>
                <c:pt idx="4">
                  <c:v>0.11408751515252102</c:v>
                </c:pt>
                <c:pt idx="5">
                  <c:v>0.11588099740360736</c:v>
                </c:pt>
                <c:pt idx="6">
                  <c:v>9.8731800893549715E-2</c:v>
                </c:pt>
                <c:pt idx="7">
                  <c:v>0.10837343289067214</c:v>
                </c:pt>
                <c:pt idx="8">
                  <c:v>0.10273932064811053</c:v>
                </c:pt>
                <c:pt idx="9">
                  <c:v>9.0177591559934434E-2</c:v>
                </c:pt>
                <c:pt idx="10">
                  <c:v>7.726533024993032E-2</c:v>
                </c:pt>
                <c:pt idx="11">
                  <c:v>8.4626831506585676E-2</c:v>
                </c:pt>
                <c:pt idx="12">
                  <c:v>7.7318204620500097E-2</c:v>
                </c:pt>
                <c:pt idx="13">
                  <c:v>6.1598192078528458E-2</c:v>
                </c:pt>
                <c:pt idx="14">
                  <c:v>4.4705525235313903E-2</c:v>
                </c:pt>
                <c:pt idx="15">
                  <c:v>3.5550830628607866E-2</c:v>
                </c:pt>
                <c:pt idx="16">
                  <c:v>2.1889710903401527E-2</c:v>
                </c:pt>
                <c:pt idx="17">
                  <c:v>8.5296792077740324E-3</c:v>
                </c:pt>
                <c:pt idx="18">
                  <c:v>3.4189118509524441E-3</c:v>
                </c:pt>
                <c:pt idx="19">
                  <c:v>4.471043405266828E-3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8h30'!$P$2</c:f>
              <c:strCache>
                <c:ptCount val="1"/>
                <c:pt idx="0">
                  <c:v>1d_change</c:v>
                </c:pt>
              </c:strCache>
            </c:strRef>
          </c:tx>
          <c:spPr>
            <a:solidFill>
              <a:srgbClr val="00B050">
                <a:alpha val="20000"/>
              </a:srgbClr>
            </a:solidFill>
            <a:ln w="25400">
              <a:noFill/>
            </a:ln>
            <a:effectLst/>
          </c:spPr>
          <c:invertIfNegative val="1"/>
          <c:cat>
            <c:numRef>
              <c:f>'data 8h30'!$M$3:$M$22</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8h30'!$P$3:$P$22</c:f>
              <c:numCache>
                <c:formatCode>General</c:formatCode>
                <c:ptCount val="20"/>
                <c:pt idx="0">
                  <c:v>-1.6302407315970213E-2</c:v>
                </c:pt>
                <c:pt idx="1">
                  <c:v>1.1954572624028659E-2</c:v>
                </c:pt>
                <c:pt idx="2">
                  <c:v>1.0570824524312794E-2</c:v>
                </c:pt>
                <c:pt idx="3">
                  <c:v>1.5124016938898865E-3</c:v>
                </c:pt>
                <c:pt idx="4">
                  <c:v>-1.2084592145015227E-3</c:v>
                </c:pt>
                <c:pt idx="5">
                  <c:v>1.8775007694675327E-2</c:v>
                </c:pt>
                <c:pt idx="6">
                  <c:v>-8.2417582417582125E-3</c:v>
                </c:pt>
                <c:pt idx="7">
                  <c:v>0</c:v>
                </c:pt>
                <c:pt idx="8">
                  <c:v>1.2360939431396822E-2</c:v>
                </c:pt>
                <c:pt idx="9">
                  <c:v>1.5056461731492998E-2</c:v>
                </c:pt>
                <c:pt idx="10">
                  <c:v>-4.4965971717683129E-3</c:v>
                </c:pt>
                <c:pt idx="11">
                  <c:v>3.3209641435767434E-3</c:v>
                </c:pt>
                <c:pt idx="12">
                  <c:v>1.7858281500100048E-2</c:v>
                </c:pt>
                <c:pt idx="13">
                  <c:v>2.2765834581906397E-2</c:v>
                </c:pt>
                <c:pt idx="14">
                  <c:v>1.388888888888884E-2</c:v>
                </c:pt>
                <c:pt idx="15">
                  <c:v>1.279387452179459E-2</c:v>
                </c:pt>
                <c:pt idx="16">
                  <c:v>1.406063981031247E-2</c:v>
                </c:pt>
                <c:pt idx="17">
                  <c:v>8.157383901257198E-4</c:v>
                </c:pt>
                <c:pt idx="18">
                  <c:v>8.8456751127230504E-4</c:v>
                </c:pt>
                <c:pt idx="19">
                  <c:v>7.1957239249957894E-3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8h30'!$Q$2</c:f>
              <c:strCache>
                <c:ptCount val="1"/>
                <c:pt idx="0">
                  <c:v>cum_change</c:v>
                </c:pt>
              </c:strCache>
            </c:strRef>
          </c:tx>
          <c:spPr>
            <a:ln w="19050" cap="rnd">
              <a:solidFill>
                <a:srgbClr val="054372">
                  <a:alpha val="50000"/>
                </a:srgbClr>
              </a:solidFill>
              <a:round/>
            </a:ln>
            <a:effectLst/>
          </c:spPr>
          <c:marker>
            <c:symbol val="none"/>
          </c:marker>
          <c:cat>
            <c:numRef>
              <c:f>'data 8h30'!$M$3:$M$22</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8h30'!$Q$3:$Q$22</c:f>
              <c:numCache>
                <c:formatCode>General</c:formatCode>
                <c:ptCount val="20"/>
                <c:pt idx="0">
                  <c:v>0.13356549902877113</c:v>
                </c:pt>
                <c:pt idx="1">
                  <c:v>0.14986790634474134</c:v>
                </c:pt>
                <c:pt idx="2">
                  <c:v>0.13791333372071268</c:v>
                </c:pt>
                <c:pt idx="3">
                  <c:v>0.12734250919639989</c:v>
                </c:pt>
                <c:pt idx="4">
                  <c:v>0.12583010750251</c:v>
                </c:pt>
                <c:pt idx="5">
                  <c:v>0.12703856671701153</c:v>
                </c:pt>
                <c:pt idx="6">
                  <c:v>0.1082635590223362</c:v>
                </c:pt>
                <c:pt idx="7">
                  <c:v>0.11650531726409441</c:v>
                </c:pt>
                <c:pt idx="8">
                  <c:v>0.11650531726409441</c:v>
                </c:pt>
                <c:pt idx="9">
                  <c:v>0.10414437783269759</c:v>
                </c:pt>
                <c:pt idx="10">
                  <c:v>8.9087916101204589E-2</c:v>
                </c:pt>
                <c:pt idx="11">
                  <c:v>9.3584513272972902E-2</c:v>
                </c:pt>
                <c:pt idx="12">
                  <c:v>9.0263549129396159E-2</c:v>
                </c:pt>
                <c:pt idx="13">
                  <c:v>7.2405267629296111E-2</c:v>
                </c:pt>
                <c:pt idx="14">
                  <c:v>4.9639433047389714E-2</c:v>
                </c:pt>
                <c:pt idx="15">
                  <c:v>3.5750544158500874E-2</c:v>
                </c:pt>
                <c:pt idx="16">
                  <c:v>2.2956669636706284E-2</c:v>
                </c:pt>
                <c:pt idx="17">
                  <c:v>8.8960298263938142E-3</c:v>
                </c:pt>
                <c:pt idx="18">
                  <c:v>8.0802914362680944E-3</c:v>
                </c:pt>
                <c:pt idx="19">
                  <c:v>7.1957239249957894E-3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8h30'!$D$24</c:f>
              <c:strCache>
                <c:ptCount val="1"/>
                <c:pt idx="0">
                  <c:v>1d_change</c:v>
                </c:pt>
              </c:strCache>
            </c:strRef>
          </c:tx>
          <c:spPr>
            <a:solidFill>
              <a:srgbClr val="00B050">
                <a:alpha val="20000"/>
              </a:srgbClr>
            </a:solidFill>
            <a:ln w="25400">
              <a:noFill/>
            </a:ln>
            <a:effectLst/>
          </c:spPr>
          <c:invertIfNegative val="1"/>
          <c:cat>
            <c:numRef>
              <c:f>'data 8h30'!$A$25:$A$44</c:f>
              <c:numCache>
                <c:formatCode>m/d/yyyy</c:formatCode>
                <c:ptCount val="2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45841</c:v>
                </c:pt>
                <c:pt idx="17">
                  <c:v>45840</c:v>
                </c:pt>
                <c:pt idx="18">
                  <c:v>45839</c:v>
                </c:pt>
                <c:pt idx="19">
                  <c:v>45838</c:v>
                </c:pt>
              </c:numCache>
            </c:numRef>
          </c:cat>
          <c:val>
            <c:numRef>
              <c:f>'data 8h30'!$D$25:$D$44</c:f>
              <c:numCache>
                <c:formatCode>General</c:formatCode>
                <c:ptCount val="20"/>
                <c:pt idx="0">
                  <c:v>-1.433419296153482E-3</c:v>
                </c:pt>
                <c:pt idx="1">
                  <c:v>4.6541400835771185E-3</c:v>
                </c:pt>
                <c:pt idx="2">
                  <c:v>-7.0290352014998891E-3</c:v>
                </c:pt>
                <c:pt idx="3">
                  <c:v>1.1411680802273505E-2</c:v>
                </c:pt>
                <c:pt idx="4">
                  <c:v>4.0469013650306085E-3</c:v>
                </c:pt>
                <c:pt idx="5">
                  <c:v>-4.3121670678880619E-4</c:v>
                </c:pt>
                <c:pt idx="6">
                  <c:v>-3.19879761458286E-3</c:v>
                </c:pt>
                <c:pt idx="7">
                  <c:v>5.1905585060372239E-3</c:v>
                </c:pt>
                <c:pt idx="8">
                  <c:v>5.2584028233635394E-3</c:v>
                </c:pt>
                <c:pt idx="9">
                  <c:v>-9.8147284185888806E-3</c:v>
                </c:pt>
                <c:pt idx="10">
                  <c:v>1.9863357216372002E-3</c:v>
                </c:pt>
                <c:pt idx="11">
                  <c:v>-6.2513975688338608E-3</c:v>
                </c:pt>
                <c:pt idx="12">
                  <c:v>4.3262976850235724E-3</c:v>
                </c:pt>
                <c:pt idx="13">
                  <c:v>4.9171635850882023E-3</c:v>
                </c:pt>
                <c:pt idx="14">
                  <c:v>-3.7291428205490362E-3</c:v>
                </c:pt>
                <c:pt idx="15">
                  <c:v>-9.4174817516466947E-3</c:v>
                </c:pt>
                <c:pt idx="16">
                  <c:v>7.7355029130632413E-3</c:v>
                </c:pt>
                <c:pt idx="17">
                  <c:v>-2.3642083611152831E-4</c:v>
                </c:pt>
                <c:pt idx="18">
                  <c:v>9.0752685466786165E-3</c:v>
                </c:pt>
                <c:pt idx="19">
                  <c:v>6.2871883294066677E-3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8h30'!$E$24</c:f>
              <c:strCache>
                <c:ptCount val="1"/>
                <c:pt idx="0">
                  <c:v>cum_change</c:v>
                </c:pt>
              </c:strCache>
            </c:strRef>
          </c:tx>
          <c:spPr>
            <a:ln w="19050" cap="rnd">
              <a:solidFill>
                <a:srgbClr val="054372">
                  <a:alpha val="50000"/>
                </a:srgbClr>
              </a:solidFill>
              <a:round/>
            </a:ln>
            <a:effectLst/>
          </c:spPr>
          <c:marker>
            <c:symbol val="none"/>
          </c:marker>
          <c:cat>
            <c:numRef>
              <c:f>'data 8h30'!$A$25:$A$44</c:f>
              <c:numCache>
                <c:formatCode>m/d/yyyy</c:formatCode>
                <c:ptCount val="2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45841</c:v>
                </c:pt>
                <c:pt idx="17">
                  <c:v>45840</c:v>
                </c:pt>
                <c:pt idx="18">
                  <c:v>45839</c:v>
                </c:pt>
                <c:pt idx="19">
                  <c:v>45838</c:v>
                </c:pt>
              </c:numCache>
            </c:numRef>
          </c:cat>
          <c:val>
            <c:numRef>
              <c:f>'data 8h30'!$E$25:$E$44</c:f>
              <c:numCache>
                <c:formatCode>General</c:formatCode>
                <c:ptCount val="20"/>
                <c:pt idx="0">
                  <c:v>2.3347800146424458E-2</c:v>
                </c:pt>
                <c:pt idx="1">
                  <c:v>2.478121944257794E-2</c:v>
                </c:pt>
                <c:pt idx="2">
                  <c:v>2.0127079359000821E-2</c:v>
                </c:pt>
                <c:pt idx="3">
                  <c:v>2.715611456050071E-2</c:v>
                </c:pt>
                <c:pt idx="4">
                  <c:v>1.5744433758227205E-2</c:v>
                </c:pt>
                <c:pt idx="5">
                  <c:v>1.1697532393196597E-2</c:v>
                </c:pt>
                <c:pt idx="6">
                  <c:v>1.2128749099985403E-2</c:v>
                </c:pt>
                <c:pt idx="7">
                  <c:v>1.5327546714568263E-2</c:v>
                </c:pt>
                <c:pt idx="8">
                  <c:v>1.0136988208531039E-2</c:v>
                </c:pt>
                <c:pt idx="9">
                  <c:v>4.8785853851674998E-3</c:v>
                </c:pt>
                <c:pt idx="10">
                  <c:v>1.469331380375638E-2</c:v>
                </c:pt>
                <c:pt idx="11">
                  <c:v>1.270697808211918E-2</c:v>
                </c:pt>
                <c:pt idx="12">
                  <c:v>1.8958375650953041E-2</c:v>
                </c:pt>
                <c:pt idx="13">
                  <c:v>1.4632077965929469E-2</c:v>
                </c:pt>
                <c:pt idx="14">
                  <c:v>9.7149143808412664E-3</c:v>
                </c:pt>
                <c:pt idx="15">
                  <c:v>1.3444057201390303E-2</c:v>
                </c:pt>
                <c:pt idx="16">
                  <c:v>2.2861538953036997E-2</c:v>
                </c:pt>
                <c:pt idx="17">
                  <c:v>1.5126036039973756E-2</c:v>
                </c:pt>
                <c:pt idx="18">
                  <c:v>1.5362456876085284E-2</c:v>
                </c:pt>
                <c:pt idx="19">
                  <c:v>6.2871883294066677E-3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8h30'!$J$24</c:f>
              <c:strCache>
                <c:ptCount val="1"/>
                <c:pt idx="0">
                  <c:v>1d_change</c:v>
                </c:pt>
              </c:strCache>
            </c:strRef>
          </c:tx>
          <c:spPr>
            <a:solidFill>
              <a:srgbClr val="00B050">
                <a:alpha val="20000"/>
              </a:srgbClr>
            </a:solidFill>
            <a:ln w="25400">
              <a:noFill/>
            </a:ln>
            <a:effectLst/>
          </c:spPr>
          <c:invertIfNegative val="1"/>
          <c:cat>
            <c:numRef>
              <c:f>'data 8h30'!$G$25:$G$44</c:f>
              <c:numCache>
                <c:formatCode>m/d/yyyy</c:formatCode>
                <c:ptCount val="2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numCache>
            </c:numRef>
          </c:cat>
          <c:val>
            <c:numRef>
              <c:f>'data 8h30'!$J$25:$J$44</c:f>
              <c:numCache>
                <c:formatCode>General</c:formatCode>
                <c:ptCount val="20"/>
                <c:pt idx="0">
                  <c:v>-4.261822510008062E-3</c:v>
                </c:pt>
                <c:pt idx="1">
                  <c:v>-1.9763422408369813E-3</c:v>
                </c:pt>
                <c:pt idx="2">
                  <c:v>8.4842427485993799E-3</c:v>
                </c:pt>
                <c:pt idx="3">
                  <c:v>4.17569362129111E-3</c:v>
                </c:pt>
                <c:pt idx="4">
                  <c:v>1.2004158060923142E-3</c:v>
                </c:pt>
                <c:pt idx="5">
                  <c:v>2.320933986147411E-3</c:v>
                </c:pt>
                <c:pt idx="6">
                  <c:v>2.1710967466961328E-3</c:v>
                </c:pt>
                <c:pt idx="7">
                  <c:v>5.1632315685727903E-3</c:v>
                </c:pt>
                <c:pt idx="8">
                  <c:v>-1.3168590295471461E-3</c:v>
                </c:pt>
                <c:pt idx="9">
                  <c:v>-6.6391267301229018E-3</c:v>
                </c:pt>
                <c:pt idx="10">
                  <c:v>6.368268447209946E-3</c:v>
                </c:pt>
                <c:pt idx="11">
                  <c:v>-3.8481892653264849E-3</c:v>
                </c:pt>
                <c:pt idx="12">
                  <c:v>1.2252214469260947E-2</c:v>
                </c:pt>
                <c:pt idx="13">
                  <c:v>1.4501449262573907E-3</c:v>
                </c:pt>
                <c:pt idx="14">
                  <c:v>5.4106909966824546E-3</c:v>
                </c:pt>
                <c:pt idx="15">
                  <c:v>-1.8565170133685305E-3</c:v>
                </c:pt>
                <c:pt idx="16">
                  <c:v>-3.2872320255616927E-5</c:v>
                </c:pt>
                <c:pt idx="17">
                  <c:v>5.5283734524556039E-3</c:v>
                </c:pt>
                <c:pt idx="18">
                  <c:v>-1.2110698565546141E-3</c:v>
                </c:pt>
                <c:pt idx="19">
                  <c:v>2.7816720195228406E-3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8h30'!$K$24</c:f>
              <c:strCache>
                <c:ptCount val="1"/>
                <c:pt idx="0">
                  <c:v>cum_change</c:v>
                </c:pt>
              </c:strCache>
            </c:strRef>
          </c:tx>
          <c:spPr>
            <a:ln w="19050" cap="rnd">
              <a:solidFill>
                <a:srgbClr val="054372">
                  <a:alpha val="50000"/>
                </a:srgbClr>
              </a:solidFill>
              <a:round/>
            </a:ln>
            <a:effectLst/>
          </c:spPr>
          <c:marker>
            <c:symbol val="none"/>
          </c:marker>
          <c:cat>
            <c:numRef>
              <c:f>'data 8h30'!$G$25:$G$44</c:f>
              <c:numCache>
                <c:formatCode>m/d/yyyy</c:formatCode>
                <c:ptCount val="2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numCache>
            </c:numRef>
          </c:cat>
          <c:val>
            <c:numRef>
              <c:f>'data 8h30'!$K$25:$K$44</c:f>
              <c:numCache>
                <c:formatCode>General</c:formatCode>
                <c:ptCount val="20"/>
                <c:pt idx="0">
                  <c:v>3.6164179822767983E-2</c:v>
                </c:pt>
                <c:pt idx="1">
                  <c:v>4.0426002332776045E-2</c:v>
                </c:pt>
                <c:pt idx="2">
                  <c:v>4.2402344573613027E-2</c:v>
                </c:pt>
                <c:pt idx="3">
                  <c:v>3.3918101825013647E-2</c:v>
                </c:pt>
                <c:pt idx="4">
                  <c:v>2.9742408203722537E-2</c:v>
                </c:pt>
                <c:pt idx="5">
                  <c:v>2.8541992397630223E-2</c:v>
                </c:pt>
                <c:pt idx="6">
                  <c:v>2.6221058411482812E-2</c:v>
                </c:pt>
                <c:pt idx="7">
                  <c:v>2.4049961664786679E-2</c:v>
                </c:pt>
                <c:pt idx="8">
                  <c:v>1.8886730096213888E-2</c:v>
                </c:pt>
                <c:pt idx="9">
                  <c:v>2.0203589125761034E-2</c:v>
                </c:pt>
                <c:pt idx="10">
                  <c:v>2.6842715855883936E-2</c:v>
                </c:pt>
                <c:pt idx="11">
                  <c:v>2.047444740867399E-2</c:v>
                </c:pt>
                <c:pt idx="12">
                  <c:v>2.4322636674000475E-2</c:v>
                </c:pt>
                <c:pt idx="13">
                  <c:v>1.2070422204739528E-2</c:v>
                </c:pt>
                <c:pt idx="14">
                  <c:v>1.0620277278482138E-2</c:v>
                </c:pt>
                <c:pt idx="15">
                  <c:v>5.209586281799683E-3</c:v>
                </c:pt>
                <c:pt idx="16">
                  <c:v>7.0661032951682134E-3</c:v>
                </c:pt>
                <c:pt idx="17">
                  <c:v>7.0989756154238304E-3</c:v>
                </c:pt>
                <c:pt idx="18">
                  <c:v>1.5706021629682265E-3</c:v>
                </c:pt>
                <c:pt idx="19">
                  <c:v>2.7816720195228406E-3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8h30'!$P$24</c:f>
              <c:strCache>
                <c:ptCount val="1"/>
                <c:pt idx="0">
                  <c:v>1d_change</c:v>
                </c:pt>
              </c:strCache>
            </c:strRef>
          </c:tx>
          <c:spPr>
            <a:solidFill>
              <a:srgbClr val="00B050">
                <a:alpha val="20000"/>
              </a:srgbClr>
            </a:solidFill>
            <a:ln w="25400">
              <a:noFill/>
            </a:ln>
            <a:effectLst/>
          </c:spPr>
          <c:invertIfNegative val="1"/>
          <c:cat>
            <c:numRef>
              <c:f>'data 8h30'!$M$25:$M$44</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8h30'!$P$25:$P$44</c:f>
              <c:numCache>
                <c:formatCode>General</c:formatCode>
                <c:ptCount val="20"/>
                <c:pt idx="0">
                  <c:v>-7.6371618664394791E-4</c:v>
                </c:pt>
                <c:pt idx="1">
                  <c:v>1.1914716230292388E-3</c:v>
                </c:pt>
                <c:pt idx="2">
                  <c:v>-3.3478779315430085E-3</c:v>
                </c:pt>
                <c:pt idx="3">
                  <c:v>6.5401343806652523E-3</c:v>
                </c:pt>
                <c:pt idx="4">
                  <c:v>1.2200688650487734E-4</c:v>
                </c:pt>
                <c:pt idx="5">
                  <c:v>6.1997523473338312E-3</c:v>
                </c:pt>
                <c:pt idx="6">
                  <c:v>7.1604803705347386E-3</c:v>
                </c:pt>
                <c:pt idx="7">
                  <c:v>5.0207856109132365E-3</c:v>
                </c:pt>
                <c:pt idx="8">
                  <c:v>3.7241481186247594E-3</c:v>
                </c:pt>
                <c:pt idx="9">
                  <c:v>-3.4862318222261823E-4</c:v>
                </c:pt>
                <c:pt idx="10">
                  <c:v>-4.1626648824131252E-3</c:v>
                </c:pt>
                <c:pt idx="11">
                  <c:v>2.698626190612341E-3</c:v>
                </c:pt>
                <c:pt idx="12">
                  <c:v>1.4114137531251458E-4</c:v>
                </c:pt>
                <c:pt idx="13">
                  <c:v>4.7615483062730668E-3</c:v>
                </c:pt>
                <c:pt idx="14">
                  <c:v>-1.2654217163762249E-3</c:v>
                </c:pt>
                <c:pt idx="15">
                  <c:v>7.0104384747033954E-3</c:v>
                </c:pt>
                <c:pt idx="16">
                  <c:v>2.3272788225581209E-4</c:v>
                </c:pt>
                <c:pt idx="17">
                  <c:v>3.2268046698309405E-3</c:v>
                </c:pt>
                <c:pt idx="18">
                  <c:v>1.8403867476324276E-3</c:v>
                </c:pt>
                <c:pt idx="19">
                  <c:v>-8.5455463215144967E-4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8h30'!$Q$24</c:f>
              <c:strCache>
                <c:ptCount val="1"/>
                <c:pt idx="0">
                  <c:v>cum_change</c:v>
                </c:pt>
              </c:strCache>
            </c:strRef>
          </c:tx>
          <c:spPr>
            <a:ln w="19050" cap="rnd">
              <a:solidFill>
                <a:srgbClr val="054372">
                  <a:alpha val="50000"/>
                </a:srgbClr>
              </a:solidFill>
              <a:round/>
            </a:ln>
            <a:effectLst/>
          </c:spPr>
          <c:marker>
            <c:symbol val="none"/>
          </c:marker>
          <c:cat>
            <c:numRef>
              <c:f>'data 8h30'!$M$25:$M$44</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numCache>
            </c:numRef>
          </c:cat>
          <c:val>
            <c:numRef>
              <c:f>'data 8h30'!$Q$25:$Q$44</c:f>
              <c:numCache>
                <c:formatCode>General</c:formatCode>
                <c:ptCount val="20"/>
                <c:pt idx="0">
                  <c:v>3.9127594452876058E-2</c:v>
                </c:pt>
                <c:pt idx="1">
                  <c:v>3.9891310639520006E-2</c:v>
                </c:pt>
                <c:pt idx="2">
                  <c:v>3.8699839016490767E-2</c:v>
                </c:pt>
                <c:pt idx="3">
                  <c:v>4.2047716948033775E-2</c:v>
                </c:pt>
                <c:pt idx="4">
                  <c:v>3.5507582567368523E-2</c:v>
                </c:pt>
                <c:pt idx="5">
                  <c:v>3.5385575680863646E-2</c:v>
                </c:pt>
                <c:pt idx="6">
                  <c:v>2.9185823333529815E-2</c:v>
                </c:pt>
                <c:pt idx="7">
                  <c:v>2.2025342962995076E-2</c:v>
                </c:pt>
                <c:pt idx="8">
                  <c:v>1.7004557352081839E-2</c:v>
                </c:pt>
                <c:pt idx="9">
                  <c:v>1.328040923345708E-2</c:v>
                </c:pt>
                <c:pt idx="10">
                  <c:v>1.3629032415679698E-2</c:v>
                </c:pt>
                <c:pt idx="11">
                  <c:v>1.7791697298092823E-2</c:v>
                </c:pt>
                <c:pt idx="12">
                  <c:v>1.5093071107480482E-2</c:v>
                </c:pt>
                <c:pt idx="13">
                  <c:v>1.4951929732167968E-2</c:v>
                </c:pt>
                <c:pt idx="14">
                  <c:v>1.0190381425894901E-2</c:v>
                </c:pt>
                <c:pt idx="15">
                  <c:v>1.1455803142271126E-2</c:v>
                </c:pt>
                <c:pt idx="16">
                  <c:v>4.4453646675677305E-3</c:v>
                </c:pt>
                <c:pt idx="17">
                  <c:v>4.2126367853119184E-3</c:v>
                </c:pt>
                <c:pt idx="18">
                  <c:v>9.8583211548097793E-4</c:v>
                </c:pt>
                <c:pt idx="19">
                  <c:v>-8.5455463215144967E-4</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8h30'!$D$46</c:f>
              <c:strCache>
                <c:ptCount val="1"/>
                <c:pt idx="0">
                  <c:v>1d_change</c:v>
                </c:pt>
              </c:strCache>
            </c:strRef>
          </c:tx>
          <c:spPr>
            <a:solidFill>
              <a:srgbClr val="00B050">
                <a:alpha val="20000"/>
              </a:srgbClr>
            </a:solidFill>
            <a:ln w="25400">
              <a:noFill/>
            </a:ln>
            <a:effectLst/>
          </c:spPr>
          <c:invertIfNegative val="1"/>
          <c:cat>
            <c:numRef>
              <c:f>'data 8h30'!$A$47:$A$66</c:f>
              <c:numCache>
                <c:formatCode>m/d/yyyy</c:formatCode>
                <c:ptCount val="20"/>
                <c:pt idx="0">
                  <c:v>45867</c:v>
                </c:pt>
                <c:pt idx="1">
                  <c:v>45866</c:v>
                </c:pt>
                <c:pt idx="2">
                  <c:v>45865</c:v>
                </c:pt>
                <c:pt idx="3">
                  <c:v>45863</c:v>
                </c:pt>
                <c:pt idx="4">
                  <c:v>45862</c:v>
                </c:pt>
                <c:pt idx="5">
                  <c:v>45861</c:v>
                </c:pt>
                <c:pt idx="6">
                  <c:v>45860</c:v>
                </c:pt>
                <c:pt idx="7">
                  <c:v>45859</c:v>
                </c:pt>
                <c:pt idx="8">
                  <c:v>45858</c:v>
                </c:pt>
                <c:pt idx="9">
                  <c:v>45857</c:v>
                </c:pt>
                <c:pt idx="10">
                  <c:v>45856</c:v>
                </c:pt>
                <c:pt idx="11">
                  <c:v>45855</c:v>
                </c:pt>
                <c:pt idx="12">
                  <c:v>45854</c:v>
                </c:pt>
                <c:pt idx="13">
                  <c:v>45853</c:v>
                </c:pt>
                <c:pt idx="14">
                  <c:v>45852</c:v>
                </c:pt>
                <c:pt idx="15">
                  <c:v>45851</c:v>
                </c:pt>
                <c:pt idx="16">
                  <c:v>45850</c:v>
                </c:pt>
                <c:pt idx="17">
                  <c:v>45849</c:v>
                </c:pt>
                <c:pt idx="18">
                  <c:v>45848</c:v>
                </c:pt>
                <c:pt idx="19">
                  <c:v>45847</c:v>
                </c:pt>
              </c:numCache>
            </c:numRef>
          </c:cat>
          <c:val>
            <c:numRef>
              <c:f>'data 8h30'!$D$47:$D$66</c:f>
              <c:numCache>
                <c:formatCode>General</c:formatCode>
                <c:ptCount val="20"/>
                <c:pt idx="0">
                  <c:v>1.5439939665018443E-4</c:v>
                </c:pt>
                <c:pt idx="1">
                  <c:v>-5.9736086732543603E-3</c:v>
                </c:pt>
                <c:pt idx="2">
                  <c:v>-2.3358974733246329E-3</c:v>
                </c:pt>
                <c:pt idx="3">
                  <c:v>-7.6473540618465785E-3</c:v>
                </c:pt>
                <c:pt idx="4">
                  <c:v>-5.6379678138848144E-3</c:v>
                </c:pt>
                <c:pt idx="5">
                  <c:v>-9.1779117885240069E-3</c:v>
                </c:pt>
                <c:pt idx="6">
                  <c:v>8.6885428554648314E-3</c:v>
                </c:pt>
                <c:pt idx="7">
                  <c:v>1.3497264044440627E-2</c:v>
                </c:pt>
                <c:pt idx="8">
                  <c:v>-1.5034382564399484E-3</c:v>
                </c:pt>
                <c:pt idx="9">
                  <c:v>8.9568270873807698E-4</c:v>
                </c:pt>
                <c:pt idx="10">
                  <c:v>3.0263556994232221E-3</c:v>
                </c:pt>
                <c:pt idx="11">
                  <c:v>-1.860664795905298E-3</c:v>
                </c:pt>
                <c:pt idx="12">
                  <c:v>4.008848984901503E-3</c:v>
                </c:pt>
                <c:pt idx="13">
                  <c:v>-4.0214109350789062E-3</c:v>
                </c:pt>
                <c:pt idx="14">
                  <c:v>-4.9316178764158281E-3</c:v>
                </c:pt>
                <c:pt idx="15">
                  <c:v>2.6253780966791762E-3</c:v>
                </c:pt>
                <c:pt idx="16">
                  <c:v>1.2351711297449164E-3</c:v>
                </c:pt>
                <c:pt idx="17">
                  <c:v>8.5766736535968224E-3</c:v>
                </c:pt>
                <c:pt idx="18">
                  <c:v>1.5330446345978022E-3</c:v>
                </c:pt>
                <c:pt idx="19">
                  <c:v>4.0345165445567766E-3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8h30'!$E$46</c:f>
              <c:strCache>
                <c:ptCount val="1"/>
                <c:pt idx="0">
                  <c:v>cum_change</c:v>
                </c:pt>
              </c:strCache>
            </c:strRef>
          </c:tx>
          <c:spPr>
            <a:ln w="19050" cap="rnd">
              <a:solidFill>
                <a:srgbClr val="054372">
                  <a:alpha val="50000"/>
                </a:srgbClr>
              </a:solidFill>
              <a:round/>
            </a:ln>
            <a:effectLst/>
          </c:spPr>
          <c:marker>
            <c:symbol val="none"/>
          </c:marker>
          <c:cat>
            <c:numRef>
              <c:f>'data 8h30'!$A$47:$A$66</c:f>
              <c:numCache>
                <c:formatCode>m/d/yyyy</c:formatCode>
                <c:ptCount val="20"/>
                <c:pt idx="0">
                  <c:v>45867</c:v>
                </c:pt>
                <c:pt idx="1">
                  <c:v>45866</c:v>
                </c:pt>
                <c:pt idx="2">
                  <c:v>45865</c:v>
                </c:pt>
                <c:pt idx="3">
                  <c:v>45863</c:v>
                </c:pt>
                <c:pt idx="4">
                  <c:v>45862</c:v>
                </c:pt>
                <c:pt idx="5">
                  <c:v>45861</c:v>
                </c:pt>
                <c:pt idx="6">
                  <c:v>45860</c:v>
                </c:pt>
                <c:pt idx="7">
                  <c:v>45859</c:v>
                </c:pt>
                <c:pt idx="8">
                  <c:v>45858</c:v>
                </c:pt>
                <c:pt idx="9">
                  <c:v>45857</c:v>
                </c:pt>
                <c:pt idx="10">
                  <c:v>45856</c:v>
                </c:pt>
                <c:pt idx="11">
                  <c:v>45855</c:v>
                </c:pt>
                <c:pt idx="12">
                  <c:v>45854</c:v>
                </c:pt>
                <c:pt idx="13">
                  <c:v>45853</c:v>
                </c:pt>
                <c:pt idx="14">
                  <c:v>45852</c:v>
                </c:pt>
                <c:pt idx="15">
                  <c:v>45851</c:v>
                </c:pt>
                <c:pt idx="16">
                  <c:v>45850</c:v>
                </c:pt>
                <c:pt idx="17">
                  <c:v>45849</c:v>
                </c:pt>
                <c:pt idx="18">
                  <c:v>45848</c:v>
                </c:pt>
                <c:pt idx="19">
                  <c:v>45847</c:v>
                </c:pt>
              </c:numCache>
            </c:numRef>
          </c:cat>
          <c:val>
            <c:numRef>
              <c:f>'data 8h30'!$E$47:$E$66</c:f>
              <c:numCache>
                <c:formatCode>General</c:formatCode>
                <c:ptCount val="20"/>
                <c:pt idx="0">
                  <c:v>5.1860060741195646E-3</c:v>
                </c:pt>
                <c:pt idx="1">
                  <c:v>5.0316066774693802E-3</c:v>
                </c:pt>
                <c:pt idx="2">
                  <c:v>1.100521535072374E-2</c:v>
                </c:pt>
                <c:pt idx="3">
                  <c:v>1.3341112824048373E-2</c:v>
                </c:pt>
                <c:pt idx="4">
                  <c:v>2.0988466885894952E-2</c:v>
                </c:pt>
                <c:pt idx="5">
                  <c:v>2.6626434699779766E-2</c:v>
                </c:pt>
                <c:pt idx="6">
                  <c:v>3.5804346488303773E-2</c:v>
                </c:pt>
                <c:pt idx="7">
                  <c:v>2.7115803632838942E-2</c:v>
                </c:pt>
                <c:pt idx="8">
                  <c:v>1.3618539588398315E-2</c:v>
                </c:pt>
                <c:pt idx="9">
                  <c:v>1.5121977844838264E-2</c:v>
                </c:pt>
                <c:pt idx="10">
                  <c:v>1.4226295136100187E-2</c:v>
                </c:pt>
                <c:pt idx="11">
                  <c:v>1.1199939436676964E-2</c:v>
                </c:pt>
                <c:pt idx="12">
                  <c:v>1.3060604232582262E-2</c:v>
                </c:pt>
                <c:pt idx="13">
                  <c:v>9.0517552476807595E-3</c:v>
                </c:pt>
                <c:pt idx="14">
                  <c:v>1.3073166182759666E-2</c:v>
                </c:pt>
                <c:pt idx="15">
                  <c:v>1.8004784059175494E-2</c:v>
                </c:pt>
                <c:pt idx="16">
                  <c:v>1.5379405962496318E-2</c:v>
                </c:pt>
                <c:pt idx="17">
                  <c:v>1.4144234832751401E-2</c:v>
                </c:pt>
                <c:pt idx="18">
                  <c:v>5.5675611791545787E-3</c:v>
                </c:pt>
                <c:pt idx="19">
                  <c:v>4.0345165445567766E-3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8h30'!$J$46</c:f>
              <c:strCache>
                <c:ptCount val="1"/>
                <c:pt idx="0">
                  <c:v>1d_change</c:v>
                </c:pt>
              </c:strCache>
            </c:strRef>
          </c:tx>
          <c:spPr>
            <a:solidFill>
              <a:srgbClr val="00B050">
                <a:alpha val="20000"/>
              </a:srgbClr>
            </a:solidFill>
            <a:ln w="25400">
              <a:noFill/>
            </a:ln>
            <a:effectLst/>
          </c:spPr>
          <c:invertIfNegative val="1"/>
          <c:cat>
            <c:numRef>
              <c:f>'data 8h30'!$G$47:$G$66</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45816</c:v>
                </c:pt>
                <c:pt idx="12">
                  <c:v>45814</c:v>
                </c:pt>
                <c:pt idx="13">
                  <c:v>45813</c:v>
                </c:pt>
                <c:pt idx="14">
                  <c:v>45812</c:v>
                </c:pt>
                <c:pt idx="15">
                  <c:v>45811</c:v>
                </c:pt>
                <c:pt idx="16">
                  <c:v>45810</c:v>
                </c:pt>
                <c:pt idx="17">
                  <c:v>45809</c:v>
                </c:pt>
                <c:pt idx="18">
                  <c:v>45807</c:v>
                </c:pt>
                <c:pt idx="19">
                  <c:v>45806</c:v>
                </c:pt>
              </c:numCache>
            </c:numRef>
          </c:cat>
          <c:val>
            <c:numRef>
              <c:f>'data 8h30'!$J$47:$J$66</c:f>
              <c:numCache>
                <c:formatCode>General</c:formatCode>
                <c:ptCount val="20"/>
                <c:pt idx="0">
                  <c:v>-8.8542115125922471E-3</c:v>
                </c:pt>
                <c:pt idx="1">
                  <c:v>7.589876250405414E-3</c:v>
                </c:pt>
                <c:pt idx="2">
                  <c:v>-1.9933757591881207E-3</c:v>
                </c:pt>
                <c:pt idx="3">
                  <c:v>4.4123772979621112E-2</c:v>
                </c:pt>
                <c:pt idx="4">
                  <c:v>-2.2514628869242603E-2</c:v>
                </c:pt>
                <c:pt idx="5">
                  <c:v>7.5157563468732924E-3</c:v>
                </c:pt>
                <c:pt idx="6">
                  <c:v>-1.0010793859575817E-2</c:v>
                </c:pt>
                <c:pt idx="7">
                  <c:v>8.8499398950691477E-2</c:v>
                </c:pt>
                <c:pt idx="8">
                  <c:v>4.5412632684932674E-2</c:v>
                </c:pt>
                <c:pt idx="9">
                  <c:v>-6.7278659195770807E-3</c:v>
                </c:pt>
                <c:pt idx="10">
                  <c:v>1.3168062493189137E-2</c:v>
                </c:pt>
                <c:pt idx="11">
                  <c:v>-3.396535474919582E-3</c:v>
                </c:pt>
                <c:pt idx="12">
                  <c:v>2.4679601031301956E-2</c:v>
                </c:pt>
                <c:pt idx="13">
                  <c:v>9.90571865111467E-3</c:v>
                </c:pt>
                <c:pt idx="14">
                  <c:v>-9.1815423962217091E-3</c:v>
                </c:pt>
                <c:pt idx="15">
                  <c:v>4.7717391785797592E-3</c:v>
                </c:pt>
                <c:pt idx="16">
                  <c:v>7.04787160913245E-3</c:v>
                </c:pt>
                <c:pt idx="17">
                  <c:v>2.6978110954914314E-2</c:v>
                </c:pt>
                <c:pt idx="18">
                  <c:v>2.1431102611646491E-3</c:v>
                </c:pt>
                <c:pt idx="19">
                  <c:v>-3.1918289257426458E-2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8h30'!$K$46</c:f>
              <c:strCache>
                <c:ptCount val="1"/>
                <c:pt idx="0">
                  <c:v>cum_change</c:v>
                </c:pt>
              </c:strCache>
            </c:strRef>
          </c:tx>
          <c:spPr>
            <a:ln w="19050" cap="rnd">
              <a:solidFill>
                <a:srgbClr val="054372">
                  <a:alpha val="50000"/>
                </a:srgbClr>
              </a:solidFill>
              <a:round/>
            </a:ln>
            <a:effectLst/>
          </c:spPr>
          <c:marker>
            <c:symbol val="none"/>
          </c:marker>
          <c:cat>
            <c:numRef>
              <c:f>'data 8h30'!$G$47:$G$66</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45816</c:v>
                </c:pt>
                <c:pt idx="12">
                  <c:v>45814</c:v>
                </c:pt>
                <c:pt idx="13">
                  <c:v>45813</c:v>
                </c:pt>
                <c:pt idx="14">
                  <c:v>45812</c:v>
                </c:pt>
                <c:pt idx="15">
                  <c:v>45811</c:v>
                </c:pt>
                <c:pt idx="16">
                  <c:v>45810</c:v>
                </c:pt>
                <c:pt idx="17">
                  <c:v>45809</c:v>
                </c:pt>
                <c:pt idx="18">
                  <c:v>45807</c:v>
                </c:pt>
                <c:pt idx="19">
                  <c:v>45806</c:v>
                </c:pt>
              </c:numCache>
            </c:numRef>
          </c:cat>
          <c:val>
            <c:numRef>
              <c:f>'data 8h30'!$K$47:$K$66</c:f>
              <c:numCache>
                <c:formatCode>General</c:formatCode>
                <c:ptCount val="20"/>
                <c:pt idx="0">
                  <c:v>0.18723840834317729</c:v>
                </c:pt>
                <c:pt idx="1">
                  <c:v>0.19609261985576953</c:v>
                </c:pt>
                <c:pt idx="2">
                  <c:v>0.18850274360536412</c:v>
                </c:pt>
                <c:pt idx="3">
                  <c:v>0.19049611936455224</c:v>
                </c:pt>
                <c:pt idx="4">
                  <c:v>0.14637234638493113</c:v>
                </c:pt>
                <c:pt idx="5">
                  <c:v>0.16888697525417373</c:v>
                </c:pt>
                <c:pt idx="6">
                  <c:v>0.16137121890730044</c:v>
                </c:pt>
                <c:pt idx="7">
                  <c:v>0.17138201276687626</c:v>
                </c:pt>
                <c:pt idx="8">
                  <c:v>8.288261381618478E-2</c:v>
                </c:pt>
                <c:pt idx="9">
                  <c:v>3.7469981131252106E-2</c:v>
                </c:pt>
                <c:pt idx="10">
                  <c:v>4.4197847050829187E-2</c:v>
                </c:pt>
                <c:pt idx="11">
                  <c:v>3.102978455764005E-2</c:v>
                </c:pt>
                <c:pt idx="12">
                  <c:v>3.4426320032559632E-2</c:v>
                </c:pt>
                <c:pt idx="13">
                  <c:v>9.7467190012576754E-3</c:v>
                </c:pt>
                <c:pt idx="14">
                  <c:v>-1.5899964985699455E-4</c:v>
                </c:pt>
                <c:pt idx="15">
                  <c:v>9.0225427463647145E-3</c:v>
                </c:pt>
                <c:pt idx="16">
                  <c:v>4.2508035677849554E-3</c:v>
                </c:pt>
                <c:pt idx="17">
                  <c:v>-2.7970680413474946E-3</c:v>
                </c:pt>
                <c:pt idx="18">
                  <c:v>-2.9775178996261809E-2</c:v>
                </c:pt>
                <c:pt idx="19">
                  <c:v>-3.1918289257426458E-2</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8h30'!$P$46</c:f>
              <c:strCache>
                <c:ptCount val="1"/>
                <c:pt idx="0">
                  <c:v>1d_change</c:v>
                </c:pt>
              </c:strCache>
            </c:strRef>
          </c:tx>
          <c:spPr>
            <a:solidFill>
              <a:srgbClr val="00B050">
                <a:alpha val="20000"/>
              </a:srgbClr>
            </a:solidFill>
            <a:ln w="25400">
              <a:noFill/>
            </a:ln>
            <a:effectLst/>
          </c:spPr>
          <c:invertIfNegative val="1"/>
          <c:cat>
            <c:numRef>
              <c:f>'data 8h30'!$M$47:$M$66</c:f>
              <c:numCache>
                <c:formatCode>m/d/yyyy</c:formatCode>
                <c:ptCount val="20"/>
                <c:pt idx="0">
                  <c:v>45867</c:v>
                </c:pt>
                <c:pt idx="1">
                  <c:v>45866</c:v>
                </c:pt>
                <c:pt idx="2">
                  <c:v>45865</c:v>
                </c:pt>
                <c:pt idx="3">
                  <c:v>45863</c:v>
                </c:pt>
                <c:pt idx="4">
                  <c:v>45862</c:v>
                </c:pt>
                <c:pt idx="5">
                  <c:v>45861</c:v>
                </c:pt>
                <c:pt idx="6">
                  <c:v>45860</c:v>
                </c:pt>
                <c:pt idx="7">
                  <c:v>45859</c:v>
                </c:pt>
                <c:pt idx="8">
                  <c:v>45858</c:v>
                </c:pt>
                <c:pt idx="9">
                  <c:v>45857</c:v>
                </c:pt>
                <c:pt idx="10">
                  <c:v>45856</c:v>
                </c:pt>
                <c:pt idx="11">
                  <c:v>45855</c:v>
                </c:pt>
                <c:pt idx="12">
                  <c:v>45854</c:v>
                </c:pt>
                <c:pt idx="13">
                  <c:v>45853</c:v>
                </c:pt>
                <c:pt idx="14">
                  <c:v>45852</c:v>
                </c:pt>
                <c:pt idx="15">
                  <c:v>45851</c:v>
                </c:pt>
                <c:pt idx="16">
                  <c:v>45850</c:v>
                </c:pt>
                <c:pt idx="17">
                  <c:v>45849</c:v>
                </c:pt>
                <c:pt idx="18">
                  <c:v>45848</c:v>
                </c:pt>
                <c:pt idx="19">
                  <c:v>45847</c:v>
                </c:pt>
              </c:numCache>
            </c:numRef>
          </c:cat>
          <c:val>
            <c:numRef>
              <c:f>'data 8h30'!$P$47:$P$66</c:f>
              <c:numCache>
                <c:formatCode>General</c:formatCode>
                <c:ptCount val="20"/>
                <c:pt idx="0">
                  <c:v>4.9921849799083873E-4</c:v>
                </c:pt>
                <c:pt idx="1">
                  <c:v>2.9134469165947863E-4</c:v>
                </c:pt>
                <c:pt idx="2">
                  <c:v>9.9664225271447471E-3</c:v>
                </c:pt>
                <c:pt idx="3">
                  <c:v>1.5015594753928774E-3</c:v>
                </c:pt>
                <c:pt idx="4">
                  <c:v>2.8508305798091715E-3</c:v>
                </c:pt>
                <c:pt idx="5">
                  <c:v>-1.9832627800802083E-3</c:v>
                </c:pt>
                <c:pt idx="6">
                  <c:v>-4.7082982885089386E-3</c:v>
                </c:pt>
                <c:pt idx="7">
                  <c:v>-1.0251407191124162E-3</c:v>
                </c:pt>
                <c:pt idx="8">
                  <c:v>1.4116606975700385E-4</c:v>
                </c:pt>
                <c:pt idx="9">
                  <c:v>-5.5536045056360228E-3</c:v>
                </c:pt>
                <c:pt idx="10">
                  <c:v>-4.50456228673346E-5</c:v>
                </c:pt>
                <c:pt idx="11">
                  <c:v>1.7976097988492423E-3</c:v>
                </c:pt>
                <c:pt idx="12">
                  <c:v>-3.0631144920764131E-3</c:v>
                </c:pt>
                <c:pt idx="13">
                  <c:v>5.2938359943530688E-3</c:v>
                </c:pt>
                <c:pt idx="14">
                  <c:v>2.8568217494973069E-5</c:v>
                </c:pt>
                <c:pt idx="15">
                  <c:v>4.4529847301744141E-5</c:v>
                </c:pt>
                <c:pt idx="16">
                  <c:v>2.3622026439731325E-3</c:v>
                </c:pt>
                <c:pt idx="17">
                  <c:v>3.222893790254977E-3</c:v>
                </c:pt>
                <c:pt idx="18">
                  <c:v>8.3130988329593869E-4</c:v>
                </c:pt>
                <c:pt idx="19">
                  <c:v>-1.4016903734903607E-4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8h30'!$Q$46</c:f>
              <c:strCache>
                <c:ptCount val="1"/>
                <c:pt idx="0">
                  <c:v>cum_change</c:v>
                </c:pt>
              </c:strCache>
            </c:strRef>
          </c:tx>
          <c:spPr>
            <a:ln w="19050" cap="rnd">
              <a:solidFill>
                <a:srgbClr val="054372">
                  <a:alpha val="50000"/>
                </a:srgbClr>
              </a:solidFill>
              <a:round/>
            </a:ln>
            <a:effectLst/>
          </c:spPr>
          <c:marker>
            <c:symbol val="none"/>
          </c:marker>
          <c:cat>
            <c:numRef>
              <c:f>'data 8h30'!$M$47:$M$66</c:f>
              <c:numCache>
                <c:formatCode>m/d/yyyy</c:formatCode>
                <c:ptCount val="20"/>
                <c:pt idx="0">
                  <c:v>45867</c:v>
                </c:pt>
                <c:pt idx="1">
                  <c:v>45866</c:v>
                </c:pt>
                <c:pt idx="2">
                  <c:v>45865</c:v>
                </c:pt>
                <c:pt idx="3">
                  <c:v>45863</c:v>
                </c:pt>
                <c:pt idx="4">
                  <c:v>45862</c:v>
                </c:pt>
                <c:pt idx="5">
                  <c:v>45861</c:v>
                </c:pt>
                <c:pt idx="6">
                  <c:v>45860</c:v>
                </c:pt>
                <c:pt idx="7">
                  <c:v>45859</c:v>
                </c:pt>
                <c:pt idx="8">
                  <c:v>45858</c:v>
                </c:pt>
                <c:pt idx="9">
                  <c:v>45857</c:v>
                </c:pt>
                <c:pt idx="10">
                  <c:v>45856</c:v>
                </c:pt>
                <c:pt idx="11">
                  <c:v>45855</c:v>
                </c:pt>
                <c:pt idx="12">
                  <c:v>45854</c:v>
                </c:pt>
                <c:pt idx="13">
                  <c:v>45853</c:v>
                </c:pt>
                <c:pt idx="14">
                  <c:v>45852</c:v>
                </c:pt>
                <c:pt idx="15">
                  <c:v>45851</c:v>
                </c:pt>
                <c:pt idx="16">
                  <c:v>45850</c:v>
                </c:pt>
                <c:pt idx="17">
                  <c:v>45849</c:v>
                </c:pt>
                <c:pt idx="18">
                  <c:v>45848</c:v>
                </c:pt>
                <c:pt idx="19">
                  <c:v>45847</c:v>
                </c:pt>
              </c:numCache>
            </c:numRef>
          </c:cat>
          <c:val>
            <c:numRef>
              <c:f>'data 8h30'!$Q$47:$Q$66</c:f>
              <c:numCache>
                <c:formatCode>General</c:formatCode>
                <c:ptCount val="20"/>
                <c:pt idx="0">
                  <c:v>1.2312856571646824E-2</c:v>
                </c:pt>
                <c:pt idx="1">
                  <c:v>1.1813638073655985E-2</c:v>
                </c:pt>
                <c:pt idx="2">
                  <c:v>1.1522293381996507E-2</c:v>
                </c:pt>
                <c:pt idx="3">
                  <c:v>1.5558708548517597E-3</c:v>
                </c:pt>
                <c:pt idx="4">
                  <c:v>5.4311379458882314E-5</c:v>
                </c:pt>
                <c:pt idx="5">
                  <c:v>-2.7965192003502892E-3</c:v>
                </c:pt>
                <c:pt idx="6">
                  <c:v>-8.1325642027008094E-4</c:v>
                </c:pt>
                <c:pt idx="7">
                  <c:v>3.8950418682388577E-3</c:v>
                </c:pt>
                <c:pt idx="8">
                  <c:v>4.9201825873512739E-3</c:v>
                </c:pt>
                <c:pt idx="9">
                  <c:v>4.77901651759427E-3</c:v>
                </c:pt>
                <c:pt idx="10">
                  <c:v>1.0332621023230293E-2</c:v>
                </c:pt>
                <c:pt idx="11">
                  <c:v>1.0377666646097627E-2</c:v>
                </c:pt>
                <c:pt idx="12">
                  <c:v>8.5800568472483851E-3</c:v>
                </c:pt>
                <c:pt idx="13">
                  <c:v>1.1643171339324798E-2</c:v>
                </c:pt>
                <c:pt idx="14">
                  <c:v>6.3493353449717294E-3</c:v>
                </c:pt>
                <c:pt idx="15">
                  <c:v>6.3207671274767563E-3</c:v>
                </c:pt>
                <c:pt idx="16">
                  <c:v>6.2762372801750121E-3</c:v>
                </c:pt>
                <c:pt idx="17">
                  <c:v>3.9140346362018796E-3</c:v>
                </c:pt>
                <c:pt idx="18">
                  <c:v>6.9114084594690262E-4</c:v>
                </c:pt>
                <c:pt idx="19">
                  <c:v>-1.4016903734903607E-4</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Kỳ hạn qua đêm</c:v>
          </c:tx>
          <c:spPr>
            <a:ln w="28575" cap="rnd">
              <a:solidFill>
                <a:schemeClr val="accent1"/>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daily_8h30_mm!$B$2:$B$21</c:f>
              <c:numCache>
                <c:formatCode>General</c:formatCode>
                <c:ptCount val="20"/>
                <c:pt idx="2">
                  <c:v>6.5000000000000002E-2</c:v>
                </c:pt>
                <c:pt idx="3">
                  <c:v>5.9500000000000004E-2</c:v>
                </c:pt>
                <c:pt idx="4">
                  <c:v>5.2600000000000001E-2</c:v>
                </c:pt>
                <c:pt idx="5">
                  <c:v>5.04E-2</c:v>
                </c:pt>
                <c:pt idx="6">
                  <c:v>4.9299999999999997E-2</c:v>
                </c:pt>
                <c:pt idx="7">
                  <c:v>5.0099999999999999E-2</c:v>
                </c:pt>
                <c:pt idx="8">
                  <c:v>5.1699999999999996E-2</c:v>
                </c:pt>
                <c:pt idx="9">
                  <c:v>5.0900000000000001E-2</c:v>
                </c:pt>
                <c:pt idx="10">
                  <c:v>4.7800000000000002E-2</c:v>
                </c:pt>
                <c:pt idx="11">
                  <c:v>4.6799999999999994E-2</c:v>
                </c:pt>
                <c:pt idx="12">
                  <c:v>4.6500000000000007E-2</c:v>
                </c:pt>
                <c:pt idx="13">
                  <c:v>4.6900000000000004E-2</c:v>
                </c:pt>
                <c:pt idx="14">
                  <c:v>4.6500000000000007E-2</c:v>
                </c:pt>
                <c:pt idx="15">
                  <c:v>4.4800000000000006E-2</c:v>
                </c:pt>
                <c:pt idx="16">
                  <c:v>4.2500000000000003E-2</c:v>
                </c:pt>
                <c:pt idx="17">
                  <c:v>4.0800000000000003E-2</c:v>
                </c:pt>
                <c:pt idx="18">
                  <c:v>3.9100000000000003E-2</c:v>
                </c:pt>
                <c:pt idx="19">
                  <c:v>3.8100000000000002E-2</c:v>
                </c:pt>
              </c:numCache>
            </c:numRef>
          </c:val>
          <c:smooth val="1"/>
          <c:extLst>
            <c:ext xmlns:c16="http://schemas.microsoft.com/office/drawing/2014/chart" uri="{C3380CC4-5D6E-409C-BE32-E72D297353CC}">
              <c16:uniqueId val="{00000000-7F8A-4CD2-9B37-7EBC95ABA3C5}"/>
            </c:ext>
          </c:extLst>
        </c:ser>
        <c:ser>
          <c:idx val="1"/>
          <c:order val="1"/>
          <c:tx>
            <c:v>Kỳ hạn 7 ngày</c:v>
          </c:tx>
          <c:spPr>
            <a:ln w="28575" cap="rnd">
              <a:solidFill>
                <a:schemeClr val="accent2"/>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daily_8h30_mm!$C$2:$C$21</c:f>
              <c:numCache>
                <c:formatCode>General</c:formatCode>
                <c:ptCount val="20"/>
                <c:pt idx="2">
                  <c:v>6.4699999999999994E-2</c:v>
                </c:pt>
                <c:pt idx="3">
                  <c:v>5.6299999999999996E-2</c:v>
                </c:pt>
                <c:pt idx="4">
                  <c:v>5.2400000000000002E-2</c:v>
                </c:pt>
                <c:pt idx="5">
                  <c:v>5.0900000000000001E-2</c:v>
                </c:pt>
                <c:pt idx="6">
                  <c:v>4.9000000000000002E-2</c:v>
                </c:pt>
                <c:pt idx="7">
                  <c:v>4.9400000000000006E-2</c:v>
                </c:pt>
                <c:pt idx="8">
                  <c:v>5.1299999999999998E-2</c:v>
                </c:pt>
                <c:pt idx="9">
                  <c:v>5.04E-2</c:v>
                </c:pt>
                <c:pt idx="10">
                  <c:v>4.7800000000000002E-2</c:v>
                </c:pt>
                <c:pt idx="11">
                  <c:v>4.6900000000000004E-2</c:v>
                </c:pt>
                <c:pt idx="12">
                  <c:v>4.6600000000000003E-2</c:v>
                </c:pt>
                <c:pt idx="13">
                  <c:v>4.6799999999999994E-2</c:v>
                </c:pt>
                <c:pt idx="14">
                  <c:v>4.6500000000000007E-2</c:v>
                </c:pt>
                <c:pt idx="15">
                  <c:v>4.5499999999999999E-2</c:v>
                </c:pt>
                <c:pt idx="16">
                  <c:v>4.3200000000000002E-2</c:v>
                </c:pt>
                <c:pt idx="17">
                  <c:v>4.2500000000000003E-2</c:v>
                </c:pt>
                <c:pt idx="18">
                  <c:v>4.0300000000000002E-2</c:v>
                </c:pt>
                <c:pt idx="19">
                  <c:v>4.0099999999999997E-2</c:v>
                </c:pt>
              </c:numCache>
            </c:numRef>
          </c:val>
          <c:smooth val="1"/>
          <c:extLst>
            <c:ext xmlns:c16="http://schemas.microsoft.com/office/drawing/2014/chart" uri="{C3380CC4-5D6E-409C-BE32-E72D297353CC}">
              <c16:uniqueId val="{00000001-7F8A-4CD2-9B37-7EBC95ABA3C5}"/>
            </c:ext>
          </c:extLst>
        </c:ser>
        <c:ser>
          <c:idx val="2"/>
          <c:order val="2"/>
          <c:tx>
            <c:v>Kỳ hạn 14 ngày</c:v>
          </c:tx>
          <c:spPr>
            <a:ln w="28575" cap="rnd">
              <a:solidFill>
                <a:schemeClr val="accent3"/>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daily_8h30_mm!$D$2:$D$21</c:f>
              <c:numCache>
                <c:formatCode>General</c:formatCode>
                <c:ptCount val="20"/>
                <c:pt idx="2">
                  <c:v>6.4500000000000002E-2</c:v>
                </c:pt>
                <c:pt idx="3">
                  <c:v>5.79E-2</c:v>
                </c:pt>
                <c:pt idx="4">
                  <c:v>5.0499999999999996E-2</c:v>
                </c:pt>
                <c:pt idx="5">
                  <c:v>5.0700000000000002E-2</c:v>
                </c:pt>
                <c:pt idx="6">
                  <c:v>4.9699999999999994E-2</c:v>
                </c:pt>
                <c:pt idx="7">
                  <c:v>0.05</c:v>
                </c:pt>
                <c:pt idx="8">
                  <c:v>5.1799999999999999E-2</c:v>
                </c:pt>
                <c:pt idx="9">
                  <c:v>5.0499999999999996E-2</c:v>
                </c:pt>
                <c:pt idx="10">
                  <c:v>4.7500000000000001E-2</c:v>
                </c:pt>
                <c:pt idx="11">
                  <c:v>4.5999999999999999E-2</c:v>
                </c:pt>
                <c:pt idx="12">
                  <c:v>4.7100000000000003E-2</c:v>
                </c:pt>
                <c:pt idx="13">
                  <c:v>4.6900000000000004E-2</c:v>
                </c:pt>
                <c:pt idx="14">
                  <c:v>4.7199999999999999E-2</c:v>
                </c:pt>
                <c:pt idx="15">
                  <c:v>4.5899999999999996E-2</c:v>
                </c:pt>
                <c:pt idx="16">
                  <c:v>4.3099999999999999E-2</c:v>
                </c:pt>
                <c:pt idx="17">
                  <c:v>4.2500000000000003E-2</c:v>
                </c:pt>
                <c:pt idx="18">
                  <c:v>4.1900000000000007E-2</c:v>
                </c:pt>
                <c:pt idx="19">
                  <c:v>4.0899999999999999E-2</c:v>
                </c:pt>
              </c:numCache>
            </c:numRef>
          </c:val>
          <c:smooth val="1"/>
          <c:extLst>
            <c:ext xmlns:c16="http://schemas.microsoft.com/office/drawing/2014/chart" uri="{C3380CC4-5D6E-409C-BE32-E72D297353CC}">
              <c16:uniqueId val="{00000002-7F8A-4CD2-9B37-7EBC95ABA3C5}"/>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2"/>
          <c:tx>
            <c:v>Tỷ giá NHTM bán ra          </c:v>
          </c:tx>
          <c:spPr>
            <a:ln w="19050" cap="rnd">
              <a:solidFill>
                <a:srgbClr val="0976C7"/>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daily_8h30_mm!$M$2:$M$21</c:f>
              <c:numCache>
                <c:formatCode>General</c:formatCode>
                <c:ptCount val="20"/>
                <c:pt idx="0">
                  <c:v>26380</c:v>
                </c:pt>
                <c:pt idx="1">
                  <c:v>26335</c:v>
                </c:pt>
                <c:pt idx="2">
                  <c:v>26300</c:v>
                </c:pt>
                <c:pt idx="3">
                  <c:v>26320</c:v>
                </c:pt>
                <c:pt idx="4">
                  <c:v>26320</c:v>
                </c:pt>
                <c:pt idx="5">
                  <c:v>26320</c:v>
                </c:pt>
                <c:pt idx="6">
                  <c:v>26340</c:v>
                </c:pt>
                <c:pt idx="7">
                  <c:v>26330</c:v>
                </c:pt>
                <c:pt idx="8">
                  <c:v>26340</c:v>
                </c:pt>
                <c:pt idx="9">
                  <c:v>26320</c:v>
                </c:pt>
                <c:pt idx="10">
                  <c:v>26310</c:v>
                </c:pt>
                <c:pt idx="11">
                  <c:v>26290</c:v>
                </c:pt>
                <c:pt idx="12">
                  <c:v>26290</c:v>
                </c:pt>
                <c:pt idx="13">
                  <c:v>26290</c:v>
                </c:pt>
                <c:pt idx="14">
                  <c:v>26320</c:v>
                </c:pt>
                <c:pt idx="15">
                  <c:v>26305</c:v>
                </c:pt>
                <c:pt idx="16">
                  <c:v>26330</c:v>
                </c:pt>
                <c:pt idx="17">
                  <c:v>26350</c:v>
                </c:pt>
                <c:pt idx="18">
                  <c:v>26345</c:v>
                </c:pt>
                <c:pt idx="19">
                  <c:v>26323</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chemeClr val="bg1">
                  <a:lumMod val="50000"/>
                </a:schemeClr>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daily_8h30_mm!$O$2:$O$21</c:f>
              <c:numCache>
                <c:formatCode>General</c:formatCode>
                <c:ptCount val="20"/>
                <c:pt idx="0">
                  <c:v>26460</c:v>
                </c:pt>
                <c:pt idx="1">
                  <c:v>26450</c:v>
                </c:pt>
                <c:pt idx="2">
                  <c:v>26460</c:v>
                </c:pt>
                <c:pt idx="3">
                  <c:v>26460</c:v>
                </c:pt>
                <c:pt idx="4">
                  <c:v>26460</c:v>
                </c:pt>
                <c:pt idx="5">
                  <c:v>26450</c:v>
                </c:pt>
                <c:pt idx="6">
                  <c:v>26450</c:v>
                </c:pt>
                <c:pt idx="7">
                  <c:v>26420</c:v>
                </c:pt>
                <c:pt idx="8">
                  <c:v>26420</c:v>
                </c:pt>
                <c:pt idx="9">
                  <c:v>26420</c:v>
                </c:pt>
                <c:pt idx="10">
                  <c:v>26420</c:v>
                </c:pt>
                <c:pt idx="11">
                  <c:v>26430</c:v>
                </c:pt>
                <c:pt idx="12">
                  <c:v>26490</c:v>
                </c:pt>
                <c:pt idx="13">
                  <c:v>26490</c:v>
                </c:pt>
                <c:pt idx="14">
                  <c:v>26490</c:v>
                </c:pt>
                <c:pt idx="15">
                  <c:v>26500</c:v>
                </c:pt>
                <c:pt idx="16">
                  <c:v>26500</c:v>
                </c:pt>
                <c:pt idx="17">
                  <c:v>26520</c:v>
                </c:pt>
                <c:pt idx="18">
                  <c:v>26470</c:v>
                </c:pt>
                <c:pt idx="19">
                  <c:v>26450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daily_8h30_mm!$A$2:$A$21</c15:sqref>
                        </c15:formulaRef>
                      </c:ext>
                    </c:extLst>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extLst>
                      <c:ext uri="{02D57815-91ED-43cb-92C2-25804820EDAC}">
                        <c15:formulaRef>
                          <c15:sqref>daily_8h30_mm!$K$2:$K$21</c15:sqref>
                        </c15:formulaRef>
                      </c:ext>
                    </c:extLst>
                    <c:numCache>
                      <c:formatCode>General</c:formatCode>
                      <c:ptCount val="20"/>
                      <c:pt idx="0">
                        <c:v>25206</c:v>
                      </c:pt>
                      <c:pt idx="1">
                        <c:v>25182</c:v>
                      </c:pt>
                      <c:pt idx="2">
                        <c:v>25164</c:v>
                      </c:pt>
                      <c:pt idx="3">
                        <c:v>25166</c:v>
                      </c:pt>
                      <c:pt idx="4">
                        <c:v>25177</c:v>
                      </c:pt>
                      <c:pt idx="5">
                        <c:v>25179</c:v>
                      </c:pt>
                      <c:pt idx="6">
                        <c:v>25191</c:v>
                      </c:pt>
                      <c:pt idx="7">
                        <c:v>25185</c:v>
                      </c:pt>
                      <c:pt idx="8">
                        <c:v>25176</c:v>
                      </c:pt>
                      <c:pt idx="9">
                        <c:v>25168</c:v>
                      </c:pt>
                      <c:pt idx="10">
                        <c:v>25148</c:v>
                      </c:pt>
                      <c:pt idx="11">
                        <c:v>25126</c:v>
                      </c:pt>
                      <c:pt idx="12">
                        <c:v>25128</c:v>
                      </c:pt>
                      <c:pt idx="13">
                        <c:v>25131</c:v>
                      </c:pt>
                      <c:pt idx="14">
                        <c:v>25119</c:v>
                      </c:pt>
                      <c:pt idx="15">
                        <c:v>25121</c:v>
                      </c:pt>
                      <c:pt idx="16">
                        <c:v>25113</c:v>
                      </c:pt>
                      <c:pt idx="17">
                        <c:v>25116</c:v>
                      </c:pt>
                      <c:pt idx="18">
                        <c:v>25091</c:v>
                      </c:pt>
                      <c:pt idx="19">
                        <c:v>25070</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c:ext xmlns:c15="http://schemas.microsoft.com/office/drawing/2012/chart" uri="{02D57815-91ED-43cb-92C2-25804820EDAC}">
                        <c15:formulaRef>
                          <c15:sqref>daily_8h30_mm!$A$2:$A$21</c15:sqref>
                        </c15:formulaRef>
                      </c:ext>
                    </c:extLst>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extLst>
                      <c:ext xmlns:c15="http://schemas.microsoft.com/office/drawing/2012/chart" uri="{02D57815-91ED-43cb-92C2-25804820EDAC}">
                        <c15:formulaRef>
                          <c15:sqref>daily_8h30_mm!$L$2:$L$21</c15:sqref>
                        </c15:formulaRef>
                      </c:ext>
                    </c:extLst>
                    <c:numCache>
                      <c:formatCode>General</c:formatCode>
                      <c:ptCount val="20"/>
                      <c:pt idx="0">
                        <c:v>26466.3</c:v>
                      </c:pt>
                      <c:pt idx="1">
                        <c:v>26441.1</c:v>
                      </c:pt>
                      <c:pt idx="2">
                        <c:v>26422.2</c:v>
                      </c:pt>
                      <c:pt idx="3">
                        <c:v>26424.3</c:v>
                      </c:pt>
                      <c:pt idx="4">
                        <c:v>26435.85</c:v>
                      </c:pt>
                      <c:pt idx="5">
                        <c:v>26437.95</c:v>
                      </c:pt>
                      <c:pt idx="6">
                        <c:v>26450.55</c:v>
                      </c:pt>
                      <c:pt idx="7">
                        <c:v>26444.25</c:v>
                      </c:pt>
                      <c:pt idx="8">
                        <c:v>26434.799999999999</c:v>
                      </c:pt>
                      <c:pt idx="9">
                        <c:v>26426.400000000001</c:v>
                      </c:pt>
                      <c:pt idx="10">
                        <c:v>26405.4</c:v>
                      </c:pt>
                      <c:pt idx="11">
                        <c:v>26382.3</c:v>
                      </c:pt>
                      <c:pt idx="12">
                        <c:v>26384.400000000001</c:v>
                      </c:pt>
                      <c:pt idx="13">
                        <c:v>26387.55</c:v>
                      </c:pt>
                      <c:pt idx="14">
                        <c:v>26374.95</c:v>
                      </c:pt>
                      <c:pt idx="15">
                        <c:v>26377.05</c:v>
                      </c:pt>
                      <c:pt idx="16">
                        <c:v>26368.65</c:v>
                      </c:pt>
                      <c:pt idx="17">
                        <c:v>26371.8</c:v>
                      </c:pt>
                      <c:pt idx="18">
                        <c:v>26345.55</c:v>
                      </c:pt>
                      <c:pt idx="19">
                        <c:v>26323.5</c:v>
                      </c:pt>
                    </c:numCache>
                  </c:numRef>
                </c:val>
                <c:smooth val="0"/>
                <c:extLs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c:ext xmlns:c15="http://schemas.microsoft.com/office/drawing/2012/chart" uri="{02D57815-91ED-43cb-92C2-25804820EDAC}">
                        <c15:formulaRef>
                          <c15:sqref>daily_8h30_mm!$A$2:$A$21</c15:sqref>
                        </c15:formulaRef>
                      </c:ext>
                    </c:extLst>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extLst>
                      <c:ext xmlns:c15="http://schemas.microsoft.com/office/drawing/2012/chart" uri="{02D57815-91ED-43cb-92C2-25804820EDAC}">
                        <c15:formulaRef>
                          <c15:sqref>daily_8h30_mm!$N$2:$N$21</c15:sqref>
                        </c15:formulaRef>
                      </c:ext>
                    </c:extLst>
                    <c:numCache>
                      <c:formatCode>General</c:formatCode>
                      <c:ptCount val="20"/>
                      <c:pt idx="0">
                        <c:v>23945.7</c:v>
                      </c:pt>
                      <c:pt idx="1">
                        <c:v>23922.9</c:v>
                      </c:pt>
                      <c:pt idx="2">
                        <c:v>23905.8</c:v>
                      </c:pt>
                      <c:pt idx="3">
                        <c:v>23907.7</c:v>
                      </c:pt>
                      <c:pt idx="4">
                        <c:v>23918.15</c:v>
                      </c:pt>
                      <c:pt idx="5">
                        <c:v>23920.05</c:v>
                      </c:pt>
                      <c:pt idx="6">
                        <c:v>23931.45</c:v>
                      </c:pt>
                      <c:pt idx="7">
                        <c:v>23925.75</c:v>
                      </c:pt>
                      <c:pt idx="8">
                        <c:v>23917.200000000001</c:v>
                      </c:pt>
                      <c:pt idx="9">
                        <c:v>23909.599999999999</c:v>
                      </c:pt>
                      <c:pt idx="10">
                        <c:v>23890.6</c:v>
                      </c:pt>
                      <c:pt idx="11">
                        <c:v>23869.7</c:v>
                      </c:pt>
                      <c:pt idx="12">
                        <c:v>23871.599999999999</c:v>
                      </c:pt>
                      <c:pt idx="13">
                        <c:v>23874.45</c:v>
                      </c:pt>
                      <c:pt idx="14">
                        <c:v>23863.05</c:v>
                      </c:pt>
                      <c:pt idx="15">
                        <c:v>23864.95</c:v>
                      </c:pt>
                      <c:pt idx="16">
                        <c:v>23857.35</c:v>
                      </c:pt>
                      <c:pt idx="17">
                        <c:v>23860.2</c:v>
                      </c:pt>
                      <c:pt idx="18">
                        <c:v>23836.45</c:v>
                      </c:pt>
                      <c:pt idx="19">
                        <c:v>23816.5</c:v>
                      </c:pt>
                    </c:numCache>
                  </c:numRef>
                </c:val>
                <c:smooth val="0"/>
                <c:extLs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LS chiết khấu</c:v>
          </c:tx>
          <c:spPr>
            <a:ln w="19050" cap="rnd">
              <a:solidFill>
                <a:schemeClr val="accent1"/>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daily_8h30_mm!$H$2:$H$21</c:f>
              <c:numCache>
                <c:formatCode>General</c:formatCode>
                <c:ptCount val="20"/>
                <c:pt idx="0">
                  <c:v>0.03</c:v>
                </c:pt>
                <c:pt idx="1">
                  <c:v>0.03</c:v>
                </c:pt>
                <c:pt idx="2">
                  <c:v>0.03</c:v>
                </c:pt>
                <c:pt idx="3">
                  <c:v>0.03</c:v>
                </c:pt>
                <c:pt idx="4">
                  <c:v>0.03</c:v>
                </c:pt>
                <c:pt idx="5">
                  <c:v>0.03</c:v>
                </c:pt>
                <c:pt idx="6">
                  <c:v>0.03</c:v>
                </c:pt>
                <c:pt idx="7">
                  <c:v>0.03</c:v>
                </c:pt>
                <c:pt idx="8">
                  <c:v>0.03</c:v>
                </c:pt>
                <c:pt idx="9">
                  <c:v>0.03</c:v>
                </c:pt>
                <c:pt idx="10">
                  <c:v>0.03</c:v>
                </c:pt>
                <c:pt idx="11">
                  <c:v>0.03</c:v>
                </c:pt>
                <c:pt idx="12">
                  <c:v>0.03</c:v>
                </c:pt>
                <c:pt idx="13">
                  <c:v>0.03</c:v>
                </c:pt>
                <c:pt idx="14">
                  <c:v>0.03</c:v>
                </c:pt>
                <c:pt idx="15">
                  <c:v>0.03</c:v>
                </c:pt>
                <c:pt idx="16">
                  <c:v>0.03</c:v>
                </c:pt>
                <c:pt idx="17">
                  <c:v>0.03</c:v>
                </c:pt>
                <c:pt idx="18">
                  <c:v>0.03</c:v>
                </c:pt>
                <c:pt idx="19">
                  <c:v>0.03</c:v>
                </c:pt>
              </c:numCache>
            </c:numRef>
          </c:val>
          <c:smooth val="1"/>
          <c:extLst>
            <c:ext xmlns:c16="http://schemas.microsoft.com/office/drawing/2014/chart" uri="{C3380CC4-5D6E-409C-BE32-E72D297353CC}">
              <c16:uniqueId val="{00000000-B50F-445A-AF2A-C9648559934E}"/>
            </c:ext>
          </c:extLst>
        </c:ser>
        <c:ser>
          <c:idx val="1"/>
          <c:order val="1"/>
          <c:tx>
            <c:v>LS tái cấp vốn</c:v>
          </c:tx>
          <c:spPr>
            <a:ln w="19050" cap="rnd">
              <a:solidFill>
                <a:schemeClr val="accent2"/>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daily_8h30_mm!$I$2:$I$21</c:f>
              <c:numCache>
                <c:formatCode>General</c:formatCode>
                <c:ptCount val="20"/>
                <c:pt idx="0">
                  <c:v>4.4999999999999998E-2</c:v>
                </c:pt>
                <c:pt idx="1">
                  <c:v>4.4999999999999998E-2</c:v>
                </c:pt>
                <c:pt idx="2">
                  <c:v>4.4999999999999998E-2</c:v>
                </c:pt>
                <c:pt idx="3">
                  <c:v>4.4999999999999998E-2</c:v>
                </c:pt>
                <c:pt idx="4">
                  <c:v>4.4999999999999998E-2</c:v>
                </c:pt>
                <c:pt idx="5">
                  <c:v>4.4999999999999998E-2</c:v>
                </c:pt>
                <c:pt idx="6">
                  <c:v>4.4999999999999998E-2</c:v>
                </c:pt>
                <c:pt idx="7">
                  <c:v>4.4999999999999998E-2</c:v>
                </c:pt>
                <c:pt idx="8">
                  <c:v>4.4999999999999998E-2</c:v>
                </c:pt>
                <c:pt idx="9">
                  <c:v>4.4999999999999998E-2</c:v>
                </c:pt>
                <c:pt idx="10">
                  <c:v>4.4999999999999998E-2</c:v>
                </c:pt>
                <c:pt idx="11">
                  <c:v>4.4999999999999998E-2</c:v>
                </c:pt>
                <c:pt idx="12">
                  <c:v>4.4999999999999998E-2</c:v>
                </c:pt>
                <c:pt idx="13">
                  <c:v>4.4999999999999998E-2</c:v>
                </c:pt>
                <c:pt idx="14">
                  <c:v>4.4999999999999998E-2</c:v>
                </c:pt>
                <c:pt idx="15">
                  <c:v>4.4999999999999998E-2</c:v>
                </c:pt>
                <c:pt idx="16">
                  <c:v>4.4999999999999998E-2</c:v>
                </c:pt>
                <c:pt idx="17">
                  <c:v>4.4999999999999998E-2</c:v>
                </c:pt>
                <c:pt idx="18">
                  <c:v>4.4999999999999998E-2</c:v>
                </c:pt>
                <c:pt idx="19">
                  <c:v>4.4999999999999998E-2</c:v>
                </c:pt>
              </c:numCache>
            </c:numRef>
          </c:val>
          <c:smooth val="0"/>
          <c:extLst>
            <c:ext xmlns:c16="http://schemas.microsoft.com/office/drawing/2014/chart" uri="{C3380CC4-5D6E-409C-BE32-E72D297353CC}">
              <c16:uniqueId val="{00000003-B50F-445A-AF2A-C9648559934E}"/>
            </c:ext>
          </c:extLst>
        </c:ser>
        <c:ser>
          <c:idx val="2"/>
          <c:order val="2"/>
          <c:tx>
            <c:v>LS cho vay qua đêm</c:v>
          </c:tx>
          <c:spPr>
            <a:ln w="28575" cap="rnd">
              <a:solidFill>
                <a:schemeClr val="accent3"/>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daily_8h30_mm!$J$2:$J$21</c:f>
              <c:numCache>
                <c:formatCode>General</c:formatCode>
                <c:ptCount val="20"/>
                <c:pt idx="0">
                  <c:v>0.05</c:v>
                </c:pt>
                <c:pt idx="1">
                  <c:v>0.05</c:v>
                </c:pt>
                <c:pt idx="2">
                  <c:v>0.05</c:v>
                </c:pt>
                <c:pt idx="3">
                  <c:v>0.05</c:v>
                </c:pt>
                <c:pt idx="4">
                  <c:v>0.05</c:v>
                </c:pt>
                <c:pt idx="5">
                  <c:v>0.05</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0.05</c:v>
                </c:pt>
                <c:pt idx="19">
                  <c:v>0.05</c:v>
                </c:pt>
              </c:numCache>
            </c:numRef>
          </c:val>
          <c:smooth val="0"/>
          <c:extLst>
            <c:ext xmlns:c16="http://schemas.microsoft.com/office/drawing/2014/chart" uri="{C3380CC4-5D6E-409C-BE32-E72D297353CC}">
              <c16:uniqueId val="{00000004-B50F-445A-AF2A-C9648559934E}"/>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Kỳ han 1-3 tháng</c:v>
          </c:tx>
          <c:spPr>
            <a:ln w="19050" cap="rnd">
              <a:solidFill>
                <a:schemeClr val="accent1"/>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daily_8h30_mm!$E$2:$E$21</c:f>
              <c:numCache>
                <c:formatCode>General</c:formatCode>
                <c:ptCount val="20"/>
                <c:pt idx="0">
                  <c:v>3.1699999999999999E-2</c:v>
                </c:pt>
                <c:pt idx="1">
                  <c:v>3.1699999999999999E-2</c:v>
                </c:pt>
                <c:pt idx="2">
                  <c:v>3.1699999999999999E-2</c:v>
                </c:pt>
                <c:pt idx="3">
                  <c:v>3.1699999999999999E-2</c:v>
                </c:pt>
                <c:pt idx="4">
                  <c:v>3.1699999999999999E-2</c:v>
                </c:pt>
                <c:pt idx="5">
                  <c:v>3.1699999999999999E-2</c:v>
                </c:pt>
                <c:pt idx="6">
                  <c:v>3.1699999999999999E-2</c:v>
                </c:pt>
                <c:pt idx="7">
                  <c:v>3.1699999999999999E-2</c:v>
                </c:pt>
                <c:pt idx="8">
                  <c:v>3.1699999999999999E-2</c:v>
                </c:pt>
                <c:pt idx="9">
                  <c:v>3.1699999999999999E-2</c:v>
                </c:pt>
                <c:pt idx="10">
                  <c:v>3.1699999999999999E-2</c:v>
                </c:pt>
                <c:pt idx="11">
                  <c:v>3.1699999999999999E-2</c:v>
                </c:pt>
                <c:pt idx="12">
                  <c:v>3.1699999999999999E-2</c:v>
                </c:pt>
                <c:pt idx="13">
                  <c:v>3.1699999999999999E-2</c:v>
                </c:pt>
                <c:pt idx="14">
                  <c:v>3.1699999999999999E-2</c:v>
                </c:pt>
                <c:pt idx="15">
                  <c:v>3.15E-2</c:v>
                </c:pt>
                <c:pt idx="16">
                  <c:v>3.15E-2</c:v>
                </c:pt>
                <c:pt idx="17">
                  <c:v>3.15E-2</c:v>
                </c:pt>
                <c:pt idx="18">
                  <c:v>3.15E-2</c:v>
                </c:pt>
                <c:pt idx="19">
                  <c:v>3.15E-2</c:v>
                </c:pt>
              </c:numCache>
            </c:numRef>
          </c:val>
          <c:smooth val="1"/>
          <c:extLst>
            <c:ext xmlns:c16="http://schemas.microsoft.com/office/drawing/2014/chart" uri="{C3380CC4-5D6E-409C-BE32-E72D297353CC}">
              <c16:uniqueId val="{00000000-BF97-4C90-BBCF-5693F70542FA}"/>
            </c:ext>
          </c:extLst>
        </c:ser>
        <c:ser>
          <c:idx val="1"/>
          <c:order val="1"/>
          <c:tx>
            <c:v>Kỳ hạn 6-9 tháng</c:v>
          </c:tx>
          <c:spPr>
            <a:ln w="19050" cap="rnd">
              <a:solidFill>
                <a:schemeClr val="accent2"/>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daily_8h30_mm!$F$2:$F$21</c:f>
              <c:numCache>
                <c:formatCode>General</c:formatCode>
                <c:ptCount val="20"/>
                <c:pt idx="0">
                  <c:v>4.1599999999999998E-2</c:v>
                </c:pt>
                <c:pt idx="1">
                  <c:v>4.1599999999999998E-2</c:v>
                </c:pt>
                <c:pt idx="2">
                  <c:v>4.1599999999999998E-2</c:v>
                </c:pt>
                <c:pt idx="3">
                  <c:v>4.1599999999999998E-2</c:v>
                </c:pt>
                <c:pt idx="4">
                  <c:v>4.1599999999999998E-2</c:v>
                </c:pt>
                <c:pt idx="5">
                  <c:v>4.1599999999999998E-2</c:v>
                </c:pt>
                <c:pt idx="6">
                  <c:v>4.1599999999999998E-2</c:v>
                </c:pt>
                <c:pt idx="7">
                  <c:v>4.1599999999999998E-2</c:v>
                </c:pt>
                <c:pt idx="8">
                  <c:v>4.1599999999999998E-2</c:v>
                </c:pt>
                <c:pt idx="9">
                  <c:v>4.1599999999999998E-2</c:v>
                </c:pt>
                <c:pt idx="10">
                  <c:v>4.1599999999999998E-2</c:v>
                </c:pt>
                <c:pt idx="11">
                  <c:v>4.1599999999999998E-2</c:v>
                </c:pt>
                <c:pt idx="12">
                  <c:v>4.1599999999999998E-2</c:v>
                </c:pt>
                <c:pt idx="13">
                  <c:v>4.1599999999999998E-2</c:v>
                </c:pt>
                <c:pt idx="14">
                  <c:v>4.1599999999999998E-2</c:v>
                </c:pt>
                <c:pt idx="15">
                  <c:v>4.1399999999999999E-2</c:v>
                </c:pt>
                <c:pt idx="16">
                  <c:v>4.1399999999999999E-2</c:v>
                </c:pt>
                <c:pt idx="17">
                  <c:v>4.1399999999999999E-2</c:v>
                </c:pt>
                <c:pt idx="18">
                  <c:v>4.1399999999999999E-2</c:v>
                </c:pt>
                <c:pt idx="19">
                  <c:v>4.1399999999999999E-2</c:v>
                </c:pt>
              </c:numCache>
            </c:numRef>
          </c:val>
          <c:smooth val="0"/>
          <c:extLst>
            <c:ext xmlns:c16="http://schemas.microsoft.com/office/drawing/2014/chart" uri="{C3380CC4-5D6E-409C-BE32-E72D297353CC}">
              <c16:uniqueId val="{00000003-BF97-4C90-BBCF-5693F70542FA}"/>
            </c:ext>
          </c:extLst>
        </c:ser>
        <c:ser>
          <c:idx val="2"/>
          <c:order val="2"/>
          <c:tx>
            <c:v>Kỳ hạn 13 tháng</c:v>
          </c:tx>
          <c:spPr>
            <a:ln w="19050" cap="rnd">
              <a:solidFill>
                <a:schemeClr val="accent3"/>
              </a:solidFill>
              <a:round/>
            </a:ln>
            <a:effectLst/>
          </c:spPr>
          <c:marker>
            <c:symbol val="none"/>
          </c:marker>
          <c:cat>
            <c:numRef>
              <c:f>daily_8h30_mm!$A$2:$A$21</c:f>
              <c:numCache>
                <c:formatCode>m/d/yyyy</c:formatCode>
                <c:ptCount val="20"/>
                <c:pt idx="0">
                  <c:v>45866</c:v>
                </c:pt>
                <c:pt idx="1">
                  <c:v>45865</c:v>
                </c:pt>
                <c:pt idx="2">
                  <c:v>45862</c:v>
                </c:pt>
                <c:pt idx="3">
                  <c:v>45861</c:v>
                </c:pt>
                <c:pt idx="4">
                  <c:v>45860</c:v>
                </c:pt>
                <c:pt idx="5">
                  <c:v>45859</c:v>
                </c:pt>
                <c:pt idx="6">
                  <c:v>45858</c:v>
                </c:pt>
                <c:pt idx="7">
                  <c:v>45855</c:v>
                </c:pt>
                <c:pt idx="8">
                  <c:v>45854</c:v>
                </c:pt>
                <c:pt idx="9">
                  <c:v>45853</c:v>
                </c:pt>
                <c:pt idx="10">
                  <c:v>45852</c:v>
                </c:pt>
                <c:pt idx="11">
                  <c:v>45851</c:v>
                </c:pt>
                <c:pt idx="12">
                  <c:v>45848</c:v>
                </c:pt>
                <c:pt idx="13">
                  <c:v>45847</c:v>
                </c:pt>
                <c:pt idx="14">
                  <c:v>45846</c:v>
                </c:pt>
                <c:pt idx="15">
                  <c:v>45845</c:v>
                </c:pt>
                <c:pt idx="16">
                  <c:v>45844</c:v>
                </c:pt>
                <c:pt idx="17">
                  <c:v>45841</c:v>
                </c:pt>
                <c:pt idx="18">
                  <c:v>45840</c:v>
                </c:pt>
                <c:pt idx="19">
                  <c:v>45839</c:v>
                </c:pt>
              </c:numCache>
            </c:numRef>
          </c:cat>
          <c:val>
            <c:numRef>
              <c:f>daily_8h30_mm!$G$2:$G$21</c:f>
              <c:numCache>
                <c:formatCode>General</c:formatCode>
                <c:ptCount val="20"/>
                <c:pt idx="0">
                  <c:v>4.7E-2</c:v>
                </c:pt>
                <c:pt idx="1">
                  <c:v>4.7E-2</c:v>
                </c:pt>
                <c:pt idx="2">
                  <c:v>4.7E-2</c:v>
                </c:pt>
                <c:pt idx="3">
                  <c:v>4.7E-2</c:v>
                </c:pt>
                <c:pt idx="4">
                  <c:v>4.7E-2</c:v>
                </c:pt>
                <c:pt idx="5">
                  <c:v>4.7E-2</c:v>
                </c:pt>
                <c:pt idx="6">
                  <c:v>4.7E-2</c:v>
                </c:pt>
                <c:pt idx="7">
                  <c:v>4.7E-2</c:v>
                </c:pt>
                <c:pt idx="8">
                  <c:v>4.7E-2</c:v>
                </c:pt>
                <c:pt idx="9">
                  <c:v>4.7E-2</c:v>
                </c:pt>
                <c:pt idx="10">
                  <c:v>4.7E-2</c:v>
                </c:pt>
                <c:pt idx="11">
                  <c:v>4.7E-2</c:v>
                </c:pt>
                <c:pt idx="12">
                  <c:v>4.7E-2</c:v>
                </c:pt>
                <c:pt idx="13">
                  <c:v>4.7E-2</c:v>
                </c:pt>
                <c:pt idx="14">
                  <c:v>4.7E-2</c:v>
                </c:pt>
                <c:pt idx="15">
                  <c:v>4.6699999999999998E-2</c:v>
                </c:pt>
                <c:pt idx="16">
                  <c:v>4.6699999999999998E-2</c:v>
                </c:pt>
                <c:pt idx="17">
                  <c:v>4.6699999999999998E-2</c:v>
                </c:pt>
                <c:pt idx="18">
                  <c:v>4.6699999999999998E-2</c:v>
                </c:pt>
                <c:pt idx="19">
                  <c:v>4.6699999999999998E-2</c:v>
                </c:pt>
              </c:numCache>
            </c:numRef>
          </c:val>
          <c:smooth val="0"/>
          <c:extLst>
            <c:ext xmlns:c16="http://schemas.microsoft.com/office/drawing/2014/chart" uri="{C3380CC4-5D6E-409C-BE32-E72D297353CC}">
              <c16:uniqueId val="{00000004-BF97-4C90-BBCF-5693F70542FA}"/>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8.png"/><Relationship Id="rId3" Type="http://schemas.openxmlformats.org/officeDocument/2006/relationships/image" Target="../media/image7.png"/><Relationship Id="rId7" Type="http://schemas.openxmlformats.org/officeDocument/2006/relationships/chart" Target="../charts/chart4.xml"/><Relationship Id="rId12" Type="http://schemas.openxmlformats.org/officeDocument/2006/relationships/chart" Target="../charts/chart9.xml"/><Relationship Id="rId17" Type="http://schemas.openxmlformats.org/officeDocument/2006/relationships/chart" Target="../charts/chart13.xml"/><Relationship Id="rId2" Type="http://schemas.openxmlformats.org/officeDocument/2006/relationships/image" Target="../media/image6.png"/><Relationship Id="rId16" Type="http://schemas.openxmlformats.org/officeDocument/2006/relationships/chart" Target="../charts/chart12.xml"/><Relationship Id="rId1" Type="http://schemas.openxmlformats.org/officeDocument/2006/relationships/image" Target="../media/image5.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chart" Target="../charts/chart11.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9D6D4B77-5249-414B-A342-48467F94C875}"/>
            </a:ext>
          </a:extLst>
        </xdr:cNvPr>
        <xdr:cNvSpPr/>
      </xdr:nvSpPr>
      <xdr:spPr>
        <a:xfrm>
          <a:off x="0" y="1384379"/>
          <a:ext cx="7501677"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5" name="Picture 4">
          <a:extLst>
            <a:ext uri="{FF2B5EF4-FFF2-40B4-BE49-F238E27FC236}">
              <a16:creationId xmlns:a16="http://schemas.microsoft.com/office/drawing/2014/main" id="{0AE3F5B3-CB77-4985-ADC3-B63F2F03E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6" name="TextBox 5">
          <a:extLst>
            <a:ext uri="{FF2B5EF4-FFF2-40B4-BE49-F238E27FC236}">
              <a16:creationId xmlns:a16="http://schemas.microsoft.com/office/drawing/2014/main" id="{978D15FC-7275-4176-81C4-B14B0EE23EF3}"/>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CHÀO BUỔI SÁNG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7" name="TextBox 6">
          <a:extLst>
            <a:ext uri="{FF2B5EF4-FFF2-40B4-BE49-F238E27FC236}">
              <a16:creationId xmlns:a16="http://schemas.microsoft.com/office/drawing/2014/main" id="{E84773B9-D5CB-4165-AFCE-0B514773D21B}"/>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29/07/2025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8" name="TextBox 7">
          <a:extLst>
            <a:ext uri="{FF2B5EF4-FFF2-40B4-BE49-F238E27FC236}">
              <a16:creationId xmlns:a16="http://schemas.microsoft.com/office/drawing/2014/main" id="{6DC749C2-994D-4128-830D-D834C4335F96}"/>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10" name="Picture 9">
          <a:extLst>
            <a:ext uri="{FF2B5EF4-FFF2-40B4-BE49-F238E27FC236}">
              <a16:creationId xmlns:a16="http://schemas.microsoft.com/office/drawing/2014/main" id="{DBE7769D-D95F-4BAA-BDDC-4A736E603C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11</xdr:col>
      <xdr:colOff>332034</xdr:colOff>
      <xdr:row>1</xdr:row>
      <xdr:rowOff>20569</xdr:rowOff>
    </xdr:from>
    <xdr:ext cx="1088069" cy="427478"/>
    <xdr:pic>
      <xdr:nvPicPr>
        <xdr:cNvPr id="24" name="Picture 23">
          <a:extLst>
            <a:ext uri="{FF2B5EF4-FFF2-40B4-BE49-F238E27FC236}">
              <a16:creationId xmlns:a16="http://schemas.microsoft.com/office/drawing/2014/main" id="{699E7A4D-DA0B-4AE4-8A09-EF5D31C774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78969" y="5222047"/>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25" name="Rectangle 24">
          <a:extLst>
            <a:ext uri="{FF2B5EF4-FFF2-40B4-BE49-F238E27FC236}">
              <a16:creationId xmlns:a16="http://schemas.microsoft.com/office/drawing/2014/main" id="{EBB800F3-2D6E-49C7-9524-0CC26CEAF47D}"/>
            </a:ext>
          </a:extLst>
        </xdr:cNvPr>
        <xdr:cNvSpPr/>
      </xdr:nvSpPr>
      <xdr:spPr>
        <a:xfrm flipV="1">
          <a:off x="7655134" y="5537668"/>
          <a:ext cx="6525602"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xdr:col>
      <xdr:colOff>0</xdr:colOff>
      <xdr:row>4</xdr:row>
      <xdr:rowOff>12560</xdr:rowOff>
    </xdr:from>
    <xdr:to>
      <xdr:col>5</xdr:col>
      <xdr:colOff>12562</xdr:colOff>
      <xdr:row>10</xdr:row>
      <xdr:rowOff>20935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4</xdr:row>
      <xdr:rowOff>0</xdr:rowOff>
    </xdr:from>
    <xdr:to>
      <xdr:col>9</xdr:col>
      <xdr:colOff>4187</xdr:colOff>
      <xdr:row>9</xdr:row>
      <xdr:rowOff>184221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485669</xdr:colOff>
      <xdr:row>3</xdr:row>
      <xdr:rowOff>184219</xdr:rowOff>
    </xdr:from>
    <xdr:to>
      <xdr:col>13</xdr:col>
      <xdr:colOff>4186</xdr:colOff>
      <xdr:row>9</xdr:row>
      <xdr:rowOff>188408</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159098</xdr:colOff>
      <xdr:row>10</xdr:row>
      <xdr:rowOff>196780</xdr:rowOff>
    </xdr:from>
    <xdr:to>
      <xdr:col>5</xdr:col>
      <xdr:colOff>8374</xdr:colOff>
      <xdr:row>16</xdr:row>
      <xdr:rowOff>200969</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485670</xdr:colOff>
      <xdr:row>10</xdr:row>
      <xdr:rowOff>209344</xdr:rowOff>
    </xdr:from>
    <xdr:to>
      <xdr:col>9</xdr:col>
      <xdr:colOff>4187</xdr:colOff>
      <xdr:row>17</xdr:row>
      <xdr:rowOff>5</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477297</xdr:colOff>
      <xdr:row>10</xdr:row>
      <xdr:rowOff>205155</xdr:rowOff>
    </xdr:from>
    <xdr:to>
      <xdr:col>12</xdr:col>
      <xdr:colOff>594529</xdr:colOff>
      <xdr:row>16</xdr:row>
      <xdr:rowOff>209344</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159099</xdr:colOff>
      <xdr:row>18</xdr:row>
      <xdr:rowOff>12560</xdr:rowOff>
    </xdr:from>
    <xdr:to>
      <xdr:col>5</xdr:col>
      <xdr:colOff>8375</xdr:colOff>
      <xdr:row>24</xdr:row>
      <xdr:rowOff>20935</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489858</xdr:colOff>
      <xdr:row>18</xdr:row>
      <xdr:rowOff>0</xdr:rowOff>
    </xdr:from>
    <xdr:to>
      <xdr:col>9</xdr:col>
      <xdr:colOff>8375</xdr:colOff>
      <xdr:row>24</xdr:row>
      <xdr:rowOff>8375</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485670</xdr:colOff>
      <xdr:row>18</xdr:row>
      <xdr:rowOff>5522</xdr:rowOff>
    </xdr:from>
    <xdr:to>
      <xdr:col>13</xdr:col>
      <xdr:colOff>4187</xdr:colOff>
      <xdr:row>24</xdr:row>
      <xdr:rowOff>20936</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29</xdr:col>
      <xdr:colOff>805147</xdr:colOff>
      <xdr:row>36</xdr:row>
      <xdr:rowOff>16380</xdr:rowOff>
    </xdr:from>
    <xdr:ext cx="1088069" cy="427478"/>
    <xdr:pic>
      <xdr:nvPicPr>
        <xdr:cNvPr id="27" name="Picture 26">
          <a:extLst>
            <a:ext uri="{FF2B5EF4-FFF2-40B4-BE49-F238E27FC236}">
              <a16:creationId xmlns:a16="http://schemas.microsoft.com/office/drawing/2014/main" id="{A180EFAB-9F08-4430-988F-4B8D7B84A2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0516908"/>
          <a:ext cx="1088069" cy="427478"/>
        </a:xfrm>
        <a:prstGeom prst="rect">
          <a:avLst/>
        </a:prstGeom>
      </xdr:spPr>
    </xdr:pic>
    <xdr:clientData/>
  </xdr:oneCellAnchor>
  <xdr:twoCellAnchor>
    <xdr:from>
      <xdr:col>20</xdr:col>
      <xdr:colOff>12562</xdr:colOff>
      <xdr:row>37</xdr:row>
      <xdr:rowOff>149234</xdr:rowOff>
    </xdr:from>
    <xdr:to>
      <xdr:col>29</xdr:col>
      <xdr:colOff>1214176</xdr:colOff>
      <xdr:row>38</xdr:row>
      <xdr:rowOff>10733</xdr:rowOff>
    </xdr:to>
    <xdr:sp macro="" textlink="">
      <xdr:nvSpPr>
        <xdr:cNvPr id="28" name="Rectangle 27">
          <a:extLst>
            <a:ext uri="{FF2B5EF4-FFF2-40B4-BE49-F238E27FC236}">
              <a16:creationId xmlns:a16="http://schemas.microsoft.com/office/drawing/2014/main" id="{03A41378-1A4B-43C2-BE65-95C127267692}"/>
            </a:ext>
          </a:extLst>
        </xdr:cNvPr>
        <xdr:cNvSpPr/>
      </xdr:nvSpPr>
      <xdr:spPr>
        <a:xfrm flipV="1">
          <a:off x="15039034" y="10833981"/>
          <a:ext cx="65063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29</xdr:col>
      <xdr:colOff>805147</xdr:colOff>
      <xdr:row>48</xdr:row>
      <xdr:rowOff>16380</xdr:rowOff>
    </xdr:from>
    <xdr:ext cx="1088069" cy="427478"/>
    <xdr:pic>
      <xdr:nvPicPr>
        <xdr:cNvPr id="38" name="Picture 37">
          <a:extLst>
            <a:ext uri="{FF2B5EF4-FFF2-40B4-BE49-F238E27FC236}">
              <a16:creationId xmlns:a16="http://schemas.microsoft.com/office/drawing/2014/main" id="{CC34EBC7-AA3B-4779-8C02-9A3C3D8B80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17890" y="10493880"/>
          <a:ext cx="1088069" cy="427478"/>
        </a:xfrm>
        <a:prstGeom prst="rect">
          <a:avLst/>
        </a:prstGeom>
      </xdr:spPr>
    </xdr:pic>
    <xdr:clientData/>
  </xdr:oneCellAnchor>
  <xdr:twoCellAnchor>
    <xdr:from>
      <xdr:col>20</xdr:col>
      <xdr:colOff>12562</xdr:colOff>
      <xdr:row>49</xdr:row>
      <xdr:rowOff>149234</xdr:rowOff>
    </xdr:from>
    <xdr:to>
      <xdr:col>29</xdr:col>
      <xdr:colOff>1214176</xdr:colOff>
      <xdr:row>50</xdr:row>
      <xdr:rowOff>10733</xdr:rowOff>
    </xdr:to>
    <xdr:sp macro="" textlink="">
      <xdr:nvSpPr>
        <xdr:cNvPr id="39" name="Rectangle 38">
          <a:extLst>
            <a:ext uri="{FF2B5EF4-FFF2-40B4-BE49-F238E27FC236}">
              <a16:creationId xmlns:a16="http://schemas.microsoft.com/office/drawing/2014/main" id="{BE32E680-57C2-4D86-9E3C-4A86894F24DF}"/>
            </a:ext>
          </a:extLst>
        </xdr:cNvPr>
        <xdr:cNvSpPr/>
      </xdr:nvSpPr>
      <xdr:spPr>
        <a:xfrm flipV="1">
          <a:off x="15023962" y="10811791"/>
          <a:ext cx="6502957" cy="4655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29</xdr:col>
      <xdr:colOff>805147</xdr:colOff>
      <xdr:row>60</xdr:row>
      <xdr:rowOff>16380</xdr:rowOff>
    </xdr:from>
    <xdr:ext cx="1088069" cy="427478"/>
    <xdr:pic>
      <xdr:nvPicPr>
        <xdr:cNvPr id="40" name="Picture 39">
          <a:extLst>
            <a:ext uri="{FF2B5EF4-FFF2-40B4-BE49-F238E27FC236}">
              <a16:creationId xmlns:a16="http://schemas.microsoft.com/office/drawing/2014/main" id="{F65987C7-AD63-467D-9ECF-3E1D97CA2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5804852"/>
          <a:ext cx="1088069" cy="427478"/>
        </a:xfrm>
        <a:prstGeom prst="rect">
          <a:avLst/>
        </a:prstGeom>
      </xdr:spPr>
    </xdr:pic>
    <xdr:clientData/>
  </xdr:oneCellAnchor>
  <xdr:twoCellAnchor>
    <xdr:from>
      <xdr:col>20</xdr:col>
      <xdr:colOff>12562</xdr:colOff>
      <xdr:row>61</xdr:row>
      <xdr:rowOff>149234</xdr:rowOff>
    </xdr:from>
    <xdr:to>
      <xdr:col>29</xdr:col>
      <xdr:colOff>1214176</xdr:colOff>
      <xdr:row>62</xdr:row>
      <xdr:rowOff>10733</xdr:rowOff>
    </xdr:to>
    <xdr:sp macro="" textlink="">
      <xdr:nvSpPr>
        <xdr:cNvPr id="41" name="Rectangle 40">
          <a:extLst>
            <a:ext uri="{FF2B5EF4-FFF2-40B4-BE49-F238E27FC236}">
              <a16:creationId xmlns:a16="http://schemas.microsoft.com/office/drawing/2014/main" id="{B168EDFE-B503-4293-BCDA-1FD639E02003}"/>
            </a:ext>
          </a:extLst>
        </xdr:cNvPr>
        <xdr:cNvSpPr/>
      </xdr:nvSpPr>
      <xdr:spPr>
        <a:xfrm flipV="1">
          <a:off x="15039034" y="16130300"/>
          <a:ext cx="6506307" cy="54092"/>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36</xdr:col>
      <xdr:colOff>852142</xdr:colOff>
      <xdr:row>107</xdr:row>
      <xdr:rowOff>121532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3"/>
        <a:stretch>
          <a:fillRect/>
        </a:stretch>
      </xdr:blipFill>
      <xdr:spPr>
        <a:xfrm>
          <a:off x="23253049" y="29631283"/>
          <a:ext cx="1442710" cy="1288880"/>
        </a:xfrm>
        <a:prstGeom prst="rect">
          <a:avLst/>
        </a:prstGeom>
      </xdr:spPr>
    </xdr:pic>
    <xdr:clientData/>
  </xdr:oneCellAnchor>
  <xdr:twoCellAnchor>
    <xdr:from>
      <xdr:col>36</xdr:col>
      <xdr:colOff>8757</xdr:colOff>
      <xdr:row>101</xdr:row>
      <xdr:rowOff>148803</xdr:rowOff>
    </xdr:from>
    <xdr:to>
      <xdr:col>42</xdr:col>
      <xdr:colOff>506422</xdr:colOff>
      <xdr:row>102</xdr:row>
      <xdr:rowOff>9939</xdr:rowOff>
    </xdr:to>
    <xdr:sp macro="" textlink="">
      <xdr:nvSpPr>
        <xdr:cNvPr id="43" name="Rectangle 42">
          <a:extLst>
            <a:ext uri="{FF2B5EF4-FFF2-40B4-BE49-F238E27FC236}">
              <a16:creationId xmlns:a16="http://schemas.microsoft.com/office/drawing/2014/main" id="{E15D7456-C9EB-4718-8ABB-C437AD5346DB}"/>
            </a:ext>
          </a:extLst>
        </xdr:cNvPr>
        <xdr:cNvSpPr/>
      </xdr:nvSpPr>
      <xdr:spPr>
        <a:xfrm>
          <a:off x="22409664" y="26662617"/>
          <a:ext cx="651793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109000</xdr:colOff>
      <xdr:row>100</xdr:row>
      <xdr:rowOff>14198</xdr:rowOff>
    </xdr:from>
    <xdr:ext cx="1088069" cy="427478"/>
    <xdr:pic>
      <xdr:nvPicPr>
        <xdr:cNvPr id="44" name="Picture 43">
          <a:extLst>
            <a:ext uri="{FF2B5EF4-FFF2-40B4-BE49-F238E27FC236}">
              <a16:creationId xmlns:a16="http://schemas.microsoft.com/office/drawing/2014/main" id="{FD07B740-AAD8-4F8D-9CAA-5E8F362BE0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30180" y="26343428"/>
          <a:ext cx="1088069" cy="427478"/>
        </a:xfrm>
        <a:prstGeom prst="rect">
          <a:avLst/>
        </a:prstGeom>
      </xdr:spPr>
    </xdr:pic>
    <xdr:clientData/>
  </xdr:oneCellAnchor>
  <xdr:oneCellAnchor>
    <xdr:from>
      <xdr:col>33</xdr:col>
      <xdr:colOff>621196</xdr:colOff>
      <xdr:row>72</xdr:row>
      <xdr:rowOff>10856</xdr:rowOff>
    </xdr:from>
    <xdr:ext cx="1088069" cy="427478"/>
    <xdr:pic>
      <xdr:nvPicPr>
        <xdr:cNvPr id="29" name="Picture 28">
          <a:extLst>
            <a:ext uri="{FF2B5EF4-FFF2-40B4-BE49-F238E27FC236}">
              <a16:creationId xmlns:a16="http://schemas.microsoft.com/office/drawing/2014/main" id="{26778268-4DE5-4967-BFA3-EE4B4F77AC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1283" y="31258378"/>
          <a:ext cx="1088069" cy="427478"/>
        </a:xfrm>
        <a:prstGeom prst="rect">
          <a:avLst/>
        </a:prstGeom>
      </xdr:spPr>
    </xdr:pic>
    <xdr:clientData/>
  </xdr:oneCellAnchor>
  <xdr:twoCellAnchor>
    <xdr:from>
      <xdr:col>32</xdr:col>
      <xdr:colOff>12562</xdr:colOff>
      <xdr:row>73</xdr:row>
      <xdr:rowOff>149233</xdr:rowOff>
    </xdr:from>
    <xdr:to>
      <xdr:col>33</xdr:col>
      <xdr:colOff>1021522</xdr:colOff>
      <xdr:row>74</xdr:row>
      <xdr:rowOff>12734</xdr:rowOff>
    </xdr:to>
    <xdr:sp macro="" textlink="">
      <xdr:nvSpPr>
        <xdr:cNvPr id="30" name="Rectangle 29">
          <a:extLst>
            <a:ext uri="{FF2B5EF4-FFF2-40B4-BE49-F238E27FC236}">
              <a16:creationId xmlns:a16="http://schemas.microsoft.com/office/drawing/2014/main" id="{939D77D9-9EE1-481D-B8D7-B8FC08D20585}"/>
            </a:ext>
          </a:extLst>
        </xdr:cNvPr>
        <xdr:cNvSpPr/>
      </xdr:nvSpPr>
      <xdr:spPr>
        <a:xfrm flipV="1">
          <a:off x="29454475" y="31578972"/>
          <a:ext cx="638713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17</xdr:col>
      <xdr:colOff>2379870</xdr:colOff>
      <xdr:row>26</xdr:row>
      <xdr:rowOff>15048</xdr:rowOff>
    </xdr:from>
    <xdr:ext cx="1088069" cy="427478"/>
    <xdr:pic>
      <xdr:nvPicPr>
        <xdr:cNvPr id="77" name="Picture 76">
          <a:extLst>
            <a:ext uri="{FF2B5EF4-FFF2-40B4-BE49-F238E27FC236}">
              <a16:creationId xmlns:a16="http://schemas.microsoft.com/office/drawing/2014/main" id="{87F290B2-3A48-4194-AD1D-EBA9A1590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55000" y="10368309"/>
          <a:ext cx="1088069" cy="427478"/>
        </a:xfrm>
        <a:prstGeom prst="rect">
          <a:avLst/>
        </a:prstGeom>
      </xdr:spPr>
    </xdr:pic>
    <xdr:clientData/>
  </xdr:oneCellAnchor>
  <xdr:twoCellAnchor>
    <xdr:from>
      <xdr:col>15</xdr:col>
      <xdr:colOff>14200</xdr:colOff>
      <xdr:row>27</xdr:row>
      <xdr:rowOff>153425</xdr:rowOff>
    </xdr:from>
    <xdr:to>
      <xdr:col>17</xdr:col>
      <xdr:colOff>2799522</xdr:colOff>
      <xdr:row>28</xdr:row>
      <xdr:rowOff>16926</xdr:rowOff>
    </xdr:to>
    <xdr:sp macro="" textlink="">
      <xdr:nvSpPr>
        <xdr:cNvPr id="78" name="Rectangle 77">
          <a:extLst>
            <a:ext uri="{FF2B5EF4-FFF2-40B4-BE49-F238E27FC236}">
              <a16:creationId xmlns:a16="http://schemas.microsoft.com/office/drawing/2014/main" id="{D9A349FF-460E-42D5-BFC8-7D2E7A97E18B}"/>
            </a:ext>
          </a:extLst>
        </xdr:cNvPr>
        <xdr:cNvSpPr/>
      </xdr:nvSpPr>
      <xdr:spPr>
        <a:xfrm flipV="1">
          <a:off x="14950504" y="10688903"/>
          <a:ext cx="642414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14</xdr:col>
      <xdr:colOff>55217</xdr:colOff>
      <xdr:row>33</xdr:row>
      <xdr:rowOff>38653</xdr:rowOff>
    </xdr:from>
    <xdr:to>
      <xdr:col>16</xdr:col>
      <xdr:colOff>88348</xdr:colOff>
      <xdr:row>34</xdr:row>
      <xdr:rowOff>82825</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215348</xdr:colOff>
      <xdr:row>32</xdr:row>
      <xdr:rowOff>198784</xdr:rowOff>
    </xdr:from>
    <xdr:to>
      <xdr:col>18</xdr:col>
      <xdr:colOff>71784</xdr:colOff>
      <xdr:row>34</xdr:row>
      <xdr:rowOff>0</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127001</xdr:colOff>
      <xdr:row>30</xdr:row>
      <xdr:rowOff>27608</xdr:rowOff>
    </xdr:from>
    <xdr:to>
      <xdr:col>16</xdr:col>
      <xdr:colOff>93870</xdr:colOff>
      <xdr:row>30</xdr:row>
      <xdr:rowOff>1800087</xdr:rowOff>
    </xdr:to>
    <xdr:graphicFrame macro="">
      <xdr:nvGraphicFramePr>
        <xdr:cNvPr id="3" name="Chart 2">
          <a:extLst>
            <a:ext uri="{FF2B5EF4-FFF2-40B4-BE49-F238E27FC236}">
              <a16:creationId xmlns:a16="http://schemas.microsoft.com/office/drawing/2014/main" id="{9229B110-C751-476B-BA34-0D9CB6369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138045</xdr:colOff>
      <xdr:row>30</xdr:row>
      <xdr:rowOff>5522</xdr:rowOff>
    </xdr:from>
    <xdr:to>
      <xdr:col>18</xdr:col>
      <xdr:colOff>60739</xdr:colOff>
      <xdr:row>30</xdr:row>
      <xdr:rowOff>1805608</xdr:rowOff>
    </xdr:to>
    <xdr:graphicFrame macro="">
      <xdr:nvGraphicFramePr>
        <xdr:cNvPr id="4" name="Chart 3">
          <a:extLst>
            <a:ext uri="{FF2B5EF4-FFF2-40B4-BE49-F238E27FC236}">
              <a16:creationId xmlns:a16="http://schemas.microsoft.com/office/drawing/2014/main" id="{AF58BFDD-2731-4ADA-BFDF-42570972E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3774C29-D29A-4317-9FC0-E75E7AC64C4D}" autoFormatId="16" applyNumberFormats="0" applyBorderFormats="0" applyFontFormats="0" applyPatternFormats="0" applyAlignmentFormats="0" applyWidthHeightFormats="0">
  <queryTableRefresh nextId="25">
    <queryTableFields count="15">
      <queryTableField id="1" name="date" tableColumnId="1"/>
      <queryTableField id="2" name="lslnh_on" tableColumnId="2"/>
      <queryTableField id="3" name="lslnh_1w" tableColumnId="3"/>
      <queryTableField id="4" name="lslnh_2w" tableColumnId="4"/>
      <queryTableField id="19" name="lshd_1_3m" tableColumnId="5"/>
      <queryTableField id="20" name="lshd_6_9m" tableColumnId="6"/>
      <queryTableField id="21" name="lshd_13m" tableColumnId="7"/>
      <queryTableField id="8" name="lsdh_chiet_khau" tableColumnId="8"/>
      <queryTableField id="9" name="lsdh_tai_cap_von" tableColumnId="9"/>
      <queryTableField id="10" name="lsdh_qua_dem" tableColumnId="10"/>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image.vietstock.vn/2025/07/28/ong-trump_2158248.png" TargetMode="External"/><Relationship Id="rId2" Type="http://schemas.openxmlformats.org/officeDocument/2006/relationships/image" Target="../media/image1.jpg"/><Relationship Id="rId1" Type="http://schemas.openxmlformats.org/officeDocument/2006/relationships/hyperlink" Target="https://cdn.vietnambiz.vn/1881912202208555/images/2025/07/28/btc-1-2025072811272952.jpg?width=700" TargetMode="External"/><Relationship Id="rId6" Type="http://schemas.openxmlformats.org/officeDocument/2006/relationships/image" Target="../media/image3.png"/><Relationship Id="rId5" Type="http://schemas.openxmlformats.org/officeDocument/2006/relationships/hyperlink" Target="https://cdn.vietnambiz.vn/1881912202208555/images/2025/07/29/screenshot-2025-07-29-at-100417-20250729100601883.png?width=700" TargetMode="External"/><Relationship Id="rId4" Type="http://schemas.openxmlformats.org/officeDocument/2006/relationships/image" Target="../media/image2.png"/></Relationships>
</file>

<file path=xl/richData/_rels/richValueRel.xml.rels><?xml version="1.0" encoding="UTF-8" standalone="yes"?>
<Relationships xmlns="http://schemas.openxmlformats.org/package/2006/relationships"><Relationship Id="rId1"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Srd>
</file>

<file path=xl/richData/rdrichvalue.xml><?xml version="1.0" encoding="utf-8"?>
<rvData xmlns="http://schemas.microsoft.com/office/spreadsheetml/2017/richdata" count="4">
  <rv s="0">
    <v>0</v>
    <v>5</v>
  </rv>
  <rv s="1">
    <v>0</v>
    <v>1</v>
    <v>0</v>
    <v>1</v>
    <v>image</v>
  </rv>
  <rv s="1">
    <v>1</v>
    <v>1</v>
    <v>0</v>
    <v>1</v>
    <v>image</v>
  </rv>
  <rv s="1">
    <v>2</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122"/>
    <tableColumn id="2" xr3:uid="{24832ADF-485E-4183-B097-4954B5CC8656}" uniqueName="2" name="date" queryTableFieldId="2" dataDxfId="1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1" tableType="queryTable" totalsRowShown="0">
  <autoFilter ref="A1:O21" xr:uid="{0DB8C97C-2950-4968-B8D1-BBA35EED9FF8}"/>
  <tableColumns count="15">
    <tableColumn id="1" xr3:uid="{6A8DD3A7-5090-47C2-8B84-74A736C892C3}" uniqueName="1" name="date" queryTableFieldId="1" dataDxfId="2"/>
    <tableColumn id="2" xr3:uid="{AA2A62C8-CCDE-41CA-BED3-719554A192EA}" uniqueName="2" name="lslnh_on" queryTableFieldId="2"/>
    <tableColumn id="3" xr3:uid="{EAD7D415-9130-4CBC-9123-A6C21E94FBA2}" uniqueName="3" name="lslnh_1w" queryTableFieldId="3"/>
    <tableColumn id="4" xr3:uid="{FC4535AA-7A98-41A9-951B-2F94CCEE8F4D}" uniqueName="4" name="lslnh_2w" queryTableFieldId="4"/>
    <tableColumn id="5" xr3:uid="{67655A2B-5072-4DBD-8C14-E795DAC6D4C9}" uniqueName="5" name="lshd_1_3m" queryTableFieldId="19"/>
    <tableColumn id="6" xr3:uid="{9FEE9758-B038-4E39-9E87-BDDBB43BCBAA}" uniqueName="6" name="lshd_6_9m" queryTableFieldId="20"/>
    <tableColumn id="7" xr3:uid="{F38EA81C-3B90-498E-826C-FEE8DB4BF771}" uniqueName="7" name="lshd_13m" queryTableFieldId="21"/>
    <tableColumn id="8" xr3:uid="{E1D4A5E7-95B9-4A56-9C14-8D2EB5F73B21}" uniqueName="8" name="lsdh_chiet_khau" queryTableFieldId="8"/>
    <tableColumn id="9" xr3:uid="{34CBD7FE-515E-44BE-99E3-98FBD12CB783}" uniqueName="9" name="lsdh_tai_cap_von" queryTableFieldId="9"/>
    <tableColumn id="10" xr3:uid="{86E4F54C-AD1B-4E9D-BF56-8D38AB5D414C}" uniqueName="10" name="lsdh_qua_dem" queryTableFieldId="10"/>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1"/>
    <tableColumn id="2" xr3:uid="{DC70E0B3-6607-436A-B628-7901FD6908F9}" uniqueName="2" name="ticker" queryTableFieldId="2" dataDxfId="120"/>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119"/>
    <tableColumn id="8" xr3:uid="{66E6611C-10BB-44C1-8D09-184018F055C8}" uniqueName="8" name="type" queryTableFieldId="8" dataDxfId="1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117"/>
    <tableColumn id="3" xr3:uid="{BD7BD682-2605-42E9-978B-94FB164FCF1E}" uniqueName="3" name="title" queryTableFieldId="3" dataDxfId="116"/>
    <tableColumn id="4" xr3:uid="{A905E4C9-EEBE-4841-A43B-F14CB3460749}" uniqueName="4" name="content" queryTableFieldId="4" dataDxfId="115"/>
    <tableColumn id="5" xr3:uid="{A9B58CA8-B535-4EFC-BAD2-EDEA355BCF6C}" uniqueName="5" name="image_url" queryTableFieldId="5" dataDxfId="114"/>
    <tableColumn id="6" xr3:uid="{1C3C3C04-47F2-4241-B2D6-86831B3CBC90}" uniqueName="6" name="article_url" queryTableFieldId="6" dataDxfId="113"/>
    <tableColumn id="7" xr3:uid="{D383E02F-BE8F-4284-9450-AE3A3493ABD4}" uniqueName="7" name="published_time" queryTableFieldId="7" dataDxfId="0"/>
    <tableColumn id="1" xr3:uid="{EA10FB92-FCB0-4BE5-932A-D13B2425CD9D}" uniqueName="1" name="news_type" queryTableFieldId="1" dataDxfId="112"/>
    <tableColumn id="8" xr3:uid="{07F50A2D-7E87-4D35-AB57-11098F123275}" uniqueName="8" name="word_count" queryTableFieldId="8"/>
    <tableColumn id="9" xr3:uid="{A499F4FF-62A1-43EB-B441-A0129BA0A3E2}" uniqueName="9" name="impact" queryTableFieldId="9" dataDxfId="111"/>
    <tableColumn id="10" xr3:uid="{63E562D6-4C6A-4D7D-876B-4D2E4A82557B}" uniqueName="10" name="ai_selected" queryTableFieldId="12" dataDxfId="1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AR110"/>
  <sheetViews>
    <sheetView tabSelected="1" view="pageBreakPreview" topLeftCell="R53" zoomScale="115" zoomScaleNormal="70" zoomScaleSheetLayoutView="115" workbookViewId="0">
      <selection activeCell="AG61" sqref="AG61:AH62"/>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47.453125" customWidth="1"/>
    <col min="17" max="17" width="4.6328125" customWidth="1"/>
    <col min="18" max="18" width="47.453125" customWidth="1"/>
    <col min="19" max="20" width="2.26953125" customWidth="1"/>
    <col min="21" max="21" width="6.81640625" customWidth="1"/>
    <col min="22" max="22" width="24.54296875" customWidth="1"/>
    <col min="23" max="23" width="2.453125" customWidth="1"/>
    <col min="24" max="24" width="6.81640625" customWidth="1"/>
    <col min="25" max="25" width="12.26953125" customWidth="1"/>
    <col min="26" max="26" width="8.453125" customWidth="1"/>
    <col min="27" max="27" width="3.81640625" customWidth="1"/>
    <col min="28" max="28" width="2.453125" customWidth="1"/>
    <col min="29" max="29" width="6.81640625" customWidth="1"/>
    <col min="30" max="30" width="24.54296875" customWidth="1"/>
    <col min="31" max="32" width="2.26953125" customWidth="1"/>
    <col min="33" max="33" width="77" customWidth="1"/>
    <col min="34" max="34" width="22.1796875" style="37" customWidth="1"/>
    <col min="35" max="36" width="2.26953125" customWidth="1"/>
    <col min="37" max="39" width="14.54296875" customWidth="1"/>
    <col min="40" max="40" width="11.81640625" customWidth="1"/>
    <col min="41" max="43" width="14.54296875" customWidth="1"/>
    <col min="44" max="44" width="2.26953125" customWidth="1"/>
    <col min="70" max="70" width="2.26953125" customWidth="1"/>
    <col min="71" max="83" width="7.1796875" customWidth="1"/>
    <col min="84" max="84" width="2.26953125" customWidth="1"/>
  </cols>
  <sheetData>
    <row r="1" spans="1:17" ht="409.5" customHeight="1" x14ac:dyDescent="0.35">
      <c r="A1" t="e" vm="1">
        <v>#VALUE!</v>
      </c>
    </row>
    <row r="2" spans="1:17" ht="14.65" customHeight="1" x14ac:dyDescent="0.35">
      <c r="A2" t="str">
        <f>"PHIÊN NGÀY " &amp; daily_8h30_time[[#This Row],[date]]</f>
        <v>PHIÊN NGÀY 29/07/2025</v>
      </c>
      <c r="C2" s="43" t="s">
        <v>87</v>
      </c>
      <c r="D2" s="43"/>
      <c r="E2" s="43"/>
      <c r="F2" s="43"/>
      <c r="G2" s="43"/>
      <c r="H2" s="43"/>
      <c r="P2" s="45"/>
      <c r="Q2" s="45"/>
    </row>
    <row r="3" spans="1:17" ht="14.65" customHeight="1" x14ac:dyDescent="0.35">
      <c r="C3" s="43"/>
      <c r="D3" s="43"/>
      <c r="E3" s="43"/>
      <c r="F3" s="43"/>
      <c r="G3" s="43"/>
      <c r="H3" s="43"/>
      <c r="P3" s="45"/>
      <c r="Q3" s="45"/>
    </row>
    <row r="4" spans="1:17" ht="15" customHeight="1" x14ac:dyDescent="0.35"/>
    <row r="5" spans="1:17" ht="16.899999999999999" customHeight="1" x14ac:dyDescent="0.35">
      <c r="C5" s="11" t="s">
        <v>24</v>
      </c>
      <c r="D5" s="14" t="s">
        <v>47</v>
      </c>
      <c r="E5" s="14" t="s">
        <v>48</v>
      </c>
      <c r="G5" s="11" t="s">
        <v>25</v>
      </c>
      <c r="H5" s="14" t="s">
        <v>47</v>
      </c>
      <c r="I5" s="14" t="s">
        <v>48</v>
      </c>
      <c r="K5" s="11" t="s">
        <v>39</v>
      </c>
      <c r="L5" s="14" t="s">
        <v>47</v>
      </c>
      <c r="M5" s="14" t="s">
        <v>48</v>
      </c>
    </row>
    <row r="6" spans="1:17" ht="16.899999999999999" customHeight="1" x14ac:dyDescent="0.35">
      <c r="C6" s="4">
        <f>'data 8h30'!B3</f>
        <v>1544.0899658203125</v>
      </c>
      <c r="D6" s="12">
        <f>'data 8h30'!C3</f>
        <v>-13.330078125</v>
      </c>
      <c r="E6" s="13">
        <f>'data 8h30'!D3</f>
        <v>-8.5590770305176145E-3</v>
      </c>
      <c r="F6" s="5"/>
      <c r="G6" s="4">
        <f>'data 8h30'!H3</f>
        <v>1674.75</v>
      </c>
      <c r="H6" s="12">
        <f>'data 8h30'!I3</f>
        <v>-20.8800048828125</v>
      </c>
      <c r="I6" s="13">
        <f>'data 8h30'!J3</f>
        <v>-1.2314010027355882E-2</v>
      </c>
      <c r="K6" s="4">
        <f>'data 8h30'!N3</f>
        <v>1665.4000244140625</v>
      </c>
      <c r="L6" s="12">
        <f>'data 8h30'!O3</f>
        <v>-27.5999755859375</v>
      </c>
      <c r="M6" s="13">
        <f>'data 8h30'!P3</f>
        <v>-1.6302407315970213E-2</v>
      </c>
    </row>
    <row r="7" spans="1:17" ht="16.899999999999999" customHeight="1" x14ac:dyDescent="0.35"/>
    <row r="8" spans="1:17" ht="16.899999999999999" customHeight="1" x14ac:dyDescent="0.35"/>
    <row r="9" spans="1:17" ht="16.899999999999999" customHeight="1" x14ac:dyDescent="0.35"/>
    <row r="10" spans="1:17" ht="16.899999999999999" customHeight="1" x14ac:dyDescent="0.35"/>
    <row r="11" spans="1:17" ht="15" customHeight="1" x14ac:dyDescent="0.35"/>
    <row r="12" spans="1:17" ht="16.899999999999999" customHeight="1" x14ac:dyDescent="0.35">
      <c r="C12" s="11" t="s">
        <v>22</v>
      </c>
      <c r="D12" s="14" t="s">
        <v>47</v>
      </c>
      <c r="E12" s="14" t="s">
        <v>48</v>
      </c>
      <c r="G12" s="11" t="s">
        <v>23</v>
      </c>
      <c r="H12" s="14" t="s">
        <v>47</v>
      </c>
      <c r="I12" s="14" t="s">
        <v>48</v>
      </c>
      <c r="K12" s="11" t="s">
        <v>21</v>
      </c>
      <c r="L12" s="14" t="s">
        <v>47</v>
      </c>
      <c r="M12" s="14" t="s">
        <v>48</v>
      </c>
    </row>
    <row r="13" spans="1:17" ht="16.899999999999999" customHeight="1" x14ac:dyDescent="0.35">
      <c r="C13" s="4">
        <f>'data 8h30'!B25</f>
        <v>44837.55859375</v>
      </c>
      <c r="D13" s="12">
        <f>'data 8h30'!C25</f>
        <v>-64.36328125</v>
      </c>
      <c r="E13" s="13">
        <f>'data 8h30'!D25</f>
        <v>-1.433419296153482E-3</v>
      </c>
      <c r="G13" s="4">
        <f>'data 8h30'!H25</f>
        <v>9081.4404296875</v>
      </c>
      <c r="H13" s="12">
        <f>'data 8h30'!I25</f>
        <v>-38.869140625</v>
      </c>
      <c r="I13" s="13">
        <f>'data 8h30'!J25</f>
        <v>-4.261822510008062E-3</v>
      </c>
      <c r="K13" s="4">
        <f>'data 8h30'!N25</f>
        <v>3595.189208984375</v>
      </c>
      <c r="L13" s="12">
        <f>'data 8h30'!O25</f>
        <v>-2.747802734375</v>
      </c>
      <c r="M13" s="13">
        <f>'data 8h30'!P25</f>
        <v>-7.6371618664394791E-4</v>
      </c>
    </row>
    <row r="14" spans="1:17" ht="16.899999999999999" customHeight="1" x14ac:dyDescent="0.35"/>
    <row r="15" spans="1:17" ht="16.899999999999999" customHeight="1" x14ac:dyDescent="0.35"/>
    <row r="16" spans="1:17" ht="16.899999999999999" customHeight="1" x14ac:dyDescent="0.35"/>
    <row r="17" spans="3:18" ht="16.899999999999999" customHeight="1" x14ac:dyDescent="0.35"/>
    <row r="18" spans="3:18" ht="15" customHeight="1" x14ac:dyDescent="0.35"/>
    <row r="19" spans="3:18" ht="16.899999999999999" customHeight="1" x14ac:dyDescent="0.35">
      <c r="C19" s="11" t="s">
        <v>49</v>
      </c>
      <c r="D19" s="14" t="s">
        <v>47</v>
      </c>
      <c r="E19" s="14" t="s">
        <v>48</v>
      </c>
      <c r="G19" s="11" t="s">
        <v>67</v>
      </c>
      <c r="H19" s="14" t="s">
        <v>47</v>
      </c>
      <c r="I19" s="14" t="s">
        <v>48</v>
      </c>
      <c r="K19" s="11" t="s">
        <v>26</v>
      </c>
      <c r="L19" s="14" t="s">
        <v>47</v>
      </c>
      <c r="M19" s="14" t="s">
        <v>48</v>
      </c>
    </row>
    <row r="20" spans="3:18" ht="16.899999999999999" customHeight="1" x14ac:dyDescent="0.35">
      <c r="C20" s="4">
        <f>'data 8h30'!B47</f>
        <v>3317.92822265625</v>
      </c>
      <c r="D20" s="12">
        <f>'data 8h30'!C47</f>
        <v>0.51220703125</v>
      </c>
      <c r="E20" s="13">
        <f>'data 8h30'!D47</f>
        <v>1.5439939665018443E-4</v>
      </c>
      <c r="G20" s="4">
        <f>'data 8h30'!H47</f>
        <v>75</v>
      </c>
      <c r="H20" s="12">
        <f>'data 8h30'!I47</f>
        <v>-0.6699981689453125</v>
      </c>
      <c r="I20" s="13">
        <f>'data 8h30'!J47</f>
        <v>-8.8542115125922471E-3</v>
      </c>
      <c r="K20" s="4">
        <f>'data 8h30'!N47</f>
        <v>98.65619194864901</v>
      </c>
      <c r="L20" s="12">
        <f>'data 8h30'!O47</f>
        <v>4.9226421222030581E-2</v>
      </c>
      <c r="M20" s="13">
        <f>'data 8h30'!P47</f>
        <v>4.9921849799083873E-4</v>
      </c>
    </row>
    <row r="21" spans="3:18" ht="16.899999999999999" customHeight="1" x14ac:dyDescent="0.35"/>
    <row r="22" spans="3:18" ht="16.899999999999999" customHeight="1" x14ac:dyDescent="0.35"/>
    <row r="23" spans="3:18" ht="16.899999999999999" customHeight="1" x14ac:dyDescent="0.35"/>
    <row r="24" spans="3:18" ht="16.899999999999999" customHeight="1" x14ac:dyDescent="0.35"/>
    <row r="25" spans="3:18" ht="17.25" customHeight="1" thickBot="1" x14ac:dyDescent="0.4">
      <c r="C25" s="41" t="str">
        <f>"*Dữ liệu cập nhật lúc " &amp; daily_8h30_time!$A$2 &amp; " ngày " &amp; daily_8h30_time!$B$2</f>
        <v>*Dữ liệu cập nhật lúc 11:05 ngày 29/07/2025</v>
      </c>
      <c r="D25" s="41"/>
      <c r="E25" s="41"/>
      <c r="F25" s="41"/>
      <c r="G25" s="41"/>
      <c r="H25" s="41"/>
      <c r="I25" s="41"/>
      <c r="J25" s="41"/>
      <c r="K25" s="41"/>
      <c r="L25" s="41"/>
      <c r="M25" s="41"/>
      <c r="P25" s="45"/>
      <c r="Q25" s="45"/>
      <c r="R25" s="45"/>
    </row>
    <row r="26" spans="3:18" ht="17.149999999999999" customHeight="1" x14ac:dyDescent="0.35">
      <c r="C26" s="42" t="str">
        <f>"BÁO CÁO CHIẾN LƯỢC HÀNG NGÀY | " &amp; $A$2</f>
        <v>BÁO CÁO CHIẾN LƯỢC HÀNG NGÀY | PHIÊN NGÀY 29/07/2025</v>
      </c>
      <c r="D26" s="42"/>
      <c r="E26" s="42"/>
      <c r="F26" s="42"/>
      <c r="G26" s="42"/>
      <c r="H26" s="42"/>
      <c r="I26" s="42"/>
      <c r="J26" s="8"/>
      <c r="K26" s="9"/>
      <c r="L26" s="9"/>
      <c r="M26" s="10" t="s">
        <v>45</v>
      </c>
      <c r="P26" s="45"/>
      <c r="Q26" s="45"/>
    </row>
    <row r="27" spans="3:18" ht="14.65" customHeight="1" x14ac:dyDescent="0.35">
      <c r="C27" s="45"/>
      <c r="D27" s="45"/>
      <c r="E27" s="45"/>
      <c r="F27" s="45"/>
      <c r="G27" s="45"/>
      <c r="H27" s="45"/>
      <c r="P27" s="43" t="s">
        <v>99</v>
      </c>
      <c r="Q27" s="43"/>
    </row>
    <row r="28" spans="3:18" ht="14.65" customHeight="1" x14ac:dyDescent="0.35">
      <c r="C28" s="45"/>
      <c r="D28" s="45"/>
      <c r="E28" s="45"/>
      <c r="F28" s="45"/>
      <c r="G28" s="45"/>
      <c r="H28" s="45"/>
      <c r="P28" s="43"/>
      <c r="Q28" s="43"/>
    </row>
    <row r="29" spans="3:18" ht="15" customHeight="1" x14ac:dyDescent="0.35"/>
    <row r="30" spans="3:18" ht="16.899999999999999" customHeight="1" x14ac:dyDescent="0.35">
      <c r="P30" s="61" t="s">
        <v>103</v>
      </c>
      <c r="Q30" s="40"/>
      <c r="R30" s="61" t="s">
        <v>104</v>
      </c>
    </row>
    <row r="31" spans="3:18" ht="144.5" customHeight="1" x14ac:dyDescent="0.35"/>
    <row r="32" spans="3:18" ht="11.5" customHeight="1" x14ac:dyDescent="0.35"/>
    <row r="33" spans="3:39" ht="16.5" customHeight="1" x14ac:dyDescent="0.35">
      <c r="P33" s="61" t="s">
        <v>105</v>
      </c>
      <c r="Q33" s="40"/>
      <c r="R33" s="61" t="s">
        <v>106</v>
      </c>
    </row>
    <row r="34" spans="3:39" ht="144.5" customHeight="1" x14ac:dyDescent="0.35"/>
    <row r="35" spans="3:39" ht="17.25" customHeight="1" thickBot="1" x14ac:dyDescent="0.4">
      <c r="C35" s="45"/>
      <c r="D35" s="45"/>
      <c r="E35" s="45"/>
      <c r="F35" s="45"/>
      <c r="G35" s="45"/>
      <c r="H35" s="45"/>
      <c r="I35" s="45"/>
      <c r="J35" s="45"/>
      <c r="K35" s="45"/>
      <c r="L35" s="45"/>
      <c r="M35" s="45"/>
      <c r="P35" s="41" t="str">
        <f>"*Dữ liệu cập nhật lúc " &amp; daily_8h30_time!$A$2 &amp; " ngày " &amp; daily_8h30_time!$B$2</f>
        <v>*Dữ liệu cập nhật lúc 11:05 ngày 29/07/2025</v>
      </c>
      <c r="Q35" s="41"/>
      <c r="R35" s="41"/>
    </row>
    <row r="36" spans="3:39" ht="17.149999999999999" customHeight="1" x14ac:dyDescent="0.35">
      <c r="C36" s="45"/>
      <c r="D36" s="45"/>
      <c r="E36" s="45"/>
      <c r="F36" s="45"/>
      <c r="G36" s="45"/>
      <c r="H36" s="45"/>
      <c r="I36" s="45"/>
      <c r="P36" s="42" t="str">
        <f>"BÁO CÁO CHIẾN LƯỢC HÀNG NGÀY | " &amp; $A$2</f>
        <v>BÁO CÁO CHIẾN LƯỢC HÀNG NGÀY | PHIÊN NGÀY 29/07/2025</v>
      </c>
      <c r="Q36" s="42"/>
      <c r="R36" s="10" t="s">
        <v>56</v>
      </c>
    </row>
    <row r="37" spans="3:39" ht="14.65" customHeight="1" x14ac:dyDescent="0.35">
      <c r="U37" s="43" t="s">
        <v>51</v>
      </c>
      <c r="V37" s="43"/>
      <c r="W37" s="43"/>
      <c r="X37" s="43"/>
      <c r="Y37" s="3"/>
      <c r="Z37" s="3"/>
      <c r="AG37" s="43"/>
      <c r="AH37" s="43"/>
    </row>
    <row r="38" spans="3:39" ht="14.65" customHeight="1" x14ac:dyDescent="0.35">
      <c r="U38" s="43"/>
      <c r="V38" s="43"/>
      <c r="W38" s="43"/>
      <c r="X38" s="43"/>
      <c r="Y38" s="3"/>
      <c r="Z38" s="3"/>
      <c r="AG38" s="43"/>
      <c r="AH38" s="43"/>
    </row>
    <row r="40" spans="3:39" ht="35" customHeight="1" x14ac:dyDescent="0.35">
      <c r="U40" s="44" t="e" cm="1" vm="2">
        <f t="array" ref="U40">_xlfn.IMAGE(TRANSPOSE(_xlfn._xlws.FILTER('news 8h30'!H3:H12, 'news 8h30'!A3:A12="o")), "image", 1)</f>
        <v>#VALUE!</v>
      </c>
      <c r="V40" s="44"/>
      <c r="W40" s="44"/>
      <c r="X40" s="44"/>
      <c r="Y40" s="44"/>
      <c r="Z40" s="51" t="str" cm="1">
        <f t="array" ref="Z40">TRANSPOSE(_xlfn._xlws.FILTER('news 8h30'!F3:F12, 'news 8h30'!A3:A12="o"))</f>
        <v>Bộ trưởng Tài chính đánh giá chứng khoán đóng vai trò huyết mạch và đề ra 5 nhiệm vụ lớn</v>
      </c>
      <c r="AA40" s="51"/>
      <c r="AB40" s="51"/>
      <c r="AC40" s="51"/>
      <c r="AD40" s="51"/>
      <c r="AG40" s="44"/>
      <c r="AH40" s="44"/>
    </row>
    <row r="41" spans="3:39" ht="87" customHeight="1" x14ac:dyDescent="0.35">
      <c r="U41" s="44"/>
      <c r="V41" s="44"/>
      <c r="W41" s="44"/>
      <c r="X41" s="44"/>
      <c r="Y41" s="44"/>
      <c r="Z41" s="50" t="str" cm="1">
        <f t="array" ref="Z41">TRIM(SUBSTITUTE(TRANSPOSE(_xlfn._xlws.FILTER('news 8h30'!G3:G12, 'news 8h30'!A3:A12="o")), CHAR(10), " "))</f>
        <v>Thị trường chứng khoán Việt Nam phát triển vượt bậc, vốn hóa gần 100% GDP, hơn 1.600 doanh nghiệp. Bộ trưởng giao 5 nhiệm vụ, trong đó có nâng hạng thị trường mới nổi, thu hút vốn. Quy mô huy động vốn từ thị trường đã đạt trên 5,5 triệu tỷ đồng. Số lượng nhà đầu tư tăng mạnh, đạt hơn 10 triệu tài khoản, công ty chứng khoán 82 đơn vị. Bộ Tài chính thúc đẩy chuyển đổi số, hoàn thiện pháp lý, thu hút đầu tư nước ngoài.</v>
      </c>
      <c r="AA41" s="50"/>
      <c r="AB41" s="50"/>
      <c r="AC41" s="50"/>
      <c r="AD41" s="50"/>
      <c r="AG41" s="44"/>
      <c r="AH41" s="44"/>
    </row>
    <row r="42" spans="3:39" ht="20" customHeight="1" x14ac:dyDescent="0.35">
      <c r="U42" s="44"/>
      <c r="V42" s="44"/>
      <c r="W42" s="44"/>
      <c r="X42" s="44"/>
      <c r="Y42" s="44"/>
      <c r="Z42" s="27" t="s">
        <v>55</v>
      </c>
      <c r="AA42" s="49" t="str" cm="1">
        <f t="array" ref="AA42">TRANSPOSE(_xlfn._xlws.FILTER('news 8h30'!D3:D12, 'news 8h30'!A3:A12="o"))</f>
        <v>Tích cực</v>
      </c>
      <c r="AB42" s="49"/>
      <c r="AC42" s="49"/>
      <c r="AD42" s="49"/>
      <c r="AG42" s="44"/>
      <c r="AH42" s="44"/>
    </row>
    <row r="43" spans="3:39" ht="14" customHeight="1" x14ac:dyDescent="0.35">
      <c r="V43" s="16"/>
      <c r="W43" s="15"/>
      <c r="X43" s="15"/>
      <c r="Y43" s="15"/>
      <c r="Z43" s="15"/>
      <c r="AA43" s="16"/>
      <c r="AB43" s="15"/>
      <c r="AC43" s="15"/>
      <c r="AD43" s="15"/>
      <c r="AH43" s="36"/>
    </row>
    <row r="44" spans="3:39" ht="45" customHeight="1" x14ac:dyDescent="0.35">
      <c r="K44" s="21" t="str" cm="1">
        <f t="array" ref="K44:M44">TRANSPOSE(_xlfn._xlws.FILTER('news 8h30'!F3:F12, 'news 8h30'!A3:A12="x"))</f>
        <v>VDSC: NHNN đang điều tiết tỷ giá theo hướng cho phép VND mất giá từ từ và vừa phải</v>
      </c>
      <c r="L44" s="21" t="str">
        <v>Thị trường lập đỉnh mới, khối ngoại đảo chiều bán ròng hơn 1.900 tỷ đồng</v>
      </c>
      <c r="M44" s="21" t="str">
        <v>Tiền ồ ạt đổ vào chứng khoán khi VN-Index vượt đỉnh lịch sử, thanh khoản khớp lệnh cao kỷ lục</v>
      </c>
      <c r="N44" t="s">
        <v>54</v>
      </c>
      <c r="R44" s="21"/>
      <c r="S44" t="s">
        <v>54</v>
      </c>
      <c r="U44" s="47" t="str">
        <f>K44</f>
        <v>VDSC: NHNN đang điều tiết tỷ giá theo hướng cho phép VND mất giá từ từ và vừa phải</v>
      </c>
      <c r="V44" s="47"/>
      <c r="W44" s="22"/>
      <c r="X44" s="48" t="str">
        <f>L44</f>
        <v>Thị trường lập đỉnh mới, khối ngoại đảo chiều bán ròng hơn 1.900 tỷ đồng</v>
      </c>
      <c r="Y44" s="48"/>
      <c r="Z44" s="48"/>
      <c r="AA44" s="48"/>
      <c r="AB44" s="22"/>
      <c r="AC44" s="47" t="str">
        <f>M44</f>
        <v>Tiền ồ ạt đổ vào chứng khoán khi VN-Index vượt đỉnh lịch sử, thanh khoản khớp lệnh cao kỷ lục</v>
      </c>
      <c r="AD44" s="47"/>
      <c r="AG44" s="47"/>
      <c r="AH44" s="47"/>
    </row>
    <row r="45" spans="3:39" ht="112.5" customHeight="1" x14ac:dyDescent="0.35">
      <c r="K45" s="20" t="str" cm="1">
        <f t="array" ref="K45:M45">TRANSPOSE(_xlfn._xlws.FILTER('news 8h30'!G3:G12, 'news 8h30'!A3:A12="x"))</f>
        <v>Tín dụng đã tăng 9,9% tính đến cuối tháng 6/2025, mức cao nhất từ 2023.  NHNN ban hành Thông tư 14/2025 thay thế cơ chế "room" tín dụng.  Tỷ giá trung tâm tăng 3,4% từ đầu năm, dẫn dắt tiền đồng mất giá từ từ.  NHNN bơm ròng 102.000 tỷ đồng qua thị trường mở từ tháng 6.  Lãi suất liên ngân hàng duy trì mức cao, xấp xỉ 5%/năm.</v>
      </c>
      <c r="L45" s="20" t="str">
        <v xml:space="preserve">VN-Index tăng gần 34 điểm lên 1.531,13 điểm, vượt đỉnh lịch sử sau hơn ba năm. Nhà đầu tư nước ngoài bán ròng hơn 1.900 tỷ đồng, chủ yếu do VJC bị bán 1.714 tỷ đồng. Khối ngoại mua mạnh VPB với hơn 1.300 tỷ đồng trong hai tuần liên tiếp diễn biến. Giao dịch trung bình trên cả ba sàn đạt khoảng 40.505 tỷ đồng mỗi phiên giao dịch. Tâm điểm tiền đổ vào HDB, SSI, FRT và VNM với giá trị mua ròng đáng kể.
</v>
      </c>
      <c r="M45" s="20" t="str">
        <v>Ngày 28/7/2025, VN-Index đạt đỉnh lịch sử 1.557,42 điểm, tăng 1,72% mạnh nhất châu Á. Thanh khoản HoSE bùng nổ với kỷ lục 44.300 tỷ đồng khớp lệnh. Dòng tiền mạnh mẽ, kinh tế tăng trưởng và kỳ vọng nâng hạng hỗ trợ đà tăng này. Nhà đầu tư lạc quan dự đoán mốc 1.600-1.700 điểm sắp tới. Tuy nhiên, cần quản trị rủi ro trước áp lực điều chỉnh ngắn hạn và yếu tố bên ngoài.</v>
      </c>
      <c r="N45" t="s">
        <v>54</v>
      </c>
      <c r="R45" s="20"/>
      <c r="S45" t="s">
        <v>54</v>
      </c>
      <c r="U45" s="59" t="str">
        <f>K45</f>
        <v>Tín dụng đã tăng 9,9% tính đến cuối tháng 6/2025, mức cao nhất từ 2023.  NHNN ban hành Thông tư 14/2025 thay thế cơ chế "room" tín dụng.  Tỷ giá trung tâm tăng 3,4% từ đầu năm, dẫn dắt tiền đồng mất giá từ từ.  NHNN bơm ròng 102.000 tỷ đồng qua thị trường mở từ tháng 6.  Lãi suất liên ngân hàng duy trì mức cao, xấp xỉ 5%/năm.</v>
      </c>
      <c r="V45" s="59"/>
      <c r="X45" s="46" t="str">
        <f>L45</f>
        <v xml:space="preserve">VN-Index tăng gần 34 điểm lên 1.531,13 điểm, vượt đỉnh lịch sử sau hơn ba năm. Nhà đầu tư nước ngoài bán ròng hơn 1.900 tỷ đồng, chủ yếu do VJC bị bán 1.714 tỷ đồng. Khối ngoại mua mạnh VPB với hơn 1.300 tỷ đồng trong hai tuần liên tiếp diễn biến. Giao dịch trung bình trên cả ba sàn đạt khoảng 40.505 tỷ đồng mỗi phiên giao dịch. Tâm điểm tiền đổ vào HDB, SSI, FRT và VNM với giá trị mua ròng đáng kể.
</v>
      </c>
      <c r="Y45" s="46"/>
      <c r="Z45" s="46"/>
      <c r="AA45" s="46"/>
      <c r="AC45" s="46" t="str">
        <f>M45</f>
        <v>Ngày 28/7/2025, VN-Index đạt đỉnh lịch sử 1.557,42 điểm, tăng 1,72% mạnh nhất châu Á. Thanh khoản HoSE bùng nổ với kỷ lục 44.300 tỷ đồng khớp lệnh. Dòng tiền mạnh mẽ, kinh tế tăng trưởng và kỳ vọng nâng hạng hỗ trợ đà tăng này. Nhà đầu tư lạc quan dự đoán mốc 1.600-1.700 điểm sắp tới. Tuy nhiên, cần quản trị rủi ro trước áp lực điều chỉnh ngắn hạn và yếu tố bên ngoài.</v>
      </c>
      <c r="AD45" s="46"/>
      <c r="AG45" s="45"/>
      <c r="AH45" s="45"/>
    </row>
    <row r="46" spans="3:39" ht="21.4" customHeight="1" x14ac:dyDescent="0.35">
      <c r="K46" s="24" t="str" cm="1">
        <f t="array" ref="K46:M46">TRANSPOSE(_xlfn._xlws.FILTER('news 8h30'!D3:D12, 'news 8h30'!A3:A12="x"))</f>
        <v>Trung lập</v>
      </c>
      <c r="L46" s="24" t="str">
        <v>Tiêu cực</v>
      </c>
      <c r="M46" s="24" t="str">
        <v>Tích cực</v>
      </c>
      <c r="N46" t="s">
        <v>54</v>
      </c>
      <c r="R46" s="24"/>
      <c r="S46" t="s">
        <v>54</v>
      </c>
      <c r="U46" s="26" t="s">
        <v>55</v>
      </c>
      <c r="V46" s="25" t="str">
        <f>K46</f>
        <v>Trung lập</v>
      </c>
      <c r="W46" s="23"/>
      <c r="X46" s="26" t="s">
        <v>55</v>
      </c>
      <c r="Y46" s="49" t="str">
        <f>L46</f>
        <v>Tiêu cực</v>
      </c>
      <c r="Z46" s="49"/>
      <c r="AA46" s="49"/>
      <c r="AB46" s="23"/>
      <c r="AC46" s="26" t="s">
        <v>55</v>
      </c>
      <c r="AD46" s="49" t="str">
        <f>M46</f>
        <v>Tích cực</v>
      </c>
      <c r="AE46" s="49"/>
    </row>
    <row r="47" spans="3:39" ht="17.149999999999999" customHeight="1" thickBot="1" x14ac:dyDescent="0.4">
      <c r="W47" s="23"/>
      <c r="X47" s="23"/>
      <c r="Y47" s="23"/>
      <c r="Z47" s="23"/>
      <c r="AA47" s="23"/>
      <c r="AB47" s="23"/>
      <c r="AC47" s="23"/>
      <c r="AD47" s="6" t="str">
        <f>"*Dữ liệu cập nhật lúc " &amp; daily_8h30_time!$A$2 &amp; " ngày " &amp; daily_8h30_time!$B$2</f>
        <v>*Dữ liệu cập nhật lúc 11:05 ngày 29/07/2025</v>
      </c>
      <c r="AE47" s="23"/>
      <c r="AG47" s="45"/>
      <c r="AH47" s="45"/>
      <c r="AJ47" s="23"/>
      <c r="AK47" s="23"/>
      <c r="AL47" s="23"/>
      <c r="AM47" s="23"/>
    </row>
    <row r="48" spans="3:39" ht="17.149999999999999" customHeight="1" x14ac:dyDescent="0.35">
      <c r="U48" s="52" t="str">
        <f>"BÁO CÁO CHIẾN LƯỢC HÀNG NGÀY | " &amp; $A$2</f>
        <v>BÁO CÁO CHIẾN LƯỢC HÀNG NGÀY | PHIÊN NGÀY 29/07/2025</v>
      </c>
      <c r="V48" s="52"/>
      <c r="W48" s="52"/>
      <c r="X48" s="52"/>
      <c r="Y48" s="52"/>
      <c r="Z48" s="7"/>
      <c r="AA48" s="9"/>
      <c r="AB48" s="9"/>
      <c r="AC48" s="9"/>
      <c r="AD48" s="10" t="s">
        <v>108</v>
      </c>
    </row>
    <row r="49" spans="11:34" ht="15" customHeight="1" x14ac:dyDescent="0.35">
      <c r="U49" s="43" t="s">
        <v>57</v>
      </c>
      <c r="V49" s="43"/>
      <c r="W49" s="43"/>
      <c r="X49" s="43"/>
      <c r="Y49" s="3"/>
      <c r="Z49" s="3"/>
      <c r="AG49" s="45"/>
      <c r="AH49" s="45"/>
    </row>
    <row r="50" spans="11:34" ht="15" customHeight="1" x14ac:dyDescent="0.35">
      <c r="U50" s="43"/>
      <c r="V50" s="43"/>
      <c r="W50" s="43"/>
      <c r="X50" s="43"/>
      <c r="Y50" s="3"/>
      <c r="Z50" s="3"/>
      <c r="AG50" s="45"/>
      <c r="AH50" s="45"/>
    </row>
    <row r="52" spans="11:34" ht="36.5" customHeight="1" x14ac:dyDescent="0.35">
      <c r="U52" s="44" t="e" cm="1" vm="3">
        <f t="array" ref="U52">_xlfn.IMAGE(TRANSPOSE(_xlfn._xlws.FILTER('news 8h30'!H15:H24, 'news 8h30'!A15:A24="o")), "image", 1)</f>
        <v>#VALUE!</v>
      </c>
      <c r="V52" s="44"/>
      <c r="W52" s="44"/>
      <c r="X52" s="44"/>
      <c r="Y52" s="44"/>
      <c r="Z52" s="51" t="str" cm="1">
        <f t="array" ref="Z52">TRANSPOSE(_xlfn._xlws.FILTER('news 8h30'!F15:F24, 'news 8h30'!A15:A24="o"))</f>
        <v>Nóng: Ông Trump muốn nâng thuế quan cơ sở lên 15-20%</v>
      </c>
      <c r="AA52" s="51"/>
      <c r="AB52" s="51"/>
      <c r="AC52" s="51"/>
      <c r="AD52" s="51"/>
      <c r="AG52" s="45"/>
      <c r="AH52" s="45"/>
    </row>
    <row r="53" spans="11:34" ht="86.5" customHeight="1" x14ac:dyDescent="0.35">
      <c r="U53" s="44"/>
      <c r="V53" s="44"/>
      <c r="W53" s="44"/>
      <c r="X53" s="44"/>
      <c r="Y53" s="44"/>
      <c r="Z53" s="50" t="str" cm="1">
        <f t="array" ref="Z53">TRIM(SUBSTITUTE(TRANSPOSE(_xlfn._xlws.FILTER('news 8h30'!G15:G24, 'news 8h30'!A15:A24="o")), CHAR(10), " "))</f>
        <v>Ông Trump muốn áp thuế nhập khẩu từ 15-20% với các nước chưa thỏa thuận. Mức thuế mới này tăng so với 10% đã công bố hồi tháng Tư. Theo Trump, mức thuế này sẽ áp dụng với phần còn lại của thế giới. Mỹ đã áp mức 15% với Nhật Bản và châu Âu gần đây. Các quan chức Mỹ không cảm thấy áp lực về việc phải ký nhiều thỏa thuận hơn.</v>
      </c>
      <c r="AA53" s="50"/>
      <c r="AB53" s="50"/>
      <c r="AC53" s="50"/>
      <c r="AD53" s="50"/>
      <c r="AG53" s="45"/>
      <c r="AH53" s="45"/>
    </row>
    <row r="54" spans="11:34" ht="20" customHeight="1" x14ac:dyDescent="0.35">
      <c r="U54" s="44"/>
      <c r="V54" s="44"/>
      <c r="W54" s="44"/>
      <c r="X54" s="44"/>
      <c r="Y54" s="44"/>
      <c r="Z54" s="27" t="s">
        <v>55</v>
      </c>
      <c r="AA54" s="49" t="str" cm="1">
        <f t="array" ref="AA54">TRANSPOSE(_xlfn._xlws.FILTER('news 8h30'!D15:D24, 'news 8h30'!A15:A24="o"))</f>
        <v>Tiêu cực</v>
      </c>
      <c r="AB54" s="49"/>
      <c r="AC54" s="49"/>
      <c r="AD54" s="49"/>
      <c r="AG54" s="45"/>
      <c r="AH54" s="45"/>
    </row>
    <row r="55" spans="11:34" ht="14" customHeight="1" x14ac:dyDescent="0.35">
      <c r="V55" s="16"/>
      <c r="W55" s="15"/>
      <c r="X55" s="15"/>
      <c r="Y55" s="15"/>
      <c r="Z55" s="15"/>
      <c r="AA55" s="16"/>
      <c r="AB55" s="15"/>
      <c r="AC55" s="15"/>
      <c r="AD55" s="15"/>
    </row>
    <row r="56" spans="11:34" ht="36" customHeight="1" x14ac:dyDescent="0.35">
      <c r="K56" s="21" t="str" cm="1">
        <f t="array" ref="K56:M56">TRANSPOSE(_xlfn._xlws.FILTER('news 8h30'!F15:F24, 'news 8h30'!A15:A24="x"))</f>
        <v>Vòng thứ ba đàm phán thương mại Mỹ - Trung: Chưa có kết quả sau ngày đầu tiên</v>
      </c>
      <c r="L56" s="21" t="str">
        <v>Đồng euro giảm giá chóng mặt sau khi EU đạt thỏa thuận với Mỹ</v>
      </c>
      <c r="M56" s="21" t="str">
        <v>Dự báo về xu hướng lãi suất của các ngân hàng trung ương</v>
      </c>
      <c r="R56" s="21"/>
      <c r="U56" s="47" t="str">
        <f>K56</f>
        <v>Vòng thứ ba đàm phán thương mại Mỹ - Trung: Chưa có kết quả sau ngày đầu tiên</v>
      </c>
      <c r="V56" s="47"/>
      <c r="W56" s="22"/>
      <c r="X56" s="48" t="str">
        <f>L56</f>
        <v>Đồng euro giảm giá chóng mặt sau khi EU đạt thỏa thuận với Mỹ</v>
      </c>
      <c r="Y56" s="48"/>
      <c r="Z56" s="48"/>
      <c r="AA56" s="48"/>
      <c r="AB56" s="22"/>
      <c r="AC56" s="47" t="str">
        <f>M56</f>
        <v>Dự báo về xu hướng lãi suất của các ngân hàng trung ương</v>
      </c>
      <c r="AD56" s="47"/>
      <c r="AG56" s="45"/>
      <c r="AH56" s="45"/>
    </row>
    <row r="57" spans="11:34" ht="123.5" customHeight="1" x14ac:dyDescent="0.35">
      <c r="K57" s="20" t="str" cm="1">
        <f t="array" ref="K57:M57">TRANSPOSE(_xlfn._xlws.FILTER('news 8h30'!G15:G24, 'news 8h30'!A15:A24="x"))</f>
        <v xml:space="preserve">Vòng đàm phán Mỹ-Trung lần ba diễn ra tại Stockholm, tập trung gỡ bất đồng kinh tế. Hai bên muốn gia hạn "đình chiến" 90 ngày trước hạn chót 12/8. Mỹ vừa thỏa thuận thương mại với EU, giảm thuế quan xuống 15%, khác hẳn Trung Quốc. Các vấn đề cốt lõi vẫn chưa được giải quyết, vòng này sẽ tiếp tục vào ngày mai. Mục tiêu chính của Mỹ là Trung Quốc chuyển đổi sang tiêu dùng nội địa nhiều hơn.
</v>
      </c>
      <c r="L57" s="20" t="str">
        <v xml:space="preserve">Đồng euro giảm mạnh nhất 1% so với USD sau thỏa thuận thương mại Mỹ - EU. Đức và Pháp lo ngại mức thuế 15% gây tổn hại kinh tế, khiến đồng tiền đi xuống. Tuy nhiên, euro đã tăng hơn 12% từ đầu năm, đạt gần 1,16 USD/euro. Thỏa thuận bao trùm 44% GDP toàn cầu, nhưng các nhà sản xuất thép EU lo ngại về gánh nặng. Các chỉ số chứng khoán châu Âu sau đó đã giảm do lo ngại về tác động tiêu cực.
</v>
      </c>
      <c r="M57" s="20" t="str">
        <v>Đà cắt giảm lãi suất toàn cầu chậm lại, lạm phát dai dẳng khiến ngân hàng thận trọng. SNB giữ nguyên lãi suất 0%, BoC dự kiến giữ nguyên lãi suất 2,75%. Riksbank cắt giảm còn 2%, RBNZ giữ nguyên lãi suất cơ bản, ECB giữ nguyên lãi suất 2%. Fed giữ nguyên lãi suất, BoE dự kiến cắt giảm 25 điểm cơ bản. RBA giữ nguyên lãi suất 3,85%, Na Uy cắt giảm xuống 4,25%.</v>
      </c>
      <c r="R57" s="20"/>
      <c r="U57" s="46" t="str">
        <f>K57</f>
        <v xml:space="preserve">Vòng đàm phán Mỹ-Trung lần ba diễn ra tại Stockholm, tập trung gỡ bất đồng kinh tế. Hai bên muốn gia hạn "đình chiến" 90 ngày trước hạn chót 12/8. Mỹ vừa thỏa thuận thương mại với EU, giảm thuế quan xuống 15%, khác hẳn Trung Quốc. Các vấn đề cốt lõi vẫn chưa được giải quyết, vòng này sẽ tiếp tục vào ngày mai. Mục tiêu chính của Mỹ là Trung Quốc chuyển đổi sang tiêu dùng nội địa nhiều hơn.
</v>
      </c>
      <c r="V57" s="46"/>
      <c r="X57" s="46" t="str">
        <f>L57</f>
        <v xml:space="preserve">Đồng euro giảm mạnh nhất 1% so với USD sau thỏa thuận thương mại Mỹ - EU. Đức và Pháp lo ngại mức thuế 15% gây tổn hại kinh tế, khiến đồng tiền đi xuống. Tuy nhiên, euro đã tăng hơn 12% từ đầu năm, đạt gần 1,16 USD/euro. Thỏa thuận bao trùm 44% GDP toàn cầu, nhưng các nhà sản xuất thép EU lo ngại về gánh nặng. Các chỉ số chứng khoán châu Âu sau đó đã giảm do lo ngại về tác động tiêu cực.
</v>
      </c>
      <c r="Y57" s="46"/>
      <c r="Z57" s="46"/>
      <c r="AA57" s="46"/>
      <c r="AC57" s="46" t="str">
        <f>M57</f>
        <v>Đà cắt giảm lãi suất toàn cầu chậm lại, lạm phát dai dẳng khiến ngân hàng thận trọng. SNB giữ nguyên lãi suất 0%, BoC dự kiến giữ nguyên lãi suất 2,75%. Riksbank cắt giảm còn 2%, RBNZ giữ nguyên lãi suất cơ bản, ECB giữ nguyên lãi suất 2%. Fed giữ nguyên lãi suất, BoE dự kiến cắt giảm 25 điểm cơ bản. RBA giữ nguyên lãi suất 3,85%, Na Uy cắt giảm xuống 4,25%.</v>
      </c>
      <c r="AD57" s="46"/>
      <c r="AG57" s="45"/>
      <c r="AH57" s="45"/>
    </row>
    <row r="58" spans="11:34" ht="19.5" customHeight="1" x14ac:dyDescent="0.35">
      <c r="K58" s="24" t="str" cm="1">
        <f t="array" ref="K58:M58">TRANSPOSE(_xlfn._xlws.FILTER('news 8h30'!D15:D24, 'news 8h30'!A15:A24="x"))</f>
        <v>Trung lập</v>
      </c>
      <c r="L58" s="24" t="str">
        <v>Tiêu cực</v>
      </c>
      <c r="M58" s="24" t="str">
        <v>Trung lập</v>
      </c>
      <c r="R58" s="24"/>
      <c r="U58" s="26" t="s">
        <v>55</v>
      </c>
      <c r="V58" s="25" t="str">
        <f>K58</f>
        <v>Trung lập</v>
      </c>
      <c r="W58" s="23"/>
      <c r="X58" s="26" t="s">
        <v>55</v>
      </c>
      <c r="Y58" s="49" t="str">
        <f>L58</f>
        <v>Tiêu cực</v>
      </c>
      <c r="Z58" s="49"/>
      <c r="AA58" s="49"/>
      <c r="AB58" s="23"/>
      <c r="AC58" s="26" t="s">
        <v>55</v>
      </c>
      <c r="AD58" s="49" t="str">
        <f>M58</f>
        <v>Trung lập</v>
      </c>
      <c r="AE58" s="49"/>
    </row>
    <row r="59" spans="11:34" ht="16.75" customHeight="1" thickBot="1" x14ac:dyDescent="0.4">
      <c r="W59" s="23"/>
      <c r="X59" s="23"/>
      <c r="Y59" s="23"/>
      <c r="Z59" s="23"/>
      <c r="AA59" s="23"/>
      <c r="AB59" s="23"/>
      <c r="AC59" s="23"/>
      <c r="AD59" s="6" t="str">
        <f>"*Dữ liệu cập nhật lúc " &amp; daily_8h30_time!$A$2 &amp; " ngày " &amp; daily_8h30_time!$B$2</f>
        <v>*Dữ liệu cập nhật lúc 11:05 ngày 29/07/2025</v>
      </c>
      <c r="AE59" s="23"/>
    </row>
    <row r="60" spans="11:34" ht="17.149999999999999" customHeight="1" x14ac:dyDescent="0.35">
      <c r="U60" s="52" t="str">
        <f>"BÁO CÁO CHIẾN LƯỢC HÀNG NGÀY | " &amp; $A$2</f>
        <v>BÁO CÁO CHIẾN LƯỢC HÀNG NGÀY | PHIÊN NGÀY 29/07/2025</v>
      </c>
      <c r="V60" s="52"/>
      <c r="W60" s="52"/>
      <c r="X60" s="52"/>
      <c r="Y60" s="52"/>
      <c r="Z60" s="7"/>
      <c r="AA60" s="9"/>
      <c r="AB60" s="9"/>
      <c r="AC60" s="9"/>
      <c r="AD60" s="10" t="s">
        <v>59</v>
      </c>
      <c r="AG60" s="45"/>
      <c r="AH60" s="45"/>
    </row>
    <row r="61" spans="11:34" ht="14.65" customHeight="1" x14ac:dyDescent="0.35">
      <c r="U61" s="43" t="s">
        <v>58</v>
      </c>
      <c r="V61" s="43"/>
      <c r="W61" s="43"/>
      <c r="X61" s="43"/>
      <c r="Y61" s="3"/>
      <c r="Z61" s="3"/>
      <c r="AG61" s="45"/>
      <c r="AH61" s="45"/>
    </row>
    <row r="62" spans="11:34" ht="14.65" customHeight="1" x14ac:dyDescent="0.35">
      <c r="U62" s="43"/>
      <c r="V62" s="43"/>
      <c r="W62" s="43"/>
      <c r="X62" s="43"/>
      <c r="Y62" s="3"/>
      <c r="Z62" s="3"/>
      <c r="AG62" s="45"/>
      <c r="AH62" s="45"/>
    </row>
    <row r="64" spans="11:34" ht="35.15" customHeight="1" x14ac:dyDescent="0.35">
      <c r="U64" s="44" t="e" cm="1" vm="4">
        <f t="array" ref="U64">_xlfn.IMAGE(TRANSPOSE(_xlfn._xlws.FILTER('news 8h30'!H27:H36, 'news 8h30'!A27:A36="o")), "image", 1)</f>
        <v>#VALUE!</v>
      </c>
      <c r="V64" s="44"/>
      <c r="W64" s="44"/>
      <c r="X64" s="44"/>
      <c r="Y64" s="44"/>
      <c r="Z64" s="51" t="str" cm="1">
        <f t="array" ref="Z64">TRANSPOSE(_xlfn._xlws.FILTER('news 8h30'!F27:F36, 'news 8h30'!A27:A36="o"))</f>
        <v>Novaland lỗ hơn 600 tỷ trong nửa đầu, dòng tiền kinh doanh âm kỷ lục</v>
      </c>
      <c r="AA64" s="51"/>
      <c r="AB64" s="51"/>
      <c r="AC64" s="51"/>
      <c r="AD64" s="51"/>
      <c r="AG64" s="45"/>
      <c r="AH64" s="45"/>
    </row>
    <row r="65" spans="11:34" ht="80" customHeight="1" x14ac:dyDescent="0.35">
      <c r="U65" s="44"/>
      <c r="V65" s="44"/>
      <c r="W65" s="44"/>
      <c r="X65" s="44"/>
      <c r="Y65" s="44"/>
      <c r="Z65" s="50" t="str" cm="1">
        <f t="array" ref="Z65">TRIM(SUBSTITUTE(TRANSPOSE(_xlfn._xlws.FILTER('news 8h30'!G27:G36, 'news 8h30'!A27:A36="o")), CHAR(10), " "))</f>
        <v>Nửa đầu năm 2025, Novaland lỗ ròng hơn 600 tỷ đồng, doanh thu thuần đạt 3.750 tỷ. Chi phí tài chính cao hơn 1.135 tỷ đồng, dẫn đến lỗ thuần hơn 400 tỷ. Dòng tiền kinh doanh âm kỷ lục 7.450 tỷ, nợ vay đáo hạn 12 tháng tới 32.000 tỷ. Doanh nghiệp chưa đủ khả năng thanh toán các khoản nợ tồn đọng. Novaland sẽ họp ĐHĐCĐ bất thường để hoán đổi nợ bằng cổ phiếu.</v>
      </c>
      <c r="AA65" s="50"/>
      <c r="AB65" s="50"/>
      <c r="AC65" s="50"/>
      <c r="AD65" s="50"/>
      <c r="AG65" s="45"/>
      <c r="AH65" s="45"/>
    </row>
    <row r="66" spans="11:34" ht="19" customHeight="1" x14ac:dyDescent="0.35">
      <c r="U66" s="44"/>
      <c r="V66" s="44"/>
      <c r="W66" s="44"/>
      <c r="X66" s="44"/>
      <c r="Y66" s="44"/>
      <c r="Z66" s="27" t="s">
        <v>55</v>
      </c>
      <c r="AA66" s="49" t="str" cm="1">
        <f t="array" ref="AA66">TRANSPOSE(_xlfn._xlws.FILTER('news 8h30'!D27:D36, 'news 8h30'!A27:A36="o"))</f>
        <v>Tiêu cực</v>
      </c>
      <c r="AB66" s="49"/>
      <c r="AC66" s="49"/>
      <c r="AD66" s="49"/>
      <c r="AG66" s="45"/>
      <c r="AH66" s="45"/>
    </row>
    <row r="67" spans="11:34" ht="12.5" customHeight="1" x14ac:dyDescent="0.35">
      <c r="V67" s="16"/>
      <c r="W67" s="15"/>
      <c r="X67" s="15"/>
      <c r="Y67" s="15"/>
      <c r="Z67" s="15"/>
      <c r="AA67" s="16"/>
      <c r="AB67" s="15"/>
      <c r="AC67" s="15"/>
      <c r="AD67" s="15"/>
    </row>
    <row r="68" spans="11:34" ht="44" customHeight="1" x14ac:dyDescent="0.35">
      <c r="K68" s="21" t="str" cm="1">
        <f t="array" ref="K68:M68">TRANSPOSE(_xlfn._xlws.FILTER('news 8h30'!F27:F36, 'news 8h30'!A27:A36="x"))</f>
        <v>Cổ phiếu SHB tăng trần, vốn hóa vượt 2.6 tỷ USD</v>
      </c>
      <c r="L68" s="21" t="str">
        <v>Thêm một ngân hàng cắt giảm hơn 1.200 nhân sự trong nửa đầu năm</v>
      </c>
      <c r="M68" s="21" t="str">
        <v>Viettel Global báo lãi ròng 2.389 tỷ đồng, tăng 185% trong quý 2/2025</v>
      </c>
      <c r="R68" s="21"/>
      <c r="U68" s="47" t="str">
        <f>K68</f>
        <v>Cổ phiếu SHB tăng trần, vốn hóa vượt 2.6 tỷ USD</v>
      </c>
      <c r="V68" s="47"/>
      <c r="W68" s="22"/>
      <c r="X68" s="48" t="str">
        <f>L68</f>
        <v>Thêm một ngân hàng cắt giảm hơn 1.200 nhân sự trong nửa đầu năm</v>
      </c>
      <c r="Y68" s="48"/>
      <c r="Z68" s="48"/>
      <c r="AA68" s="48"/>
      <c r="AB68" s="22"/>
      <c r="AC68" s="47" t="str">
        <f>M68</f>
        <v>Viettel Global báo lãi ròng 2.389 tỷ đồng, tăng 185% trong quý 2/2025</v>
      </c>
      <c r="AD68" s="47"/>
      <c r="AG68" s="45"/>
      <c r="AH68" s="45"/>
    </row>
    <row r="69" spans="11:34" ht="126" customHeight="1" x14ac:dyDescent="0.35">
      <c r="K69" s="20" t="str" cm="1">
        <f t="array" ref="K69:M69">TRANSPOSE(_xlfn._xlws.FILTER('news 8h30'!G27:G36, 'news 8h30'!A27:A36="x"))</f>
        <v xml:space="preserve">SHB tăng trần ngày 28/7/2025, dẫn đầu thanh khoản với hơn 137 triệu cổ phiếu giao dịch. Cổ phiếu SHB vượt vốn hóa 2.6 tỷ USD, khối ngoại mua ròng 21 triệu đơn vị, tăng 80% từ đầu năm. Ngân hàng được tăng vốn, mục tiêu lợi nhuận trước thuế năm 2025 đạt 14,500 tỷ đồng. SHB chuyển đổi thành "Ngân hàng Tương lai" với AI, Big Data hướng đến tầm nhìn 2035.
</v>
      </c>
      <c r="L69" s="20" t="str">
        <v xml:space="preserve">Lợi nhuận trước thuế 6 tháng đầu năm 2025 của VIB đạt 5.016 tỷ đồng, tăng 8,9%. Chi phí bình quân nhân viên ngân hàng tăng từ 33,9 triệu lên 37,5 triệu đồng/tháng. Tổng tài sản của VIB đã tăng 7,7%, đạt mức 530.909 tỷ đồng vào cuối tháng 6. Nợ xấu của ngân hàng tăng 11,3%, tỷ lệ lên 3,57% trong 6 tháng vừa qua. Mảng kinh doanh ngoài lãi của VIB tăng trưởng gần 59% so với cùng kỳ năm ngoái.
</v>
      </c>
      <c r="M69" s="20" t="str">
        <v>Viettel Global đạt 10.514 tỷ đồng doanh thu quý 2/2025, tăng 21% so với cùng kỳ. Lợi nhuận sau thuế tăng 185% lên 2.389 tỷ đồng, duy trì tăng trưởng 20% thứ bảy liên tiếp. Lũy kế 6 tháng, doanh thu thuần đạt 20.171 tỷ, tăng 21,6%. Các thị trường đều tăng trưởng tốt, dịch vụ tài chính số tăng vượt bậc. Công ty dự kiến chia cổ tức tiền mặt 7,5% vào tháng 9/2025.</v>
      </c>
      <c r="R69" s="20"/>
      <c r="U69" s="46" t="str">
        <f>TRIM(SUBSTITUTE(K69, CHAR(10), " "))</f>
        <v>SHB tăng trần ngày 28/7/2025, dẫn đầu thanh khoản với hơn 137 triệu cổ phiếu giao dịch. Cổ phiếu SHB vượt vốn hóa 2.6 tỷ USD, khối ngoại mua ròng 21 triệu đơn vị, tăng 80% từ đầu năm. Ngân hàng được tăng vốn, mục tiêu lợi nhuận trước thuế năm 2025 đạt 14,500 tỷ đồng. SHB chuyển đổi thành "Ngân hàng Tương lai" với AI, Big Data hướng đến tầm nhìn 2035.</v>
      </c>
      <c r="V69" s="46"/>
      <c r="X69" s="46" t="str">
        <f>TRIM(SUBSTITUTE(L69, CHAR(10), " "))</f>
        <v>Lợi nhuận trước thuế 6 tháng đầu năm 2025 của VIB đạt 5.016 tỷ đồng, tăng 8,9%. Chi phí bình quân nhân viên ngân hàng tăng từ 33,9 triệu lên 37,5 triệu đồng/tháng. Tổng tài sản của VIB đã tăng 7,7%, đạt mức 530.909 tỷ đồng vào cuối tháng 6. Nợ xấu của ngân hàng tăng 11,3%, tỷ lệ lên 3,57% trong 6 tháng vừa qua. Mảng kinh doanh ngoài lãi của VIB tăng trưởng gần 59% so với cùng kỳ năm ngoái.</v>
      </c>
      <c r="Y69" s="46"/>
      <c r="Z69" s="46"/>
      <c r="AA69" s="46"/>
      <c r="AC69" s="46" t="str">
        <f>TRIM(SUBSTITUTE(M69, CHAR(10), " "))</f>
        <v>Viettel Global đạt 10.514 tỷ đồng doanh thu quý 2/2025, tăng 21% so với cùng kỳ. Lợi nhuận sau thuế tăng 185% lên 2.389 tỷ đồng, duy trì tăng trưởng 20% thứ bảy liên tiếp. Lũy kế 6 tháng, doanh thu thuần đạt 20.171 tỷ, tăng 21,6%. Các thị trường đều tăng trưởng tốt, dịch vụ tài chính số tăng vượt bậc. Công ty dự kiến chia cổ tức tiền mặt 7,5% vào tháng 9/2025.</v>
      </c>
      <c r="AD69" s="46"/>
      <c r="AG69" s="45"/>
      <c r="AH69" s="45"/>
    </row>
    <row r="70" spans="11:34" ht="21.4" customHeight="1" x14ac:dyDescent="0.35">
      <c r="K70" s="24" t="str" cm="1">
        <f t="array" ref="K70:M70">TRANSPOSE(_xlfn._xlws.FILTER('news 8h30'!D27:D36, 'news 8h30'!A27:A36="x"))</f>
        <v>Tích cực</v>
      </c>
      <c r="L70" s="24" t="str">
        <v>Trung lập</v>
      </c>
      <c r="M70" s="24" t="str">
        <v>Tích cực</v>
      </c>
      <c r="R70" s="24"/>
      <c r="U70" s="26" t="s">
        <v>55</v>
      </c>
      <c r="V70" s="25" t="str">
        <f>K70</f>
        <v>Tích cực</v>
      </c>
      <c r="W70" s="23"/>
      <c r="X70" s="26" t="s">
        <v>55</v>
      </c>
      <c r="Y70" s="49" t="str">
        <f>L70</f>
        <v>Trung lập</v>
      </c>
      <c r="Z70" s="49"/>
      <c r="AA70" s="49"/>
      <c r="AB70" s="23"/>
      <c r="AC70" s="26" t="s">
        <v>55</v>
      </c>
      <c r="AD70" s="62" t="str">
        <f>M70</f>
        <v>Tích cực</v>
      </c>
      <c r="AE70" s="62"/>
    </row>
    <row r="71" spans="11:34" ht="15" thickBot="1" x14ac:dyDescent="0.4">
      <c r="W71" s="23"/>
      <c r="X71" s="23"/>
      <c r="Y71" s="23"/>
      <c r="Z71" s="23"/>
      <c r="AA71" s="23"/>
      <c r="AB71" s="23"/>
      <c r="AC71" s="23"/>
      <c r="AD71" s="6" t="str">
        <f>"*Dữ liệu cập nhật lúc " &amp; daily_8h30_time!$A$2 &amp; " ngày " &amp; daily_8h30_time!$B$2</f>
        <v>*Dữ liệu cập nhật lúc 11:05 ngày 29/07/2025</v>
      </c>
      <c r="AE71" s="23"/>
    </row>
    <row r="72" spans="11:34" ht="17.149999999999999" customHeight="1" x14ac:dyDescent="0.35">
      <c r="U72" s="60" t="str">
        <f>"BÁO CÁO CHIẾN LƯỢC HÀNG NGÀY | " &amp; $A$2</f>
        <v>BÁO CÁO CHIẾN LƯỢC HÀNG NGÀY | PHIÊN NGÀY 29/07/2025</v>
      </c>
      <c r="V72" s="60"/>
      <c r="W72" s="60"/>
      <c r="X72" s="60"/>
      <c r="Y72" s="60"/>
      <c r="Z72" s="7"/>
      <c r="AA72" s="9"/>
      <c r="AB72" s="9"/>
      <c r="AC72" s="9"/>
      <c r="AD72" s="10" t="s">
        <v>109</v>
      </c>
      <c r="AG72" s="45"/>
      <c r="AH72" s="45"/>
    </row>
    <row r="73" spans="11:34" ht="14.65" customHeight="1" x14ac:dyDescent="0.35">
      <c r="U73" s="45"/>
      <c r="V73" s="45"/>
      <c r="W73" s="45"/>
      <c r="X73" s="45"/>
      <c r="AG73" s="43" t="s">
        <v>68</v>
      </c>
      <c r="AH73" s="43"/>
    </row>
    <row r="74" spans="11:34" ht="14.65" customHeight="1" x14ac:dyDescent="0.35">
      <c r="U74" s="45"/>
      <c r="V74" s="45"/>
      <c r="W74" s="45"/>
      <c r="X74" s="45"/>
      <c r="AG74" s="43"/>
      <c r="AH74" s="43"/>
    </row>
    <row r="75" spans="11:34" ht="8.5" customHeight="1" x14ac:dyDescent="0.35"/>
    <row r="76" spans="11:34" ht="15" customHeight="1" x14ac:dyDescent="0.35">
      <c r="AG76" s="64" t="s">
        <v>69</v>
      </c>
      <c r="AH76" s="65" t="s">
        <v>107</v>
      </c>
    </row>
    <row r="77" spans="11:34" ht="15" customHeight="1" x14ac:dyDescent="0.35">
      <c r="AG77" s="66" t="str" cm="1">
        <f t="array" ref="AG77:AH82">_xlfn.CHOOSECOLS(_xlfn._xlws.SORT(_xlfn._xlws.FILTER('news 8h30'!A2:F12, 'news 8h30'!A2:A12=""), 1, -1), 6, 4)</f>
        <v>Thị trường chứng khoán: Kênh huy động vốn chiến lược và tăng trưởng bền vững</v>
      </c>
      <c r="AH77" s="67" t="str">
        <v>Tích cực</v>
      </c>
    </row>
    <row r="78" spans="11:34" ht="15" customHeight="1" x14ac:dyDescent="0.35">
      <c r="AG78" s="68" t="str">
        <v>Chuyên gia lo phân bổ tín dụng lệch lạc và rủi ro thanh khoản trung, dài hạn</v>
      </c>
      <c r="AH78" s="69" t="str">
        <v>Tiêu cực</v>
      </c>
    </row>
    <row r="79" spans="11:34" ht="15" customHeight="1" x14ac:dyDescent="0.35">
      <c r="AG79" s="68" t="str">
        <v>Standard Chartered điều chỉnh dự báo tăng trưởng kinh tế Việt Nam năm 2025</v>
      </c>
      <c r="AH79" s="69" t="str">
        <v>Tiêu cực</v>
      </c>
    </row>
    <row r="80" spans="11:34" ht="15" customHeight="1" x14ac:dyDescent="0.35">
      <c r="AG80" s="68" t="str">
        <v>Tỷ giá USD hôm nay 29/7: Tăng đồng loạt khi USD quốc tế lên giá</v>
      </c>
      <c r="AH80" s="69" t="str">
        <v>Tiêu cực</v>
      </c>
    </row>
    <row r="81" spans="11:34" ht="15" customHeight="1" x14ac:dyDescent="0.35">
      <c r="AG81" s="68" t="str">
        <v>Thanh khoản bùng nổ 2 tỷ USD, hơn 70 mã tăng trần toàn thị trường</v>
      </c>
      <c r="AH81" s="69" t="str">
        <v>Tích cực</v>
      </c>
    </row>
    <row r="82" spans="11:34" ht="15" customHeight="1" x14ac:dyDescent="0.35">
      <c r="AG82" s="68" t="str">
        <v>‘Ngân hàng vẫn là trụ đỡ thị trường, nhưng nhà đầu tư cần thận trọng hơn trong nửa cuối năm’</v>
      </c>
      <c r="AH82" s="69" t="str">
        <v>Trung lập</v>
      </c>
    </row>
    <row r="83" spans="11:34" ht="13.5" customHeight="1" x14ac:dyDescent="0.35">
      <c r="AG83" s="21"/>
      <c r="AH83" s="38"/>
    </row>
    <row r="84" spans="11:34" ht="15" customHeight="1" x14ac:dyDescent="0.35">
      <c r="AG84" s="64" t="s">
        <v>70</v>
      </c>
      <c r="AH84" s="65" t="s">
        <v>107</v>
      </c>
    </row>
    <row r="85" spans="11:34" ht="15" customHeight="1" x14ac:dyDescent="0.35">
      <c r="AG85" s="21" t="str" cm="1">
        <f t="array" ref="AG85:AH90">_xlfn.CHOOSECOLS(_xlfn._xlws.SORT(_xlfn._xlws.FILTER('news 8h30'!A14:F24, 'news 8h30'!A14:A24=""), 1, -1), 6, 4)</f>
        <v>Thông điệp từ chuyến thăm trụ sở Fed của Tổng thống Trump</v>
      </c>
      <c r="AH85" s="63" t="str">
        <v>Trung lập</v>
      </c>
    </row>
    <row r="86" spans="11:34" ht="15" customHeight="1" x14ac:dyDescent="0.35">
      <c r="AG86" s="68" t="str">
        <v>Nhà Trắng tiếp tục gây sức ép đòi Fed giảm lãi suất</v>
      </c>
      <c r="AH86" s="69" t="str">
        <v>Tiêu cực</v>
      </c>
    </row>
    <row r="87" spans="11:34" ht="15" customHeight="1" x14ac:dyDescent="0.35">
      <c r="AG87" s="68" t="str">
        <v>Những khả năng còn để ngỏ cho chính sách tiền tệ của Fed</v>
      </c>
      <c r="AH87" s="69" t="str">
        <v>Trung lập</v>
      </c>
    </row>
    <row r="88" spans="11:34" ht="15" customHeight="1" x14ac:dyDescent="0.35">
      <c r="AG88" s="68" t="str">
        <v>Fed đang thắt chặt định lượng, tại sao cung tiền của Mỹ vẫn tăng?</v>
      </c>
      <c r="AH88" s="69" t="str">
        <v>Trung lập</v>
      </c>
    </row>
    <row r="89" spans="11:34" ht="15" customHeight="1" x14ac:dyDescent="0.35">
      <c r="AG89" s="68" t="str">
        <v>Chuyên gia gióng hồi chuông cảnh báo về nguy cơ bong bóng trên thị trường Mỹ</v>
      </c>
      <c r="AH89" s="69" t="str">
        <v>Tiêu cực</v>
      </c>
    </row>
    <row r="90" spans="11:34" ht="15" customHeight="1" x14ac:dyDescent="0.35">
      <c r="AG90" s="68" t="str">
        <v>Kỷ lục về phát hành trái phiếu - tín hiệu đẩy mạnh đầu tư công của Trung Quốc</v>
      </c>
      <c r="AH90" s="69" t="str">
        <v>Trung lập</v>
      </c>
    </row>
    <row r="91" spans="11:34" ht="13.5" customHeight="1" x14ac:dyDescent="0.35">
      <c r="AG91" s="39"/>
      <c r="AH91" s="38"/>
    </row>
    <row r="92" spans="11:34" ht="15" customHeight="1" x14ac:dyDescent="0.35">
      <c r="AG92" s="64" t="s">
        <v>86</v>
      </c>
      <c r="AH92" s="65" t="s">
        <v>107</v>
      </c>
    </row>
    <row r="93" spans="11:34" ht="15" customHeight="1" x14ac:dyDescent="0.35">
      <c r="AG93" s="21" t="str" cm="1">
        <f t="array" ref="AG93:AH98">_xlfn.CHOOSECOLS(_xlfn._xlws.SORT(_xlfn._xlws.FILTER('news 8h30'!A26:F36, 'news 8h30'!A26:A36=""), 1, -1), 6, 4)</f>
        <v>Masan vạch ra chiến lược phục hồi và tăng trưởng nửa cuối 2025</v>
      </c>
      <c r="AH93" s="63" t="str">
        <v>Trung lập</v>
      </c>
    </row>
    <row r="94" spans="11:34" ht="15" customHeight="1" x14ac:dyDescent="0.35">
      <c r="AG94" s="68" t="str">
        <v>Giá vốn giảm sâu, PNJ cải thiện lãi ròng quý 2</v>
      </c>
      <c r="AH94" s="69" t="str">
        <v>Tích cực</v>
      </c>
    </row>
    <row r="95" spans="11:34" ht="15" customHeight="1" x14ac:dyDescent="0.35">
      <c r="AG95" s="68" t="str">
        <v>NCB tăng vốn điều lệ lên 19.280 tỷ đồng</v>
      </c>
      <c r="AH95" s="69" t="str">
        <v>Tích cực</v>
      </c>
    </row>
    <row r="96" spans="11:34" ht="16.5" customHeight="1" x14ac:dyDescent="0.35">
      <c r="K96" s="21"/>
      <c r="L96" s="21"/>
      <c r="M96" s="21"/>
      <c r="R96" s="21"/>
      <c r="U96" s="45"/>
      <c r="V96" s="45"/>
      <c r="X96" s="45"/>
      <c r="Y96" s="45"/>
      <c r="Z96" s="45"/>
      <c r="AA96" s="45"/>
      <c r="AC96" s="45"/>
      <c r="AD96" s="45"/>
      <c r="AG96" s="68" t="str">
        <v>Tăng cho thuê đất, lợi nhuận Viglacera gấp 3 lần cùng kỳ</v>
      </c>
      <c r="AH96" s="69" t="str">
        <v>Tích cực</v>
      </c>
    </row>
    <row r="97" spans="11:44" ht="16.5" customHeight="1" x14ac:dyDescent="0.35">
      <c r="K97" s="20"/>
      <c r="L97" s="20"/>
      <c r="M97" s="20"/>
      <c r="R97" s="20"/>
      <c r="U97" s="45"/>
      <c r="V97" s="45"/>
      <c r="X97" s="45"/>
      <c r="Y97" s="45"/>
      <c r="Z97" s="45"/>
      <c r="AA97" s="45"/>
      <c r="AC97" s="45"/>
      <c r="AD97" s="45"/>
      <c r="AG97" s="68" t="str">
        <v>Nam Long lãi gần trăm tỷ trong quý II, bắt đầu giải ngân cho dự án Hải Phòng</v>
      </c>
      <c r="AH97" s="69" t="str">
        <v>Trung lập</v>
      </c>
    </row>
    <row r="98" spans="11:44" ht="16.5" customHeight="1" x14ac:dyDescent="0.35">
      <c r="K98" s="24"/>
      <c r="L98" s="24"/>
      <c r="M98" s="24"/>
      <c r="R98" s="24"/>
      <c r="Y98" s="45"/>
      <c r="Z98" s="45"/>
      <c r="AA98" s="45"/>
      <c r="AD98" s="45"/>
      <c r="AE98" s="45"/>
      <c r="AG98" s="68" t="str">
        <v>Taseco Land (TAL) chào sàn HOSE ngày 1/8, định giá gần 8.000 tỷ đồng</v>
      </c>
      <c r="AH98" s="69" t="str">
        <v>Trung lập</v>
      </c>
      <c r="AI98" s="25"/>
    </row>
    <row r="99" spans="11:44" ht="13.5" customHeight="1" thickBot="1" x14ac:dyDescent="0.4">
      <c r="AI99" s="23"/>
    </row>
    <row r="100" spans="11:44" ht="17.149999999999999" customHeight="1" x14ac:dyDescent="0.35">
      <c r="U100" s="45"/>
      <c r="V100" s="45"/>
      <c r="W100" s="45"/>
      <c r="X100" s="45"/>
      <c r="Y100" s="45"/>
      <c r="AG100" s="60" t="str">
        <f>"BÁO CÁO CHIẾN LƯỢC HÀNG NGÀY | " &amp; $A$2</f>
        <v>BÁO CÁO CHIẾN LƯỢC HÀNG NGÀY | PHIÊN NGÀY 29/07/2025</v>
      </c>
      <c r="AH100" s="10" t="s">
        <v>110</v>
      </c>
    </row>
    <row r="101" spans="11:44" ht="14.65" customHeight="1" x14ac:dyDescent="0.35">
      <c r="AL101" s="24"/>
      <c r="AM101" s="24"/>
      <c r="AN101" s="24"/>
      <c r="AO101" s="24"/>
      <c r="AP101" s="24"/>
      <c r="AQ101" s="24"/>
    </row>
    <row r="102" spans="11:44" ht="14.65" customHeight="1" x14ac:dyDescent="0.55000000000000004">
      <c r="AK102" s="28"/>
      <c r="AL102" s="28"/>
      <c r="AM102" s="28"/>
      <c r="AN102" s="24"/>
      <c r="AO102" s="24"/>
      <c r="AP102" s="24"/>
      <c r="AQ102" s="24"/>
    </row>
    <row r="103" spans="11:44" ht="8.65" customHeight="1" x14ac:dyDescent="0.55000000000000004">
      <c r="AK103" s="28"/>
      <c r="AL103" s="28"/>
      <c r="AM103" s="28"/>
      <c r="AN103" s="24"/>
      <c r="AO103" s="24"/>
      <c r="AP103" s="24"/>
      <c r="AQ103" s="24"/>
    </row>
    <row r="104" spans="11:44" ht="20.149999999999999" customHeight="1" x14ac:dyDescent="0.35">
      <c r="AK104" s="55" t="s">
        <v>60</v>
      </c>
      <c r="AL104" s="55"/>
      <c r="AM104" s="55"/>
      <c r="AN104" s="55"/>
      <c r="AO104" s="55"/>
      <c r="AP104" s="55"/>
      <c r="AQ104" s="55"/>
    </row>
    <row r="105" spans="11:44" ht="9" customHeight="1" x14ac:dyDescent="0.35">
      <c r="AJ105" s="29"/>
      <c r="AK105" s="30"/>
      <c r="AL105" s="31"/>
      <c r="AM105" s="30"/>
      <c r="AN105" s="30"/>
      <c r="AO105" s="30"/>
      <c r="AP105" s="30"/>
      <c r="AQ105" s="30"/>
      <c r="AR105" s="29"/>
    </row>
    <row r="106" spans="11:44" ht="148.4" customHeight="1" x14ac:dyDescent="0.35">
      <c r="AJ106" s="32"/>
      <c r="AK106" s="56" t="s">
        <v>61</v>
      </c>
      <c r="AL106" s="56"/>
      <c r="AM106" s="56"/>
      <c r="AN106" s="56"/>
      <c r="AO106" s="56"/>
      <c r="AP106" s="56"/>
      <c r="AQ106" s="56"/>
      <c r="AR106" s="32"/>
    </row>
    <row r="107" spans="11:44" ht="35.65" customHeight="1" x14ac:dyDescent="0.35">
      <c r="AK107" s="53" t="s">
        <v>62</v>
      </c>
      <c r="AL107" s="53"/>
      <c r="AM107" s="53"/>
      <c r="AN107" s="33"/>
      <c r="AO107" s="53" t="s">
        <v>63</v>
      </c>
      <c r="AP107" s="53"/>
      <c r="AQ107" s="53"/>
    </row>
    <row r="108" spans="11:44" ht="130.4" customHeight="1" x14ac:dyDescent="0.35">
      <c r="AK108" s="34"/>
      <c r="AL108" s="34"/>
      <c r="AM108" s="34"/>
      <c r="AN108" s="34"/>
      <c r="AO108" s="34"/>
      <c r="AP108" s="34"/>
      <c r="AQ108" s="34"/>
    </row>
    <row r="109" spans="11:44" ht="15" thickBot="1" x14ac:dyDescent="0.4">
      <c r="AK109" s="24"/>
      <c r="AL109" s="24"/>
      <c r="AM109" s="24"/>
      <c r="AN109" s="24"/>
      <c r="AO109" s="24"/>
      <c r="AP109" s="24"/>
      <c r="AQ109" s="24"/>
    </row>
    <row r="110" spans="11:44" ht="17.149999999999999" customHeight="1" x14ac:dyDescent="0.35">
      <c r="AK110" s="35" t="str">
        <f>"BÁO CÁO CHIẾN LƯỢC HÀNG NGÀY | " &amp; $A$2</f>
        <v>BÁO CÁO CHIẾN LƯỢC HÀNG NGÀY | PHIÊN NGÀY 29/07/2025</v>
      </c>
      <c r="AL110" s="35"/>
      <c r="AM110" s="35"/>
      <c r="AN110" s="35"/>
      <c r="AO110" s="54" t="s">
        <v>111</v>
      </c>
      <c r="AP110" s="54"/>
      <c r="AQ110" s="54"/>
    </row>
  </sheetData>
  <mergeCells count="83">
    <mergeCell ref="AG69:AH69"/>
    <mergeCell ref="Y98:AA98"/>
    <mergeCell ref="AD98:AE98"/>
    <mergeCell ref="U100:Y100"/>
    <mergeCell ref="U97:V97"/>
    <mergeCell ref="X97:AA97"/>
    <mergeCell ref="AC97:AD97"/>
    <mergeCell ref="U96:V96"/>
    <mergeCell ref="X96:AA96"/>
    <mergeCell ref="AC96:AD96"/>
    <mergeCell ref="Y70:AA70"/>
    <mergeCell ref="AK104:AQ104"/>
    <mergeCell ref="AK106:AQ106"/>
    <mergeCell ref="AG72:AH72"/>
    <mergeCell ref="U73:X74"/>
    <mergeCell ref="AG73:AH74"/>
    <mergeCell ref="AG37:AH38"/>
    <mergeCell ref="AG40:AH42"/>
    <mergeCell ref="AK107:AM107"/>
    <mergeCell ref="AO107:AQ107"/>
    <mergeCell ref="AO110:AQ110"/>
    <mergeCell ref="AG47:AH47"/>
    <mergeCell ref="AG49:AH50"/>
    <mergeCell ref="AG52:AH54"/>
    <mergeCell ref="AG44:AH44"/>
    <mergeCell ref="AG45:AH45"/>
    <mergeCell ref="AG60:AH60"/>
    <mergeCell ref="AG61:AH62"/>
    <mergeCell ref="AG64:AH66"/>
    <mergeCell ref="AG56:AH56"/>
    <mergeCell ref="AG57:AH57"/>
    <mergeCell ref="AG68:AH68"/>
    <mergeCell ref="U69:V69"/>
    <mergeCell ref="X69:AA69"/>
    <mergeCell ref="AC69:AD69"/>
    <mergeCell ref="Y58:AA58"/>
    <mergeCell ref="AD58:AE58"/>
    <mergeCell ref="U60:Y60"/>
    <mergeCell ref="U61:X62"/>
    <mergeCell ref="U64:Y66"/>
    <mergeCell ref="Z64:AD64"/>
    <mergeCell ref="Z65:AD65"/>
    <mergeCell ref="AA66:AD66"/>
    <mergeCell ref="U68:V68"/>
    <mergeCell ref="X68:AA68"/>
    <mergeCell ref="AC68:AD68"/>
    <mergeCell ref="U57:V57"/>
    <mergeCell ref="X57:AA57"/>
    <mergeCell ref="AC57:AD57"/>
    <mergeCell ref="U48:Y48"/>
    <mergeCell ref="U49:X50"/>
    <mergeCell ref="U52:Y54"/>
    <mergeCell ref="Z52:AD52"/>
    <mergeCell ref="Z53:AD53"/>
    <mergeCell ref="AA54:AD54"/>
    <mergeCell ref="Y46:AA46"/>
    <mergeCell ref="AD46:AE46"/>
    <mergeCell ref="AC44:AD44"/>
    <mergeCell ref="AC45:AD45"/>
    <mergeCell ref="U56:V56"/>
    <mergeCell ref="X56:AA56"/>
    <mergeCell ref="AC56:AD56"/>
    <mergeCell ref="X44:AA44"/>
    <mergeCell ref="X45:AA45"/>
    <mergeCell ref="AA42:AD42"/>
    <mergeCell ref="Z41:AD41"/>
    <mergeCell ref="Z40:AD40"/>
    <mergeCell ref="C2:H3"/>
    <mergeCell ref="U37:X38"/>
    <mergeCell ref="U40:Y42"/>
    <mergeCell ref="C27:H28"/>
    <mergeCell ref="C35:M35"/>
    <mergeCell ref="C36:I36"/>
    <mergeCell ref="P2:Q3"/>
    <mergeCell ref="P25:R25"/>
    <mergeCell ref="P26:Q26"/>
    <mergeCell ref="P27:Q28"/>
    <mergeCell ref="P35:R35"/>
    <mergeCell ref="P36:Q36"/>
    <mergeCell ref="U45:V45"/>
    <mergeCell ref="U44:V44"/>
    <mergeCell ref="C25:M25"/>
    <mergeCell ref="C26:I26"/>
  </mergeCells>
  <conditionalFormatting sqref="D13:E13 R6 R13 R20 R31:R32">
    <cfRule type="expression" dxfId="109" priority="240">
      <formula>D6&lt;0</formula>
    </cfRule>
    <cfRule type="expression" dxfId="108" priority="241">
      <formula>D6&gt;=0</formula>
    </cfRule>
  </conditionalFormatting>
  <conditionalFormatting sqref="D20:E20">
    <cfRule type="expression" dxfId="107" priority="238">
      <formula>D20&lt;0</formula>
    </cfRule>
    <cfRule type="expression" dxfId="106" priority="239">
      <formula>D20&gt;=0</formula>
    </cfRule>
  </conditionalFormatting>
  <conditionalFormatting sqref="D31:E32">
    <cfRule type="expression" dxfId="105" priority="114">
      <formula>D31&lt;0</formula>
    </cfRule>
    <cfRule type="expression" dxfId="104" priority="115">
      <formula>D31&gt;=0</formula>
    </cfRule>
  </conditionalFormatting>
  <conditionalFormatting sqref="D6:F6 I15:K15">
    <cfRule type="expression" dxfId="103" priority="258">
      <formula>D6&lt;0</formula>
    </cfRule>
    <cfRule type="expression" dxfId="102" priority="259">
      <formula>D6&gt;=0</formula>
    </cfRule>
  </conditionalFormatting>
  <conditionalFormatting sqref="D15:F15">
    <cfRule type="expression" dxfId="101" priority="252">
      <formula>D15&lt;0</formula>
    </cfRule>
    <cfRule type="expression" dxfId="100" priority="253">
      <formula>D15&gt;=0</formula>
    </cfRule>
  </conditionalFormatting>
  <conditionalFormatting sqref="I34:K34">
    <cfRule type="expression" dxfId="99" priority="118">
      <formula>I34&lt;0</formula>
    </cfRule>
    <cfRule type="expression" dxfId="98" priority="119">
      <formula>I34&gt;=0</formula>
    </cfRule>
  </conditionalFormatting>
  <conditionalFormatting sqref="D34:F34">
    <cfRule type="expression" dxfId="97" priority="116">
      <formula>D34&lt;0</formula>
    </cfRule>
    <cfRule type="expression" dxfId="96" priority="117">
      <formula>D34&gt;=0</formula>
    </cfRule>
  </conditionalFormatting>
  <conditionalFormatting sqref="H13:I13">
    <cfRule type="expression" dxfId="95" priority="206">
      <formula>H13&lt;0</formula>
    </cfRule>
    <cfRule type="expression" dxfId="94" priority="207">
      <formula>H13&gt;=0</formula>
    </cfRule>
  </conditionalFormatting>
  <conditionalFormatting sqref="H20:I20">
    <cfRule type="expression" dxfId="93" priority="202">
      <formula>H20&lt;0</formula>
    </cfRule>
    <cfRule type="expression" dxfId="92" priority="203">
      <formula>H20&gt;=0</formula>
    </cfRule>
  </conditionalFormatting>
  <conditionalFormatting sqref="H31:I32">
    <cfRule type="expression" dxfId="91" priority="106">
      <formula>H31&lt;0</formula>
    </cfRule>
    <cfRule type="expression" dxfId="90" priority="107">
      <formula>H31&gt;=0</formula>
    </cfRule>
  </conditionalFormatting>
  <conditionalFormatting sqref="H6:J6">
    <cfRule type="expression" dxfId="89" priority="212">
      <formula>H6&lt;0</formula>
    </cfRule>
    <cfRule type="expression" dxfId="88" priority="213">
      <formula>H6&gt;=0</formula>
    </cfRule>
  </conditionalFormatting>
  <conditionalFormatting sqref="L6:M6">
    <cfRule type="expression" dxfId="87" priority="210">
      <formula>L6&lt;0</formula>
    </cfRule>
    <cfRule type="expression" dxfId="86" priority="211">
      <formula>L6&gt;=0</formula>
    </cfRule>
  </conditionalFormatting>
  <conditionalFormatting sqref="L13:M13">
    <cfRule type="expression" dxfId="85" priority="204">
      <formula>L13&lt;0</formula>
    </cfRule>
    <cfRule type="expression" dxfId="84" priority="205">
      <formula>L13&gt;=0</formula>
    </cfRule>
  </conditionalFormatting>
  <conditionalFormatting sqref="L20:M20">
    <cfRule type="expression" dxfId="83" priority="200">
      <formula>L20&lt;0</formula>
    </cfRule>
    <cfRule type="expression" dxfId="82" priority="201">
      <formula>L20&gt;=0</formula>
    </cfRule>
  </conditionalFormatting>
  <conditionalFormatting sqref="L31:M32">
    <cfRule type="expression" dxfId="81" priority="104">
      <formula>L31&lt;0</formula>
    </cfRule>
    <cfRule type="expression" dxfId="80" priority="105">
      <formula>L31&gt;=0</formula>
    </cfRule>
  </conditionalFormatting>
  <conditionalFormatting sqref="V98 Y98 AD98">
    <cfRule type="expression" dxfId="79" priority="145">
      <formula>V98="Tích cực"</formula>
    </cfRule>
    <cfRule type="expression" dxfId="78" priority="146">
      <formula>V98="Tiêu cực"</formula>
    </cfRule>
    <cfRule type="expression" dxfId="77" priority="147">
      <formula>V98="Trung lập"</formula>
    </cfRule>
  </conditionalFormatting>
  <conditionalFormatting sqref="AA42 V46 Y46 AD46">
    <cfRule type="expression" dxfId="76" priority="175">
      <formula>V42="Tích cực"</formula>
    </cfRule>
    <cfRule type="expression" dxfId="75" priority="176">
      <formula>V42="Tiêu cực"</formula>
    </cfRule>
    <cfRule type="expression" dxfId="74" priority="177">
      <formula>V42="Trung lập"</formula>
    </cfRule>
  </conditionalFormatting>
  <conditionalFormatting sqref="AA54 V58 Y58 AD58">
    <cfRule type="expression" dxfId="73" priority="170">
      <formula>V54="Tích cực"</formula>
    </cfRule>
    <cfRule type="expression" dxfId="72" priority="171">
      <formula>V54="Tiêu cực"</formula>
    </cfRule>
    <cfRule type="expression" dxfId="71" priority="172">
      <formula>V54="Trung lập"</formula>
    </cfRule>
  </conditionalFormatting>
  <conditionalFormatting sqref="AA66 V70 Y70 AD70">
    <cfRule type="expression" dxfId="70" priority="165">
      <formula>V66="Tích cực"</formula>
    </cfRule>
    <cfRule type="expression" dxfId="69" priority="166">
      <formula>V66="Tiêu cực"</formula>
    </cfRule>
    <cfRule type="expression" dxfId="68" priority="167">
      <formula>V66="Trung lập"</formula>
    </cfRule>
  </conditionalFormatting>
  <conditionalFormatting sqref="AB44">
    <cfRule type="expression" dxfId="67" priority="182">
      <formula>AB44&lt;0</formula>
    </cfRule>
    <cfRule type="expression" dxfId="66" priority="183">
      <formula>AB44&gt;=0</formula>
    </cfRule>
  </conditionalFormatting>
  <conditionalFormatting sqref="AB56">
    <cfRule type="expression" dxfId="65" priority="173">
      <formula>AB56&lt;0</formula>
    </cfRule>
    <cfRule type="expression" dxfId="64" priority="174">
      <formula>AB56&gt;=0</formula>
    </cfRule>
  </conditionalFormatting>
  <conditionalFormatting sqref="AB68">
    <cfRule type="expression" dxfId="63" priority="168">
      <formula>AB68&lt;0</formula>
    </cfRule>
    <cfRule type="expression" dxfId="62" priority="169">
      <formula>AB68&gt;=0</formula>
    </cfRule>
  </conditionalFormatting>
  <conditionalFormatting sqref="AB96">
    <cfRule type="expression" dxfId="61" priority="148">
      <formula>AB96&lt;0</formula>
    </cfRule>
    <cfRule type="expression" dxfId="60" priority="149">
      <formula>AB96&gt;=0</formula>
    </cfRule>
  </conditionalFormatting>
  <conditionalFormatting sqref="AH46">
    <cfRule type="expression" dxfId="59" priority="160">
      <formula>AH46="Tích cực"</formula>
    </cfRule>
    <cfRule type="expression" dxfId="58" priority="161">
      <formula>AH46="Tiêu cực"</formula>
    </cfRule>
    <cfRule type="expression" dxfId="57" priority="162">
      <formula>AH46="Trung lập"</formula>
    </cfRule>
  </conditionalFormatting>
  <conditionalFormatting sqref="AH58">
    <cfRule type="expression" dxfId="56" priority="155">
      <formula>AH58="Tích cực"</formula>
    </cfRule>
    <cfRule type="expression" dxfId="55" priority="156">
      <formula>AH58="Tiêu cực"</formula>
    </cfRule>
    <cfRule type="expression" dxfId="54" priority="157">
      <formula>AH58="Trung lập"</formula>
    </cfRule>
  </conditionalFormatting>
  <conditionalFormatting sqref="AH70">
    <cfRule type="expression" dxfId="53" priority="150">
      <formula>AH70="Tích cực"</formula>
    </cfRule>
    <cfRule type="expression" dxfId="52" priority="151">
      <formula>AH70="Tiêu cực"</formula>
    </cfRule>
    <cfRule type="expression" dxfId="51" priority="152">
      <formula>AH70="Trung lập"</formula>
    </cfRule>
  </conditionalFormatting>
  <conditionalFormatting sqref="AH77:AH82">
    <cfRule type="expression" dxfId="47" priority="37">
      <formula>AH77="Tích cực"</formula>
    </cfRule>
    <cfRule type="expression" dxfId="46" priority="38">
      <formula>AH77="Tiêu cực"</formula>
    </cfRule>
    <cfRule type="expression" dxfId="45" priority="39">
      <formula>AH77="Trung lập"</formula>
    </cfRule>
  </conditionalFormatting>
  <conditionalFormatting sqref="AH85">
    <cfRule type="expression" dxfId="44" priority="34">
      <formula>AH85="Tích cực"</formula>
    </cfRule>
    <cfRule type="expression" dxfId="43" priority="35">
      <formula>AH85="Tiêu cực"</formula>
    </cfRule>
    <cfRule type="expression" dxfId="42" priority="36">
      <formula>AH85="Trung lập"</formula>
    </cfRule>
  </conditionalFormatting>
  <conditionalFormatting sqref="AH93">
    <cfRule type="expression" dxfId="41" priority="31">
      <formula>AH93="Tích cực"</formula>
    </cfRule>
    <cfRule type="expression" dxfId="40" priority="32">
      <formula>AH93="Tiêu cực"</formula>
    </cfRule>
    <cfRule type="expression" dxfId="39" priority="33">
      <formula>AH93="Trung lập"</formula>
    </cfRule>
  </conditionalFormatting>
  <conditionalFormatting sqref="AH86">
    <cfRule type="expression" dxfId="38" priority="28">
      <formula>AH86="Tích cực"</formula>
    </cfRule>
    <cfRule type="expression" dxfId="37" priority="29">
      <formula>AH86="Tiêu cực"</formula>
    </cfRule>
    <cfRule type="expression" dxfId="36" priority="30">
      <formula>AH86="Trung lập"</formula>
    </cfRule>
  </conditionalFormatting>
  <conditionalFormatting sqref="AH87">
    <cfRule type="expression" dxfId="35" priority="25">
      <formula>AH87="Tích cực"</formula>
    </cfRule>
    <cfRule type="expression" dxfId="34" priority="26">
      <formula>AH87="Tiêu cực"</formula>
    </cfRule>
    <cfRule type="expression" dxfId="33" priority="27">
      <formula>AH87="Trung lập"</formula>
    </cfRule>
  </conditionalFormatting>
  <conditionalFormatting sqref="AH88">
    <cfRule type="expression" dxfId="32" priority="22">
      <formula>AH88="Tích cực"</formula>
    </cfRule>
    <cfRule type="expression" dxfId="31" priority="23">
      <formula>AH88="Tiêu cực"</formula>
    </cfRule>
    <cfRule type="expression" dxfId="30" priority="24">
      <formula>AH88="Trung lập"</formula>
    </cfRule>
  </conditionalFormatting>
  <conditionalFormatting sqref="AH89">
    <cfRule type="expression" dxfId="29" priority="19">
      <formula>AH89="Tích cực"</formula>
    </cfRule>
    <cfRule type="expression" dxfId="28" priority="20">
      <formula>AH89="Tiêu cực"</formula>
    </cfRule>
    <cfRule type="expression" dxfId="27" priority="21">
      <formula>AH89="Trung lập"</formula>
    </cfRule>
  </conditionalFormatting>
  <conditionalFormatting sqref="AH90">
    <cfRule type="expression" dxfId="26" priority="16">
      <formula>AH90="Tích cực"</formula>
    </cfRule>
    <cfRule type="expression" dxfId="25" priority="17">
      <formula>AH90="Tiêu cực"</formula>
    </cfRule>
    <cfRule type="expression" dxfId="24" priority="18">
      <formula>AH90="Trung lập"</formula>
    </cfRule>
  </conditionalFormatting>
  <conditionalFormatting sqref="AH94">
    <cfRule type="expression" dxfId="17" priority="13">
      <formula>AH94="Tích cực"</formula>
    </cfRule>
    <cfRule type="expression" dxfId="16" priority="14">
      <formula>AH94="Tiêu cực"</formula>
    </cfRule>
    <cfRule type="expression" dxfId="15" priority="15">
      <formula>AH94="Trung lập"</formula>
    </cfRule>
  </conditionalFormatting>
  <conditionalFormatting sqref="AH95">
    <cfRule type="expression" dxfId="14" priority="10">
      <formula>AH95="Tích cực"</formula>
    </cfRule>
    <cfRule type="expression" dxfId="13" priority="11">
      <formula>AH95="Tiêu cực"</formula>
    </cfRule>
    <cfRule type="expression" dxfId="12" priority="12">
      <formula>AH95="Trung lập"</formula>
    </cfRule>
  </conditionalFormatting>
  <conditionalFormatting sqref="AH96">
    <cfRule type="expression" dxfId="11" priority="7">
      <formula>AH96="Tích cực"</formula>
    </cfRule>
    <cfRule type="expression" dxfId="10" priority="8">
      <formula>AH96="Tiêu cực"</formula>
    </cfRule>
    <cfRule type="expression" dxfId="9" priority="9">
      <formula>AH96="Trung lập"</formula>
    </cfRule>
  </conditionalFormatting>
  <conditionalFormatting sqref="AH97">
    <cfRule type="expression" dxfId="8" priority="4">
      <formula>AH97="Tích cực"</formula>
    </cfRule>
    <cfRule type="expression" dxfId="7" priority="5">
      <formula>AH97="Tiêu cực"</formula>
    </cfRule>
    <cfRule type="expression" dxfId="6" priority="6">
      <formula>AH97="Trung lập"</formula>
    </cfRule>
  </conditionalFormatting>
  <conditionalFormatting sqref="AH98">
    <cfRule type="expression" dxfId="5" priority="1">
      <formula>AH98="Tích cực"</formula>
    </cfRule>
    <cfRule type="expression" dxfId="4" priority="2">
      <formula>AH98="Tiêu cực"</formula>
    </cfRule>
    <cfRule type="expression" dxfId="3" priority="3">
      <formula>AH98="Trung lập"</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50</v>
      </c>
      <c r="B1" t="s">
        <v>27</v>
      </c>
    </row>
    <row r="2" spans="1:2" x14ac:dyDescent="0.35">
      <c r="A2" t="s">
        <v>112</v>
      </c>
      <c r="B2" t="s">
        <v>113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1"/>
  <sheetViews>
    <sheetView workbookViewId="0">
      <selection activeCell="K31" sqref="K31"/>
    </sheetView>
  </sheetViews>
  <sheetFormatPr defaultRowHeight="14.5" x14ac:dyDescent="0.35"/>
  <cols>
    <col min="1" max="1" width="10.453125" bestFit="1" customWidth="1"/>
    <col min="2" max="2" width="10.1796875" bestFit="1" customWidth="1"/>
    <col min="3" max="4" width="10.453125" bestFit="1" customWidth="1"/>
    <col min="5" max="6" width="12.1796875" bestFit="1" customWidth="1"/>
    <col min="7" max="7" width="11.1796875" bestFit="1" customWidth="1"/>
    <col min="8" max="8" width="16.90625" bestFit="1" customWidth="1"/>
    <col min="9" max="9" width="17.81640625" bestFit="1" customWidth="1"/>
    <col min="10" max="10" width="15.54296875" bestFit="1" customWidth="1"/>
    <col min="11" max="11" width="16.90625" bestFit="1" customWidth="1"/>
    <col min="12" max="12" width="11.453125" bestFit="1" customWidth="1"/>
    <col min="13" max="13" width="19.54296875" bestFit="1" customWidth="1"/>
    <col min="14" max="14" width="10.81640625" bestFit="1" customWidth="1"/>
    <col min="15" max="15" width="20" customWidth="1"/>
    <col min="16" max="16" width="11.26953125" bestFit="1" customWidth="1"/>
    <col min="17" max="17" width="20.26953125" bestFit="1" customWidth="1"/>
    <col min="18" max="18" width="20.7265625" bestFit="1" customWidth="1"/>
  </cols>
  <sheetData>
    <row r="1" spans="1:15" x14ac:dyDescent="0.35">
      <c r="A1" t="s">
        <v>27</v>
      </c>
      <c r="B1" t="s">
        <v>88</v>
      </c>
      <c r="C1" t="s">
        <v>89</v>
      </c>
      <c r="D1" t="s">
        <v>90</v>
      </c>
      <c r="E1" t="s">
        <v>100</v>
      </c>
      <c r="F1" t="s">
        <v>101</v>
      </c>
      <c r="G1" t="s">
        <v>102</v>
      </c>
      <c r="H1" t="s">
        <v>91</v>
      </c>
      <c r="I1" t="s">
        <v>92</v>
      </c>
      <c r="J1" t="s">
        <v>93</v>
      </c>
      <c r="K1" t="s">
        <v>94</v>
      </c>
      <c r="L1" t="s">
        <v>95</v>
      </c>
      <c r="M1" t="s">
        <v>97</v>
      </c>
      <c r="N1" t="s">
        <v>96</v>
      </c>
      <c r="O1" t="s">
        <v>98</v>
      </c>
    </row>
    <row r="2" spans="1:15" x14ac:dyDescent="0.35">
      <c r="A2" s="2">
        <v>45866</v>
      </c>
      <c r="E2">
        <v>3.1699999999999999E-2</v>
      </c>
      <c r="F2">
        <v>4.1599999999999998E-2</v>
      </c>
      <c r="G2">
        <v>4.7E-2</v>
      </c>
      <c r="H2">
        <v>0.03</v>
      </c>
      <c r="I2">
        <v>4.4999999999999998E-2</v>
      </c>
      <c r="J2">
        <v>0.05</v>
      </c>
      <c r="K2">
        <v>25206</v>
      </c>
      <c r="L2">
        <v>26466.3</v>
      </c>
      <c r="M2">
        <v>26380</v>
      </c>
      <c r="N2">
        <v>23945.7</v>
      </c>
      <c r="O2">
        <v>26460</v>
      </c>
    </row>
    <row r="3" spans="1:15" x14ac:dyDescent="0.35">
      <c r="A3" s="2">
        <v>45865</v>
      </c>
      <c r="E3">
        <v>3.1699999999999999E-2</v>
      </c>
      <c r="F3">
        <v>4.1599999999999998E-2</v>
      </c>
      <c r="G3">
        <v>4.7E-2</v>
      </c>
      <c r="H3">
        <v>0.03</v>
      </c>
      <c r="I3">
        <v>4.4999999999999998E-2</v>
      </c>
      <c r="J3">
        <v>0.05</v>
      </c>
      <c r="K3">
        <v>25182</v>
      </c>
      <c r="L3">
        <v>26441.1</v>
      </c>
      <c r="M3">
        <v>26335</v>
      </c>
      <c r="N3">
        <v>23922.9</v>
      </c>
      <c r="O3">
        <v>26450</v>
      </c>
    </row>
    <row r="4" spans="1:15" x14ac:dyDescent="0.35">
      <c r="A4" s="2">
        <v>45862</v>
      </c>
      <c r="B4">
        <v>6.5000000000000002E-2</v>
      </c>
      <c r="C4">
        <v>6.4699999999999994E-2</v>
      </c>
      <c r="D4">
        <v>6.4500000000000002E-2</v>
      </c>
      <c r="E4">
        <v>3.1699999999999999E-2</v>
      </c>
      <c r="F4">
        <v>4.1599999999999998E-2</v>
      </c>
      <c r="G4">
        <v>4.7E-2</v>
      </c>
      <c r="H4">
        <v>0.03</v>
      </c>
      <c r="I4">
        <v>4.4999999999999998E-2</v>
      </c>
      <c r="J4">
        <v>0.05</v>
      </c>
      <c r="K4">
        <v>25164</v>
      </c>
      <c r="L4">
        <v>26422.2</v>
      </c>
      <c r="M4">
        <v>26300</v>
      </c>
      <c r="N4">
        <v>23905.8</v>
      </c>
      <c r="O4">
        <v>26460</v>
      </c>
    </row>
    <row r="5" spans="1:15" x14ac:dyDescent="0.35">
      <c r="A5" s="2">
        <v>45861</v>
      </c>
      <c r="B5">
        <v>5.9500000000000004E-2</v>
      </c>
      <c r="C5">
        <v>5.6299999999999996E-2</v>
      </c>
      <c r="D5">
        <v>5.79E-2</v>
      </c>
      <c r="E5">
        <v>3.1699999999999999E-2</v>
      </c>
      <c r="F5">
        <v>4.1599999999999998E-2</v>
      </c>
      <c r="G5">
        <v>4.7E-2</v>
      </c>
      <c r="H5">
        <v>0.03</v>
      </c>
      <c r="I5">
        <v>4.4999999999999998E-2</v>
      </c>
      <c r="J5">
        <v>0.05</v>
      </c>
      <c r="K5">
        <v>25166</v>
      </c>
      <c r="L5">
        <v>26424.3</v>
      </c>
      <c r="M5">
        <v>26320</v>
      </c>
      <c r="N5">
        <v>23907.7</v>
      </c>
      <c r="O5">
        <v>26460</v>
      </c>
    </row>
    <row r="6" spans="1:15" x14ac:dyDescent="0.35">
      <c r="A6" s="2">
        <v>45860</v>
      </c>
      <c r="B6">
        <v>5.2600000000000001E-2</v>
      </c>
      <c r="C6">
        <v>5.2400000000000002E-2</v>
      </c>
      <c r="D6">
        <v>5.0499999999999996E-2</v>
      </c>
      <c r="E6">
        <v>3.1699999999999999E-2</v>
      </c>
      <c r="F6">
        <v>4.1599999999999998E-2</v>
      </c>
      <c r="G6">
        <v>4.7E-2</v>
      </c>
      <c r="H6">
        <v>0.03</v>
      </c>
      <c r="I6">
        <v>4.4999999999999998E-2</v>
      </c>
      <c r="J6">
        <v>0.05</v>
      </c>
      <c r="K6">
        <v>25177</v>
      </c>
      <c r="L6">
        <v>26435.85</v>
      </c>
      <c r="M6">
        <v>26320</v>
      </c>
      <c r="N6">
        <v>23918.15</v>
      </c>
      <c r="O6">
        <v>26460</v>
      </c>
    </row>
    <row r="7" spans="1:15" x14ac:dyDescent="0.35">
      <c r="A7" s="2">
        <v>45859</v>
      </c>
      <c r="B7">
        <v>5.04E-2</v>
      </c>
      <c r="C7">
        <v>5.0900000000000001E-2</v>
      </c>
      <c r="D7">
        <v>5.0700000000000002E-2</v>
      </c>
      <c r="E7">
        <v>3.1699999999999999E-2</v>
      </c>
      <c r="F7">
        <v>4.1599999999999998E-2</v>
      </c>
      <c r="G7">
        <v>4.7E-2</v>
      </c>
      <c r="H7">
        <v>0.03</v>
      </c>
      <c r="I7">
        <v>4.4999999999999998E-2</v>
      </c>
      <c r="J7">
        <v>0.05</v>
      </c>
      <c r="K7">
        <v>25179</v>
      </c>
      <c r="L7">
        <v>26437.95</v>
      </c>
      <c r="M7">
        <v>26320</v>
      </c>
      <c r="N7">
        <v>23920.05</v>
      </c>
      <c r="O7">
        <v>26450</v>
      </c>
    </row>
    <row r="8" spans="1:15" x14ac:dyDescent="0.35">
      <c r="A8" s="2">
        <v>45858</v>
      </c>
      <c r="B8">
        <v>4.9299999999999997E-2</v>
      </c>
      <c r="C8">
        <v>4.9000000000000002E-2</v>
      </c>
      <c r="D8">
        <v>4.9699999999999994E-2</v>
      </c>
      <c r="E8">
        <v>3.1699999999999999E-2</v>
      </c>
      <c r="F8">
        <v>4.1599999999999998E-2</v>
      </c>
      <c r="G8">
        <v>4.7E-2</v>
      </c>
      <c r="H8">
        <v>0.03</v>
      </c>
      <c r="I8">
        <v>4.4999999999999998E-2</v>
      </c>
      <c r="J8">
        <v>0.05</v>
      </c>
      <c r="K8">
        <v>25191</v>
      </c>
      <c r="L8">
        <v>26450.55</v>
      </c>
      <c r="M8">
        <v>26340</v>
      </c>
      <c r="N8">
        <v>23931.45</v>
      </c>
      <c r="O8">
        <v>26450</v>
      </c>
    </row>
    <row r="9" spans="1:15" x14ac:dyDescent="0.35">
      <c r="A9" s="2">
        <v>45855</v>
      </c>
      <c r="B9">
        <v>5.0099999999999999E-2</v>
      </c>
      <c r="C9">
        <v>4.9400000000000006E-2</v>
      </c>
      <c r="D9">
        <v>0.05</v>
      </c>
      <c r="E9">
        <v>3.1699999999999999E-2</v>
      </c>
      <c r="F9">
        <v>4.1599999999999998E-2</v>
      </c>
      <c r="G9">
        <v>4.7E-2</v>
      </c>
      <c r="H9">
        <v>0.03</v>
      </c>
      <c r="I9">
        <v>4.4999999999999998E-2</v>
      </c>
      <c r="J9">
        <v>0.05</v>
      </c>
      <c r="K9">
        <v>25185</v>
      </c>
      <c r="L9">
        <v>26444.25</v>
      </c>
      <c r="M9">
        <v>26330</v>
      </c>
      <c r="N9">
        <v>23925.75</v>
      </c>
      <c r="O9">
        <v>26420</v>
      </c>
    </row>
    <row r="10" spans="1:15" x14ac:dyDescent="0.35">
      <c r="A10" s="2">
        <v>45854</v>
      </c>
      <c r="B10">
        <v>5.1699999999999996E-2</v>
      </c>
      <c r="C10">
        <v>5.1299999999999998E-2</v>
      </c>
      <c r="D10">
        <v>5.1799999999999999E-2</v>
      </c>
      <c r="E10">
        <v>3.1699999999999999E-2</v>
      </c>
      <c r="F10">
        <v>4.1599999999999998E-2</v>
      </c>
      <c r="G10">
        <v>4.7E-2</v>
      </c>
      <c r="H10">
        <v>0.03</v>
      </c>
      <c r="I10">
        <v>4.4999999999999998E-2</v>
      </c>
      <c r="J10">
        <v>0.05</v>
      </c>
      <c r="K10">
        <v>25176</v>
      </c>
      <c r="L10">
        <v>26434.799999999999</v>
      </c>
      <c r="M10">
        <v>26340</v>
      </c>
      <c r="N10">
        <v>23917.200000000001</v>
      </c>
      <c r="O10">
        <v>26420</v>
      </c>
    </row>
    <row r="11" spans="1:15" x14ac:dyDescent="0.35">
      <c r="A11" s="2">
        <v>45853</v>
      </c>
      <c r="B11">
        <v>5.0900000000000001E-2</v>
      </c>
      <c r="C11">
        <v>5.04E-2</v>
      </c>
      <c r="D11">
        <v>5.0499999999999996E-2</v>
      </c>
      <c r="E11">
        <v>3.1699999999999999E-2</v>
      </c>
      <c r="F11">
        <v>4.1599999999999998E-2</v>
      </c>
      <c r="G11">
        <v>4.7E-2</v>
      </c>
      <c r="H11">
        <v>0.03</v>
      </c>
      <c r="I11">
        <v>4.4999999999999998E-2</v>
      </c>
      <c r="J11">
        <v>0.05</v>
      </c>
      <c r="K11">
        <v>25168</v>
      </c>
      <c r="L11">
        <v>26426.400000000001</v>
      </c>
      <c r="M11">
        <v>26320</v>
      </c>
      <c r="N11">
        <v>23909.599999999999</v>
      </c>
      <c r="O11">
        <v>26420</v>
      </c>
    </row>
    <row r="12" spans="1:15" x14ac:dyDescent="0.35">
      <c r="A12" s="2">
        <v>45852</v>
      </c>
      <c r="B12">
        <v>4.7800000000000002E-2</v>
      </c>
      <c r="C12">
        <v>4.7800000000000002E-2</v>
      </c>
      <c r="D12">
        <v>4.7500000000000001E-2</v>
      </c>
      <c r="E12">
        <v>3.1699999999999999E-2</v>
      </c>
      <c r="F12">
        <v>4.1599999999999998E-2</v>
      </c>
      <c r="G12">
        <v>4.7E-2</v>
      </c>
      <c r="H12">
        <v>0.03</v>
      </c>
      <c r="I12">
        <v>4.4999999999999998E-2</v>
      </c>
      <c r="J12">
        <v>0.05</v>
      </c>
      <c r="K12">
        <v>25148</v>
      </c>
      <c r="L12">
        <v>26405.4</v>
      </c>
      <c r="M12">
        <v>26310</v>
      </c>
      <c r="N12">
        <v>23890.6</v>
      </c>
      <c r="O12">
        <v>26420</v>
      </c>
    </row>
    <row r="13" spans="1:15" x14ac:dyDescent="0.35">
      <c r="A13" s="2">
        <v>45851</v>
      </c>
      <c r="B13">
        <v>4.6799999999999994E-2</v>
      </c>
      <c r="C13">
        <v>4.6900000000000004E-2</v>
      </c>
      <c r="D13">
        <v>4.5999999999999999E-2</v>
      </c>
      <c r="E13">
        <v>3.1699999999999999E-2</v>
      </c>
      <c r="F13">
        <v>4.1599999999999998E-2</v>
      </c>
      <c r="G13">
        <v>4.7E-2</v>
      </c>
      <c r="H13">
        <v>0.03</v>
      </c>
      <c r="I13">
        <v>4.4999999999999998E-2</v>
      </c>
      <c r="J13">
        <v>0.05</v>
      </c>
      <c r="K13">
        <v>25126</v>
      </c>
      <c r="L13">
        <v>26382.3</v>
      </c>
      <c r="M13">
        <v>26290</v>
      </c>
      <c r="N13">
        <v>23869.7</v>
      </c>
      <c r="O13">
        <v>26430</v>
      </c>
    </row>
    <row r="14" spans="1:15" x14ac:dyDescent="0.35">
      <c r="A14" s="2">
        <v>45848</v>
      </c>
      <c r="B14">
        <v>4.6500000000000007E-2</v>
      </c>
      <c r="C14">
        <v>4.6600000000000003E-2</v>
      </c>
      <c r="D14">
        <v>4.7100000000000003E-2</v>
      </c>
      <c r="E14">
        <v>3.1699999999999999E-2</v>
      </c>
      <c r="F14">
        <v>4.1599999999999998E-2</v>
      </c>
      <c r="G14">
        <v>4.7E-2</v>
      </c>
      <c r="H14">
        <v>0.03</v>
      </c>
      <c r="I14">
        <v>4.4999999999999998E-2</v>
      </c>
      <c r="J14">
        <v>0.05</v>
      </c>
      <c r="K14">
        <v>25128</v>
      </c>
      <c r="L14">
        <v>26384.400000000001</v>
      </c>
      <c r="M14">
        <v>26290</v>
      </c>
      <c r="N14">
        <v>23871.599999999999</v>
      </c>
      <c r="O14">
        <v>26490</v>
      </c>
    </row>
    <row r="15" spans="1:15" x14ac:dyDescent="0.35">
      <c r="A15" s="2">
        <v>45847</v>
      </c>
      <c r="B15">
        <v>4.6900000000000004E-2</v>
      </c>
      <c r="C15">
        <v>4.6799999999999994E-2</v>
      </c>
      <c r="D15">
        <v>4.6900000000000004E-2</v>
      </c>
      <c r="E15">
        <v>3.1699999999999999E-2</v>
      </c>
      <c r="F15">
        <v>4.1599999999999998E-2</v>
      </c>
      <c r="G15">
        <v>4.7E-2</v>
      </c>
      <c r="H15">
        <v>0.03</v>
      </c>
      <c r="I15">
        <v>4.4999999999999998E-2</v>
      </c>
      <c r="J15">
        <v>0.05</v>
      </c>
      <c r="K15">
        <v>25131</v>
      </c>
      <c r="L15">
        <v>26387.55</v>
      </c>
      <c r="M15">
        <v>26290</v>
      </c>
      <c r="N15">
        <v>23874.45</v>
      </c>
      <c r="O15">
        <v>26490</v>
      </c>
    </row>
    <row r="16" spans="1:15" x14ac:dyDescent="0.35">
      <c r="A16" s="2">
        <v>45846</v>
      </c>
      <c r="B16">
        <v>4.6500000000000007E-2</v>
      </c>
      <c r="C16">
        <v>4.6500000000000007E-2</v>
      </c>
      <c r="D16">
        <v>4.7199999999999999E-2</v>
      </c>
      <c r="E16">
        <v>3.1699999999999999E-2</v>
      </c>
      <c r="F16">
        <v>4.1599999999999998E-2</v>
      </c>
      <c r="G16">
        <v>4.7E-2</v>
      </c>
      <c r="H16">
        <v>0.03</v>
      </c>
      <c r="I16">
        <v>4.4999999999999998E-2</v>
      </c>
      <c r="J16">
        <v>0.05</v>
      </c>
      <c r="K16">
        <v>25119</v>
      </c>
      <c r="L16">
        <v>26374.95</v>
      </c>
      <c r="M16">
        <v>26320</v>
      </c>
      <c r="N16">
        <v>23863.05</v>
      </c>
      <c r="O16">
        <v>26490</v>
      </c>
    </row>
    <row r="17" spans="1:15" x14ac:dyDescent="0.35">
      <c r="A17" s="2">
        <v>45845</v>
      </c>
      <c r="B17">
        <v>4.4800000000000006E-2</v>
      </c>
      <c r="C17">
        <v>4.5499999999999999E-2</v>
      </c>
      <c r="D17">
        <v>4.5899999999999996E-2</v>
      </c>
      <c r="E17">
        <v>3.15E-2</v>
      </c>
      <c r="F17">
        <v>4.1399999999999999E-2</v>
      </c>
      <c r="G17">
        <v>4.6699999999999998E-2</v>
      </c>
      <c r="H17">
        <v>0.03</v>
      </c>
      <c r="I17">
        <v>4.4999999999999998E-2</v>
      </c>
      <c r="J17">
        <v>0.05</v>
      </c>
      <c r="K17">
        <v>25121</v>
      </c>
      <c r="L17">
        <v>26377.05</v>
      </c>
      <c r="M17">
        <v>26305</v>
      </c>
      <c r="N17">
        <v>23864.95</v>
      </c>
      <c r="O17">
        <v>26500</v>
      </c>
    </row>
    <row r="18" spans="1:15" x14ac:dyDescent="0.35">
      <c r="A18" s="2">
        <v>45844</v>
      </c>
      <c r="B18">
        <v>4.2500000000000003E-2</v>
      </c>
      <c r="C18">
        <v>4.3200000000000002E-2</v>
      </c>
      <c r="D18">
        <v>4.3099999999999999E-2</v>
      </c>
      <c r="E18">
        <v>3.15E-2</v>
      </c>
      <c r="F18">
        <v>4.1399999999999999E-2</v>
      </c>
      <c r="G18">
        <v>4.6699999999999998E-2</v>
      </c>
      <c r="H18">
        <v>0.03</v>
      </c>
      <c r="I18">
        <v>4.4999999999999998E-2</v>
      </c>
      <c r="J18">
        <v>0.05</v>
      </c>
      <c r="K18">
        <v>25113</v>
      </c>
      <c r="L18">
        <v>26368.65</v>
      </c>
      <c r="M18">
        <v>26330</v>
      </c>
      <c r="N18">
        <v>23857.35</v>
      </c>
      <c r="O18">
        <v>26500</v>
      </c>
    </row>
    <row r="19" spans="1:15" x14ac:dyDescent="0.35">
      <c r="A19" s="2">
        <v>45841</v>
      </c>
      <c r="B19">
        <v>4.0800000000000003E-2</v>
      </c>
      <c r="C19">
        <v>4.2500000000000003E-2</v>
      </c>
      <c r="D19">
        <v>4.2500000000000003E-2</v>
      </c>
      <c r="E19">
        <v>3.15E-2</v>
      </c>
      <c r="F19">
        <v>4.1399999999999999E-2</v>
      </c>
      <c r="G19">
        <v>4.6699999999999998E-2</v>
      </c>
      <c r="H19">
        <v>0.03</v>
      </c>
      <c r="I19">
        <v>4.4999999999999998E-2</v>
      </c>
      <c r="J19">
        <v>0.05</v>
      </c>
      <c r="K19">
        <v>25116</v>
      </c>
      <c r="L19">
        <v>26371.8</v>
      </c>
      <c r="M19">
        <v>26350</v>
      </c>
      <c r="N19">
        <v>23860.2</v>
      </c>
      <c r="O19">
        <v>26520</v>
      </c>
    </row>
    <row r="20" spans="1:15" x14ac:dyDescent="0.35">
      <c r="A20" s="2">
        <v>45840</v>
      </c>
      <c r="B20">
        <v>3.9100000000000003E-2</v>
      </c>
      <c r="C20">
        <v>4.0300000000000002E-2</v>
      </c>
      <c r="D20">
        <v>4.1900000000000007E-2</v>
      </c>
      <c r="E20">
        <v>3.15E-2</v>
      </c>
      <c r="F20">
        <v>4.1399999999999999E-2</v>
      </c>
      <c r="G20">
        <v>4.6699999999999998E-2</v>
      </c>
      <c r="H20">
        <v>0.03</v>
      </c>
      <c r="I20">
        <v>4.4999999999999998E-2</v>
      </c>
      <c r="J20">
        <v>0.05</v>
      </c>
      <c r="K20">
        <v>25091</v>
      </c>
      <c r="L20">
        <v>26345.55</v>
      </c>
      <c r="M20">
        <v>26345</v>
      </c>
      <c r="N20">
        <v>23836.45</v>
      </c>
      <c r="O20">
        <v>26470</v>
      </c>
    </row>
    <row r="21" spans="1:15" x14ac:dyDescent="0.35">
      <c r="A21" s="2">
        <v>45839</v>
      </c>
      <c r="B21">
        <v>3.8100000000000002E-2</v>
      </c>
      <c r="C21">
        <v>4.0099999999999997E-2</v>
      </c>
      <c r="D21">
        <v>4.0899999999999999E-2</v>
      </c>
      <c r="E21">
        <v>3.15E-2</v>
      </c>
      <c r="F21">
        <v>4.1399999999999999E-2</v>
      </c>
      <c r="G21">
        <v>4.6699999999999998E-2</v>
      </c>
      <c r="H21">
        <v>0.03</v>
      </c>
      <c r="I21">
        <v>4.4999999999999998E-2</v>
      </c>
      <c r="J21">
        <v>0.05</v>
      </c>
      <c r="K21">
        <v>25070</v>
      </c>
      <c r="L21">
        <v>26323.5</v>
      </c>
      <c r="M21">
        <v>26323</v>
      </c>
      <c r="N21">
        <v>23816.5</v>
      </c>
      <c r="O21">
        <v>26450</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D157C-8961-42C9-8276-ACA95D7530ED}">
  <dimension ref="A1:H36"/>
  <sheetViews>
    <sheetView workbookViewId="0">
      <selection activeCell="A25" sqref="A25:H25"/>
    </sheetView>
  </sheetViews>
  <sheetFormatPr defaultColWidth="9.26953125" defaultRowHeight="14.5" x14ac:dyDescent="0.35"/>
  <cols>
    <col min="1" max="1" width="8.54296875" bestFit="1" customWidth="1"/>
    <col min="2" max="2" width="11.1796875" bestFit="1" customWidth="1"/>
    <col min="3" max="3" width="11.54296875" customWidth="1"/>
    <col min="4" max="4" width="10.1796875" customWidth="1"/>
    <col min="5" max="5" width="19.7265625" style="17" customWidth="1"/>
    <col min="6" max="6" width="80.54296875" customWidth="1"/>
    <col min="7" max="7" width="255.7265625" bestFit="1" customWidth="1"/>
    <col min="8" max="8" width="164.7265625" bestFit="1" customWidth="1"/>
  </cols>
  <sheetData>
    <row r="1" spans="1:8" ht="20" thickBot="1" x14ac:dyDescent="0.5">
      <c r="A1" s="57" t="s">
        <v>9</v>
      </c>
      <c r="B1" s="57"/>
      <c r="C1" s="57"/>
      <c r="D1" s="57"/>
      <c r="E1" s="57"/>
      <c r="F1" s="57"/>
      <c r="G1" s="57"/>
      <c r="H1" s="57"/>
    </row>
    <row r="2" spans="1:8" ht="15" thickTop="1" x14ac:dyDescent="0.35">
      <c r="A2" s="18" t="s">
        <v>52</v>
      </c>
      <c r="B2" s="18" t="str" cm="1">
        <f t="array" ref="B2:H12">_xlfn.CHOOSECOLS(_xlfn.VSTACK(daily_8h30_news[#Headers],
  _xlfn._xlws.SORT(_xlfn._xlws.FILTER(daily_8h30_news[], daily_8h30_news[news_type]=A1), 1, -1)
 ), 10, 1, 9, 6, 2, 3, 4)</f>
        <v>ai_selected</v>
      </c>
      <c r="C2" s="18" t="str">
        <v>source</v>
      </c>
      <c r="D2" s="18" t="str">
        <v>impact</v>
      </c>
      <c r="E2" s="19" t="str">
        <v>published_time</v>
      </c>
      <c r="F2" s="18" t="str">
        <v>title</v>
      </c>
      <c r="G2" s="18" t="str">
        <v>content</v>
      </c>
      <c r="H2" s="18" t="str">
        <v>image_url</v>
      </c>
    </row>
    <row r="3" spans="1:8" x14ac:dyDescent="0.35">
      <c r="A3" t="str">
        <f>B3</f>
        <v/>
      </c>
      <c r="B3" t="str">
        <v/>
      </c>
      <c r="C3" t="str">
        <v>VnEconomy</v>
      </c>
      <c r="D3" t="str">
        <v>Tích cực</v>
      </c>
      <c r="E3" s="17">
        <v>45866.417361111111</v>
      </c>
      <c r="F3" t="str">
        <v>Thị trường chứng khoán: Kênh huy động vốn chiến lược và tăng trưởng bền vững</v>
      </c>
      <c r="G3" t="str">
        <v>Thị trường chứng khoán Việt Nam đã huy động trên 5,5 triệu tỷ đồng, tăng trưởng ngoạn mục sau 25 năm. Vốn hóa thị trường đạt hơn 8,45 triệu tỷ đồng, gần 100% GDP 2024. Số tài khoản chứng khoán gần 10,3 triệu, vượt mục tiêu 2025. KRX cùng chính sách mới như Nghị quyết 68 thúc đẩy giai đoạn phát triển. Thị trường là kênh dẫn vốn, minh bạch, thúc đẩy khu vực kinh tế tư nhân.</v>
      </c>
      <c r="H3" t="str">
        <v>https://media.vneconomy.vn/640x360/images/upload//2025/07/28/b9785fff32d3bb8de2c2.jpg</v>
      </c>
    </row>
    <row r="4" spans="1:8" x14ac:dyDescent="0.35">
      <c r="A4" t="str">
        <f>B4</f>
        <v/>
      </c>
      <c r="B4" t="str">
        <v/>
      </c>
      <c r="C4" t="str">
        <v>VnEconomy</v>
      </c>
      <c r="D4" t="str">
        <v>Tiêu cực</v>
      </c>
      <c r="E4" s="17">
        <v>45866.337650462963</v>
      </c>
      <c r="F4" t="str">
        <v>Chuyên gia lo phân bổ tín dụng lệch lạc và rủi ro thanh khoản trung, dài hạn</v>
      </c>
      <c r="G4" t="str">
        <v xml:space="preserve">Tăng trưởng tín dụng 10% trong năm nay vẫn trong ngưỡng kiểm soát, theo ông Hoè. Ngân hàng Nhà nước áp dụng chuẩn Basel II cùng thông tư 14/2025 kiểm soát vốn. Tín dụng chủ yếu từ thị trường 1, tăng trưởng 20% năm 2025 gấp đôi GDP 8.5%. Cần phân bổ tín dụng đúng hướng, tránh bong bóng, giảm phụ thuộc vào ngân hàng. IMF khuyến nghị cần điều chỉnh, lộ trình phát triển thị trường vốn song song.
</v>
      </c>
      <c r="H4" t="str">
        <v>https://media.vneconomy.vn/640x360/images/upload//2025/07/26/tienmuanha-9068.jpeg</v>
      </c>
    </row>
    <row r="5" spans="1:8" x14ac:dyDescent="0.35">
      <c r="A5" t="str">
        <f t="shared" ref="A5:A12" si="0">B5</f>
        <v/>
      </c>
      <c r="B5" t="str">
        <v/>
      </c>
      <c r="C5" t="str">
        <v>VietStock</v>
      </c>
      <c r="D5" t="str">
        <v>Tiêu cực</v>
      </c>
      <c r="E5" s="17">
        <v>45862.870138888888</v>
      </c>
      <c r="F5" t="str">
        <v>Standard Chartered điều chỉnh dự báo tăng trưởng kinh tế Việt Nam năm 2025</v>
      </c>
      <c r="G5" t="str">
        <v xml:space="preserve">Standard Chartered hạ dự báo tăng trưởng GDP Việt Nam năm 2025 xuống 6.1%, từ mức 6.7%. Lạm phát năm 2025 giảm xuống 3.5%, trong khi trước đó dự báo là 3.8%. Ngân hàng nâng dự báo tỷ giá USD/VND lên 26,300 vào cuối quý 3 và năm 2025. Giải ngân FDI tăng 8.1% đạt 11.7 tỷ USD trong nửa đầu năm 2025. Xuất khẩu phục hồi mạnh mẽ, thặng dư thương mại đạt 2.8 tỷ USD trong tháng 6.
</v>
      </c>
      <c r="H5" t="str">
        <v>https://image.vietstock.vn/2025/07/24/standard-1.jpg</v>
      </c>
    </row>
    <row r="6" spans="1:8" x14ac:dyDescent="0.35">
      <c r="A6" t="str">
        <f t="shared" si="0"/>
        <v/>
      </c>
      <c r="B6" t="str">
        <v/>
      </c>
      <c r="C6" t="str">
        <v>Vietnambiz</v>
      </c>
      <c r="D6" t="str">
        <v>Tiêu cực</v>
      </c>
      <c r="E6" s="17">
        <v>45867.298611111109</v>
      </c>
      <c r="F6" t="str">
        <v>Tỷ giá USD hôm nay 29/7: Tăng đồng loạt khi USD quốc tế lên giá</v>
      </c>
      <c r="G6" t="str">
        <v>Tỷ giá trung tâm USD lập kỷ lục 25.206 VND/USD, ngân hàng nâng mạnh tay 100 đồng. USD tăng giá so với euro, yen nhờ thỏa thuận thương mại Mỹ-EU. Chỉ số DXY đạt mức 98,63, euro so với USD tăng 0,01%. Cả Fed và BOJ dự kiến giữ nguyên lãi suất, nhà đầu tư theo dõi tín hiệu. Tâm điểm chú ý dồn vào thu nhập và các cuộc họp ngân hàng trung ương.</v>
      </c>
      <c r="H6" t="str">
        <v>https://cdn1.vietnambiz.vn/1881912202208555/images/2025/07/28/usd-20250728082938492-avatar-15x10-20250728083049704.jpg?width=600&amp;height=315</v>
      </c>
    </row>
    <row r="7" spans="1:8" x14ac:dyDescent="0.35">
      <c r="A7" t="str">
        <f t="shared" si="0"/>
        <v/>
      </c>
      <c r="B7" t="str">
        <v/>
      </c>
      <c r="C7" t="str">
        <v>Vietnambiz</v>
      </c>
      <c r="D7" t="str">
        <v>Tích cực</v>
      </c>
      <c r="E7" s="17">
        <v>45866.652777777781</v>
      </c>
      <c r="F7" t="str">
        <v>Thanh khoản bùng nổ 2 tỷ USD, hơn 70 mã tăng trần toàn thị trường</v>
      </c>
      <c r="G7" t="str">
        <v>VN-Index đạt 1.557,42 điểm, tăng 26,12 điểm, thiết lập đỉnh mới giao dịch 28/7.  Thanh khoản toàn thị trường đạt 52.173 tỷ đồng, HOSE ghi nhận 46.715 tỷ đồng.  Nhóm chứng khoán và ngân hàng ghi nhận nhiều mã tăng trần, dòng tiền mạnh mẽ.  Khối ngoại bán ròng hơn 1.000 tỷ đồng tại HOSE, tập trung HPG.  Chứng khoán Mỹ tiếp tục phá kỷ lục, S&amp;P 500 tăng 0,4% ngày 25/7.</v>
      </c>
      <c r="H7" t="str">
        <v>https://cdn1.vietnambiz.vn/1881912202208555/images/2025/07/28/28-7-ttck-vni-20250728153937554-avatar-15x10-20250728154045513.jpg?width=600&amp;height=315</v>
      </c>
    </row>
    <row r="8" spans="1:8" x14ac:dyDescent="0.35">
      <c r="A8" t="str">
        <f t="shared" si="0"/>
        <v/>
      </c>
      <c r="B8" t="str">
        <v/>
      </c>
      <c r="C8" t="str">
        <v>Vietnambiz</v>
      </c>
      <c r="D8" t="str">
        <v>Trung lập</v>
      </c>
      <c r="E8" s="17">
        <v>45866.629861111112</v>
      </c>
      <c r="F8" t="str">
        <v>‘Ngân hàng vẫn là trụ đỡ thị trường, nhưng nhà đầu tư cần thận trọng hơn trong nửa cuối năm’</v>
      </c>
      <c r="G8" t="str">
        <v>Ngành ngân hàng tăng trưởng lợi nhuận 11-13%, tín dụng toàn ngành tăng khoảng 10% 6 tháng.  Dự phòng rủi ro tín dụng giảm phản ánh tài sản cải thiện nhờ bất động sản hồi phục.  NIM giảm do lãi suất cho vay thấp, CASA suy giảm nhẹ nhưng vẫn ổn định 20-21%.  Cổ phiếu ngân hàng đã phản ánh kỳ vọng, nhà đầu tư cần theo dõi sát xu hướng.  Đá xây dựng, nhựa, thép khả quan nhờ đầu tư công, còn BĐS dân cư, KCN chậm lại.</v>
      </c>
      <c r="H8" t="str">
        <v>https://cdn.vietnambiz.vn/1881912202208555/images/2025/07/28/28-7-ong-ngoc-2-20250728143245489.png?width=1000</v>
      </c>
    </row>
    <row r="9" spans="1:8" x14ac:dyDescent="0.35">
      <c r="A9" t="str">
        <f t="shared" si="0"/>
        <v>x</v>
      </c>
      <c r="B9" t="str">
        <v>x</v>
      </c>
      <c r="C9" t="str">
        <v>Vietnambiz</v>
      </c>
      <c r="D9" t="str">
        <v>Trung lập</v>
      </c>
      <c r="E9" s="17">
        <v>45866.604861111111</v>
      </c>
      <c r="F9" t="str">
        <v>VDSC: NHNN đang điều tiết tỷ giá theo hướng cho phép VND mất giá từ từ và vừa phải</v>
      </c>
      <c r="G9" t="str">
        <v>Tín dụng đã tăng 9,9% tính đến cuối tháng 6/2025, mức cao nhất từ 2023.  NHNN ban hành Thông tư 14/2025 thay thế cơ chế "room" tín dụng.  Tỷ giá trung tâm tăng 3,4% từ đầu năm, dẫn dắt tiền đồng mất giá từ từ.  NHNN bơm ròng 102.000 tỷ đồng qua thị trường mở từ tháng 6.  Lãi suất liên ngân hàng duy trì mức cao, xấp xỉ 5%/năm.</v>
      </c>
      <c r="H9" t="str">
        <v>https://cdn.vietnambiz.vn/1881912202208555/images/2025/07/28/screenshot-2025-07-28-at-135833-20250728140116677.png</v>
      </c>
    </row>
    <row r="10" spans="1:8" x14ac:dyDescent="0.35">
      <c r="A10" t="str">
        <f t="shared" si="0"/>
        <v>o</v>
      </c>
      <c r="B10" t="str">
        <v>o</v>
      </c>
      <c r="C10" t="str">
        <v>Vietnambiz</v>
      </c>
      <c r="D10" t="str">
        <v>Tích cực</v>
      </c>
      <c r="E10" s="17">
        <v>45866.496527777781</v>
      </c>
      <c r="F10" t="str">
        <v>Bộ trưởng Tài chính đánh giá chứng khoán đóng vai trò huyết mạch và đề ra 5 nhiệm vụ lớn</v>
      </c>
      <c r="G10" t="str">
        <v>Thị trường chứng khoán Việt Nam phát triển vượt bậc, vốn hóa gần 100% GDP, hơn 1.600 doanh nghiệp. Bộ trưởng giao 5 nhiệm vụ, trong đó có nâng hạng thị trường mới nổi, thu hút vốn. Quy mô huy động vốn từ thị trường đã đạt trên 5,5 triệu tỷ đồng. Số lượng nhà đầu tư tăng mạnh, đạt hơn 10 triệu tài khoản, công ty chứng khoán 82 đơn vị. Bộ Tài chính thúc đẩy chuyển đổi số, hoàn thiện pháp lý, thu hút đầu tư nước ngoài.</v>
      </c>
      <c r="H10" t="str">
        <v>https://cdn.vietnambiz.vn/1881912202208555/images/2025/07/28/btc-1-2025072811272952.jpg?width=700</v>
      </c>
    </row>
    <row r="11" spans="1:8" x14ac:dyDescent="0.35">
      <c r="A11" t="str">
        <f t="shared" si="0"/>
        <v>x</v>
      </c>
      <c r="B11" t="str">
        <v>x</v>
      </c>
      <c r="C11" t="str">
        <v>Vietnambiz</v>
      </c>
      <c r="D11" t="str">
        <v>Tiêu cực</v>
      </c>
      <c r="E11" s="17">
        <v>45866.302777777775</v>
      </c>
      <c r="F11" t="str">
        <v>Thị trường lập đỉnh mới, khối ngoại đảo chiều bán ròng hơn 1.900 tỷ đồng</v>
      </c>
      <c r="G11" t="str">
        <v xml:space="preserve">VN-Index tăng gần 34 điểm lên 1.531,13 điểm, vượt đỉnh lịch sử sau hơn ba năm. Nhà đầu tư nước ngoài bán ròng hơn 1.900 tỷ đồng, chủ yếu do VJC bị bán 1.714 tỷ đồng. Khối ngoại mua mạnh VPB với hơn 1.300 tỷ đồng trong hai tuần liên tiếp diễn biến. Giao dịch trung bình trên cả ba sàn đạt khoảng 40.505 tỷ đồng mỗi phiên giao dịch. Tâm điểm tiền đổ vào HDB, SSI, FRT và VNM với giá trị mua ròng đáng kể.
</v>
      </c>
      <c r="H11" t="str">
        <v>https://cdn.vietnambiz.vn/1881912202208555/images/2025/07/28/photo-import-20250728005032704.png?width=1000</v>
      </c>
    </row>
    <row r="12" spans="1:8" x14ac:dyDescent="0.35">
      <c r="A12" t="str">
        <f t="shared" si="0"/>
        <v>x</v>
      </c>
      <c r="B12" t="str">
        <v>x</v>
      </c>
      <c r="C12" t="str">
        <v>CafeF</v>
      </c>
      <c r="D12" t="str">
        <v>Tích cực</v>
      </c>
      <c r="E12" s="17">
        <v>45866.65625</v>
      </c>
      <c r="F12" t="str">
        <v>Tiền ồ ạt đổ vào chứng khoán khi VN-Index vượt đỉnh lịch sử, thanh khoản khớp lệnh cao kỷ lục</v>
      </c>
      <c r="G12" t="str">
        <v>Ngày 28/7/2025, VN-Index đạt đỉnh lịch sử 1.557,42 điểm, tăng 1,72% mạnh nhất châu Á. Thanh khoản HoSE bùng nổ với kỷ lục 44.300 tỷ đồng khớp lệnh. Dòng tiền mạnh mẽ, kinh tế tăng trưởng và kỳ vọng nâng hạng hỗ trợ đà tăng này. Nhà đầu tư lạc quan dự đoán mốc 1.600-1.700 điểm sắp tới. Tuy nhiên, cần quản trị rủi ro trước áp lực điều chỉnh ngắn hạn và yếu tố bên ngoài.</v>
      </c>
      <c r="H12" t="str">
        <v>https://cafefcdn.com/thumb_w/640/203337114487263232/2025/7/28/avatar1753691770355-1753691770696223091993.jpg</v>
      </c>
    </row>
    <row r="13" spans="1:8" ht="20" thickBot="1" x14ac:dyDescent="0.5">
      <c r="A13" s="57" t="s">
        <v>17</v>
      </c>
      <c r="B13" s="57"/>
      <c r="C13" s="57"/>
      <c r="D13" s="57"/>
      <c r="E13" s="57"/>
      <c r="F13" s="57"/>
      <c r="G13" s="57"/>
      <c r="H13" s="57"/>
    </row>
    <row r="14" spans="1:8" ht="15" thickTop="1" x14ac:dyDescent="0.35">
      <c r="A14" s="18" t="s">
        <v>52</v>
      </c>
      <c r="B14" s="18" t="str" cm="1">
        <f t="array" ref="B14:H24">_xlfn.CHOOSECOLS(_xlfn.VSTACK(daily_8h30_news[#Headers],
  _xlfn._xlws.SORT(_xlfn._xlws.FILTER(daily_8h30_news[], daily_8h30_news[news_type]=A13), 1, -1)
 ), 10, 1, 9, 6, 2, 3, 4)</f>
        <v>ai_selected</v>
      </c>
      <c r="C14" s="18" t="str">
        <v>source</v>
      </c>
      <c r="D14" s="18" t="str">
        <v>impact</v>
      </c>
      <c r="E14" s="19" t="str">
        <v>published_time</v>
      </c>
      <c r="F14" s="18" t="str">
        <v>title</v>
      </c>
      <c r="G14" s="18" t="str">
        <v>content</v>
      </c>
      <c r="H14" s="18" t="str">
        <v>image_url</v>
      </c>
    </row>
    <row r="15" spans="1:8" x14ac:dyDescent="0.35">
      <c r="A15" t="str">
        <f t="shared" ref="A15:A24" si="1">B15</f>
        <v>x</v>
      </c>
      <c r="B15" t="str">
        <v>x</v>
      </c>
      <c r="C15" t="str">
        <v>VnEconomy</v>
      </c>
      <c r="D15" t="str">
        <v>Trung lập</v>
      </c>
      <c r="E15" s="17">
        <v>45867.131111111114</v>
      </c>
      <c r="F15" t="str">
        <v>Vòng thứ ba đàm phán thương mại Mỹ - Trung: Chưa có kết quả sau ngày đầu tiên</v>
      </c>
      <c r="G15" t="str">
        <v xml:space="preserve">Vòng đàm phán Mỹ-Trung lần ba diễn ra tại Stockholm, tập trung gỡ bất đồng kinh tế. Hai bên muốn gia hạn "đình chiến" 90 ngày trước hạn chót 12/8. Mỹ vừa thỏa thuận thương mại với EU, giảm thuế quan xuống 15%, khác hẳn Trung Quốc. Các vấn đề cốt lõi vẫn chưa được giải quyết, vòng này sẽ tiếp tục vào ngày mai. Mục tiêu chính của Mỹ là Trung Quốc chuyển đổi sang tiêu dùng nội địa nhiều hơn.
</v>
      </c>
      <c r="H15" t="str">
        <v>https://media.vneconomy.vn/640x360/images/upload//2025/07/29/xxjpbee007001-20250729-pepfn0a001-640x420.jpg</v>
      </c>
    </row>
    <row r="16" spans="1:8" x14ac:dyDescent="0.35">
      <c r="A16" t="str">
        <f t="shared" si="1"/>
        <v>x</v>
      </c>
      <c r="B16" t="str">
        <v>x</v>
      </c>
      <c r="C16" t="str">
        <v>VnEconomy</v>
      </c>
      <c r="D16" t="str">
        <v>Tiêu cực</v>
      </c>
      <c r="E16" s="17">
        <v>45867.121030092596</v>
      </c>
      <c r="F16" t="str">
        <v>Đồng euro giảm giá chóng mặt sau khi EU đạt thỏa thuận với Mỹ</v>
      </c>
      <c r="G16" t="str">
        <v xml:space="preserve">Đồng euro giảm mạnh nhất 1% so với USD sau thỏa thuận thương mại Mỹ - EU. Đức và Pháp lo ngại mức thuế 15% gây tổn hại kinh tế, khiến đồng tiền đi xuống. Tuy nhiên, euro đã tăng hơn 12% từ đầu năm, đạt gần 1,16 USD/euro. Thỏa thuận bao trùm 44% GDP toàn cầu, nhưng các nhà sản xuất thép EU lo ngại về gánh nặng. Các chỉ số chứng khoán châu Âu sau đó đã giảm do lo ngại về tác động tiêu cực.
</v>
      </c>
      <c r="H16" t="str">
        <v>https://media.vneconomy.vn/640x360/images/upload//2025/07/29/anh-man-hinh-2025-07-29-luc-09-25-43.png</v>
      </c>
    </row>
    <row r="17" spans="1:8" x14ac:dyDescent="0.35">
      <c r="A17" t="str">
        <f t="shared" si="1"/>
        <v/>
      </c>
      <c r="B17" t="str">
        <v/>
      </c>
      <c r="C17" t="str">
        <v>VnEconomy</v>
      </c>
      <c r="D17" t="str">
        <v>Trung lập</v>
      </c>
      <c r="E17" s="17">
        <v>45866.420659722222</v>
      </c>
      <c r="F17" t="str">
        <v>Thông điệp từ chuyến thăm trụ sở Fed của Tổng thống Trump</v>
      </c>
      <c r="G17" t="str">
        <v>Tổng thống Trump sẽ không sa thải Chủ tịch Fed Powell nhưng vẫn muốn lãi suất thấp hơn.  Ông Powell bỏ qua cuộc gọi chuẩn bị cho cuộc họp chính sách tiền tệ hai ngày thứ Ba, thứ Tư.  Dự án nâng cấp trụ sở Fed ước tính tiêu tốn 3,1 tỷ USD, cao hơn ban đầu.  Fed đã lỗ ròng 114,6 tỷ USD trong năm 2023, 77,5 tỷ USD năm 2024.  Chuyến thăm Fed hiếm thấy hầu như không gây phản ứng đáng kể trên thị trường tài chính.</v>
      </c>
      <c r="H17" t="str">
        <v>https://media.vneconomy.vn/640x360/images/upload//2025/07/28/anh-man-hinh-2025-07-28-luc-16-48-05.png</v>
      </c>
    </row>
    <row r="18" spans="1:8" x14ac:dyDescent="0.35">
      <c r="A18" t="str">
        <f t="shared" si="1"/>
        <v/>
      </c>
      <c r="B18" t="str">
        <v/>
      </c>
      <c r="C18" t="str">
        <v>VnEconomy</v>
      </c>
      <c r="D18" t="str">
        <v>Tiêu cực</v>
      </c>
      <c r="E18" s="17">
        <v>45866.287557870368</v>
      </c>
      <c r="F18" t="str">
        <v>Nhà Trắng tiếp tục gây sức ép đòi Fed giảm lãi suất</v>
      </c>
      <c r="G18" t="str">
        <v>Nhà Trắng tiếp tục gây áp lực, yêu cầu Fed hạ lãi suất về mức thấp hơn nhiều. Giám đốc OMB chỉ trích Chủ tịch Powell quá chậm chạp, lãng phí 2,5 tỷ USD cải tạo trụ sở. Bộ trưởng Thương mại gọi việc giữ nguyên lãi suất hiện tại là vô nghĩa. Thị trường lo ngại sự độc lập của Fed bị xói mòn do áp lực từ Tổng thống. Fed dự kiến giữ nguyên lãi suất 4,25-4,5% trong cuộc họp tháng 7 này.</v>
      </c>
      <c r="H18" t="str">
        <v>https://media.vneconomy.vn/640x360/images/upload//2025/07/28/anh-man-hinh-2025-07-28-luc-13-31-27.png</v>
      </c>
    </row>
    <row r="19" spans="1:8" x14ac:dyDescent="0.35">
      <c r="A19" t="str">
        <f t="shared" si="1"/>
        <v>o</v>
      </c>
      <c r="B19" t="str">
        <v>o</v>
      </c>
      <c r="C19" t="str">
        <v>VietStock</v>
      </c>
      <c r="D19" t="str">
        <v>Tiêu cực</v>
      </c>
      <c r="E19" s="17">
        <v>45866.958981481483</v>
      </c>
      <c r="F19" t="str">
        <v>Nóng: Ông Trump muốn nâng thuế quan cơ sở lên 15-20%</v>
      </c>
      <c r="G19" t="str">
        <v xml:space="preserve">Ông Trump muốn áp thuế nhập khẩu từ 15-20% với các nước chưa thỏa thuận. Mức thuế mới này tăng so với 10% đã công bố hồi tháng Tư. Theo Trump, mức thuế này sẽ áp dụng với phần còn lại của thế giới. Mỹ đã áp mức 15% với Nhật Bản và châu Âu gần đây.  Các quan chức Mỹ không cảm thấy áp lực về việc phải ký nhiều thỏa thuận hơn.
</v>
      </c>
      <c r="H19" t="str">
        <v>https://image.vietstock.vn/2025/07/28/ong-trump_2158248.png</v>
      </c>
    </row>
    <row r="20" spans="1:8" x14ac:dyDescent="0.35">
      <c r="A20" t="str">
        <f t="shared" si="1"/>
        <v/>
      </c>
      <c r="B20" t="str">
        <v/>
      </c>
      <c r="C20" t="str">
        <v>VietStock</v>
      </c>
      <c r="D20" t="str">
        <v>Trung lập</v>
      </c>
      <c r="E20" s="17">
        <v>45866.565972222219</v>
      </c>
      <c r="F20" t="str">
        <v>Những khả năng còn để ngỏ cho chính sách tiền tệ của Fed</v>
      </c>
      <c r="G20" t="str">
        <v>Lạm phát ưa thích của Fed tăng 2,7% tháng Năm, CPI tháng 6/2025 tác động thuế quan. Fed giữ nguyên lãi suất 4,25-4,5% trước nhiều yếu tố phức tạp. Thị trường lao động Mỹ xuất hiện dấu hiệu hạ nhiệt, việc làm tư nhân gần như chững lại. Phe "bồ câu" muốn cắt giảm lãi suất trong tháng Bảy, phe "diều hâu" thận trọng hơn. Áp lực từ Tổng thống Trump gia tăng yêu cầu Fed cắt giảm lãi suất.</v>
      </c>
      <c r="H20" t="str">
        <v>https://image.vietstock.vn/2025/07/28/du-bao-chinh-sach-cua-fed.jpg</v>
      </c>
    </row>
    <row r="21" spans="1:8" x14ac:dyDescent="0.35">
      <c r="A21" t="str">
        <f t="shared" si="1"/>
        <v/>
      </c>
      <c r="B21" t="str">
        <v/>
      </c>
      <c r="C21" t="str">
        <v>VietStock</v>
      </c>
      <c r="D21" t="str">
        <v>Trung lập</v>
      </c>
      <c r="E21" s="17">
        <v>45864.874780092592</v>
      </c>
      <c r="F21" t="str">
        <v>Fed đang thắt chặt định lượng, tại sao cung tiền của Mỹ vẫn tăng?</v>
      </c>
      <c r="G21" t="str">
        <v>Các ngân hàng thương mại đang tăng cung tiền M2 dù Fed thắt chặt định lượng, chi tiết 5.5% tăng trưởng. Dư nợ tín dụng toàn ngành ngân hàng Mỹ đạt đỉnh 18.55 ngàn tỷ USD. Bộ Tài chính muốn nới lỏng quy định ngân hàng, đặc biệt tỷ lệ đòn bẩy bổ sung. Việc nới lỏng nhằm giúp ngân hàng tài trợ cho chính phủ Mỹ thay thế Fed. Hệ lụy tiềm tàng bao gồm lạm phát và ảnh hưởng tiêu cực đến người lao động.</v>
      </c>
      <c r="H21" t="str">
        <v>https://image.vietstock.vn/2025/07/26/fed-cung-tien-5.jpg</v>
      </c>
    </row>
    <row r="22" spans="1:8" x14ac:dyDescent="0.35">
      <c r="A22" t="str">
        <f t="shared" si="1"/>
        <v/>
      </c>
      <c r="B22" t="str">
        <v/>
      </c>
      <c r="C22" t="str">
        <v>Vietnambiz</v>
      </c>
      <c r="D22" t="str">
        <v>Tiêu cực</v>
      </c>
      <c r="E22" s="17">
        <v>45864.848611111112</v>
      </c>
      <c r="F22" t="str">
        <v>Chuyên gia gióng hồi chuông cảnh báo về nguy cơ bong bóng trên thị trường Mỹ</v>
      </c>
      <c r="G22" t="str">
        <v>Chuyên gia Bank of America cảnh báo nguy cơ bong bóng chứng khoán Mỹ lớn dần. Lãi suất chính sách toàn cầu giảm từ 4,8% xuống 4,4% trong năm qua. Dự kiến lãi suất sẽ tiếp tục giảm còn 3,9% trong 12 tháng tới. Chính sách tiền tệ và quy định tài chính nới lỏng cùng lúc làm gia tăng rủi ro. Nhiều nhà đầu tư nhỏ lẻ, thanh khoản dồi dào, biến động nhiều hơn tạo nên bong bóng lớn hơn.</v>
      </c>
      <c r="H22" t="str">
        <v>https://cdn.vietnambiz.vn/1881912202208555/images/2025/07/26/crawl-20250726201557806-20250726201557822.jpg?width=700</v>
      </c>
    </row>
    <row r="23" spans="1:8" x14ac:dyDescent="0.35">
      <c r="A23" t="str">
        <f t="shared" si="1"/>
        <v/>
      </c>
      <c r="B23" t="str">
        <v/>
      </c>
      <c r="C23" t="str">
        <v>Vietnambiz</v>
      </c>
      <c r="D23" t="str">
        <v>Trung lập</v>
      </c>
      <c r="E23" s="17">
        <v>45864.819444444445</v>
      </c>
      <c r="F23" t="str">
        <v>Kỷ lục về phát hành trái phiếu - tín hiệu đẩy mạnh đầu tư công của Trung Quốc</v>
      </c>
      <c r="G23" t="str">
        <v>Trung Quốc phát hành kỷ lục 7.880 tỷ NDT trái phiếu chính phủ, tăng 35,28%. Kho bạc đặc biệt siêu dài 555 tỷ NDT được phát hành nhằm tài trợ dự án quốc gia. Chương trình đổi mới thiết bị và tiêu dùng nhận phản hồi tích cực. Nguồn thu thuế giảm 1,2%, nhưng tăng trở lại từ tháng 4. Chi tiêu ngân sách công tăng 3,4% đạt 14.130 tỷ NDT.</v>
      </c>
      <c r="H23" t="str">
        <v>https://cdn.vietnambiz.vn/1881912202208555/images/2025/07/26/crawl-20250726193848328-20250726193848350.jpg?width=700</v>
      </c>
    </row>
    <row r="24" spans="1:8" x14ac:dyDescent="0.35">
      <c r="A24" t="str">
        <f t="shared" si="1"/>
        <v>x</v>
      </c>
      <c r="B24" t="str">
        <v>x</v>
      </c>
      <c r="C24" t="str">
        <v>Vietnambiz</v>
      </c>
      <c r="D24" t="str">
        <v>Trung lập</v>
      </c>
      <c r="E24" s="17">
        <v>45864.59375</v>
      </c>
      <c r="F24" t="str">
        <v>Dự báo về xu hướng lãi suất của các ngân hàng trung ương</v>
      </c>
      <c r="G24" t="str">
        <v>Đà cắt giảm lãi suất toàn cầu chậm lại, lạm phát dai dẳng khiến ngân hàng thận trọng. SNB giữ nguyên lãi suất 0%, BoC dự kiến giữ nguyên lãi suất 2,75%. Riksbank cắt giảm còn 2%, RBNZ giữ nguyên lãi suất cơ bản, ECB giữ nguyên lãi suất 2%. Fed giữ nguyên lãi suất, BoE dự kiến cắt giảm 25 điểm cơ bản. RBA giữ nguyên lãi suất 3,85%, Na Uy cắt giảm xuống 4,25%.</v>
      </c>
      <c r="H24" t="str">
        <v>https://cdn.vietnambiz.vn/1881912202208555/images/2025/07/26/crawl-20250726141356186.jpg</v>
      </c>
    </row>
    <row r="25" spans="1:8" ht="20" thickBot="1" x14ac:dyDescent="0.5">
      <c r="A25" s="57" t="s">
        <v>18</v>
      </c>
      <c r="B25" s="57"/>
      <c r="C25" s="57"/>
      <c r="D25" s="57"/>
      <c r="E25" s="57"/>
      <c r="F25" s="57"/>
      <c r="G25" s="57"/>
      <c r="H25" s="57"/>
    </row>
    <row r="26" spans="1:8" ht="15" thickTop="1" x14ac:dyDescent="0.35">
      <c r="A26" s="18" t="s">
        <v>52</v>
      </c>
      <c r="B26" s="18" t="str" cm="1">
        <f t="array" ref="B26:H36">_xlfn.CHOOSECOLS(_xlfn.VSTACK(daily_8h30_news[#Headers],
  _xlfn._xlws.SORT(_xlfn._xlws.FILTER(daily_8h30_news[], daily_8h30_news[news_type]=A25), 1, -1)
 ), 10, 1, 9, 6, 2, 3, 4)</f>
        <v>ai_selected</v>
      </c>
      <c r="C26" s="18" t="str">
        <v>source</v>
      </c>
      <c r="D26" s="18" t="str">
        <v>impact</v>
      </c>
      <c r="E26" s="19" t="str">
        <v>published_time</v>
      </c>
      <c r="F26" s="18" t="str">
        <v>title</v>
      </c>
      <c r="G26" s="18" t="str">
        <v>content</v>
      </c>
      <c r="H26" s="18" t="str">
        <v>image_url</v>
      </c>
    </row>
    <row r="27" spans="1:8" x14ac:dyDescent="0.35">
      <c r="A27" t="str">
        <f>B27</f>
        <v/>
      </c>
      <c r="B27" t="str">
        <v/>
      </c>
      <c r="C27" t="str">
        <v>VietStock</v>
      </c>
      <c r="D27" t="str">
        <v>Trung lập</v>
      </c>
      <c r="E27" s="17">
        <v>45867.421747685185</v>
      </c>
      <c r="F27" t="str">
        <v>Masan vạch ra chiến lược phục hồi và tăng trưởng nửa cuối 2025</v>
      </c>
      <c r="G27" t="str">
        <v>Masan đặt mục tiêu phục hồi và tăng trưởng cho nửa cuối 2025, đối mặt thách thức vĩ mô và thuế mới.  WinCommerce đạt tăng trưởng doanh thu 16.4%, EBITDA tăng 83.1% với 4,200 cửa hàng. Masan MEATLife có biên lợi nhuận lịch sử cao, doanh thu thịt tăng hơn 20%. Mảng Masan Consumer Holdings giảm doanh thu 15% do thuế mới ảnh hưởng kênh phân phối. Masan tập trung tăng độ phủ trực tiếp lên 62%, đẩy mạnh công nghệ AI dự báo nhu cầu.</v>
      </c>
      <c r="H27" t="str">
        <v>https://image.vietstock.vn/2025/07/29/tgd-msn-3.png</v>
      </c>
    </row>
    <row r="28" spans="1:8" x14ac:dyDescent="0.35">
      <c r="A28" t="str">
        <f t="shared" ref="A28:A36" si="2">B28</f>
        <v/>
      </c>
      <c r="B28" t="str">
        <v/>
      </c>
      <c r="C28" t="str">
        <v>VietStock</v>
      </c>
      <c r="D28" t="str">
        <v>Tích cực</v>
      </c>
      <c r="E28" s="17">
        <v>45867.40625</v>
      </c>
      <c r="F28" t="str">
        <v>Giá vốn giảm sâu, PNJ cải thiện lãi ròng quý 2</v>
      </c>
      <c r="G28" t="str">
        <v xml:space="preserve">PNJ quý 2/2025 lãi ròng 442 tỷ đồng, tăng 3% do giá vốn giảm mạnh. Doanh thu giảm 20% còn 7,582 tỷ đồng, nhưng biên lãi gộp tăng lên 21.5%. Lũy kế 6 tháng, lợi nhuận đạt 1,119 tỷ đồng, giảm nhẹ 4% so với cùng kỳ năm trước. PNJ đã hoàn thành hơn 57% kế hoạch lợi nhuận 1,960 tỷ đồng. Tổng tài sản PNJ đạt 17,153 tỷ đồng, nợ phải trả giảm còn 5,178 tỷ đồng.
</v>
      </c>
      <c r="H28" t="str">
        <v>https://image.vietstock.vn/2025/07/29/pnj-quy-2-2025.png</v>
      </c>
    </row>
    <row r="29" spans="1:8" x14ac:dyDescent="0.35">
      <c r="A29" t="str">
        <f t="shared" si="2"/>
        <v>x</v>
      </c>
      <c r="B29" t="str">
        <v>x</v>
      </c>
      <c r="C29" t="str">
        <v>VietStock</v>
      </c>
      <c r="D29" t="str">
        <v>Tích cực</v>
      </c>
      <c r="E29" s="17">
        <v>45867.291666666664</v>
      </c>
      <c r="F29" t="str">
        <v>Cổ phiếu SHB tăng trần, vốn hóa vượt 2.6 tỷ USD</v>
      </c>
      <c r="G29" t="str">
        <v xml:space="preserve">SHB tăng trần ngày 28/7/2025, dẫn đầu thanh khoản với hơn 137 triệu cổ phiếu giao dịch. Cổ phiếu SHB vượt vốn hóa 2.6 tỷ USD, khối ngoại mua ròng 21 triệu đơn vị, tăng 80% từ đầu năm. Ngân hàng được tăng vốn, mục tiêu lợi nhuận trước thuế năm 2025 đạt 14,500 tỷ đồng. SHB chuyển đổi thành "Ngân hàng Tương lai" với AI, Big Data hướng đến tầm nhìn 2035.
</v>
      </c>
      <c r="H29" t="str">
        <v>https://image.vietstock.vn/2025/07/29/shb-tang-tran.jpg</v>
      </c>
    </row>
    <row r="30" spans="1:8" x14ac:dyDescent="0.35">
      <c r="A30" t="str">
        <f t="shared" si="2"/>
        <v>o</v>
      </c>
      <c r="B30" t="str">
        <v>o</v>
      </c>
      <c r="C30" t="str">
        <v>Vietnambiz</v>
      </c>
      <c r="D30" t="str">
        <v>Tiêu cực</v>
      </c>
      <c r="E30" s="17">
        <v>45867.414583333331</v>
      </c>
      <c r="F30" t="str">
        <v>Novaland lỗ hơn 600 tỷ trong nửa đầu, dòng tiền kinh doanh âm kỷ lục</v>
      </c>
      <c r="G30" t="str">
        <v>Nửa đầu năm 2025, Novaland lỗ ròng hơn 600 tỷ đồng, doanh thu thuần đạt 3.750 tỷ. Chi phí tài chính cao hơn 1.135 tỷ đồng, dẫn đến lỗ thuần hơn 400 tỷ. Dòng tiền kinh doanh âm kỷ lục 7.450 tỷ, nợ vay đáo hạn 12 tháng tới 32.000 tỷ. Doanh nghiệp chưa đủ khả năng thanh toán các khoản nợ tồn đọng. Novaland sẽ họp ĐHĐCĐ bất thường để hoán đổi nợ bằng cổ phiếu.</v>
      </c>
      <c r="H30" t="str">
        <v>https://cdn.vietnambiz.vn/1881912202208555/images/2025/07/29/screenshot-2025-07-29-at-100417-20250729100601883.png?width=700</v>
      </c>
    </row>
    <row r="31" spans="1:8" x14ac:dyDescent="0.35">
      <c r="A31" t="str">
        <f t="shared" si="2"/>
        <v/>
      </c>
      <c r="B31" t="str">
        <v/>
      </c>
      <c r="C31" t="str">
        <v>Vietnambiz</v>
      </c>
      <c r="D31" t="str">
        <v>Tích cực</v>
      </c>
      <c r="E31" s="17">
        <v>45867.413194444445</v>
      </c>
      <c r="F31" t="str">
        <v>NCB tăng vốn điều lệ lên 19.280 tỷ đồng</v>
      </c>
      <c r="G31" t="str">
        <v>NCB phát hành 750 triệu cổ phần nâng vốn lên 19.280 tỷ đồng, hoàn thành sớm PACCL. 6 tháng đầu năm 2025, lợi nhuận sau thuế đạt 462 tỷ đồng, tăng trưởng mạnh. Tổng tài sản đạt hơn 144.054 tỷ đồng, vượt kế hoạch năm 2025. NCB liên tục đầu tư công nghệ, nâng cao trải nghiệm khách hàng và năng lực quản trị. Ngân hàng này đã tăng vốn 3 lần liên tiếp, thể hiện quyết tâm phát triển bền vững.</v>
      </c>
      <c r="H31" t="str">
        <v>https://cdn.vietnambiz.vn/1881912202208555/images/2025/07/29/photo-import-20250729095309118.jpeg?width=700</v>
      </c>
    </row>
    <row r="32" spans="1:8" x14ac:dyDescent="0.35">
      <c r="A32" t="str">
        <f t="shared" si="2"/>
        <v/>
      </c>
      <c r="B32" t="str">
        <v/>
      </c>
      <c r="C32" t="str">
        <v>Vietnambiz</v>
      </c>
      <c r="D32" t="str">
        <v>Tích cực</v>
      </c>
      <c r="E32" s="17">
        <v>45867.408333333333</v>
      </c>
      <c r="F32" t="str">
        <v>Tăng cho thuê đất, lợi nhuận Viglacera gấp 3 lần cùng kỳ</v>
      </c>
      <c r="G32" t="str">
        <v xml:space="preserve">Lợi nhuận sau thuế quý II/2025 của Viglacera tăng 216% lên 540 tỷ đồng so với năm 2024. Doanh thu thuần quý II đạt 3.240 tỷ đồng, tăng 19% nhờ mảng cho thuê hạ tầng KCN. Trong 6 tháng đầu năm 2025, doanh thu thuần đạt 6.095 tỷ đồng, lợi nhuận trước thuế là 1.142 tỷ. Mảng cho thuê đất KCN đóng góp lớn vào lợi nhuận, tăng đáng kể so với năm trước. Tổng tài sản của Viglacera đạt 25.502 tỷ đồng, thể hiện sự tăng trưởng ổn định.
</v>
      </c>
      <c r="H32" t="str">
        <v>https://cdn.vietnambiz.vn/1881912202208555/images/2025/07/28/vgcvietnambiz3dgradientlegend-20250728192629576.png?width=700</v>
      </c>
    </row>
    <row r="33" spans="1:8" x14ac:dyDescent="0.35">
      <c r="A33" t="str">
        <f t="shared" si="2"/>
        <v>x</v>
      </c>
      <c r="B33" t="str">
        <v>x</v>
      </c>
      <c r="C33" t="str">
        <v>Vietnambiz</v>
      </c>
      <c r="D33" t="str">
        <v>Trung lập</v>
      </c>
      <c r="E33" s="17">
        <v>45866.660416666666</v>
      </c>
      <c r="F33" t="str">
        <v>Thêm một ngân hàng cắt giảm hơn 1.200 nhân sự trong nửa đầu năm</v>
      </c>
      <c r="G33" t="str">
        <v xml:space="preserve">Lợi nhuận trước thuế 6 tháng đầu năm 2025 của VIB đạt 5.016 tỷ đồng, tăng 8,9%. Chi phí bình quân nhân viên ngân hàng tăng từ 33,9 triệu lên 37,5 triệu đồng/tháng. Tổng tài sản của VIB đã tăng 7,7%, đạt mức 530.909 tỷ đồng vào cuối tháng 6. Nợ xấu của ngân hàng tăng 11,3%, tỷ lệ lên 3,57% trong 6 tháng vừa qua. Mảng kinh doanh ngoài lãi của VIB tăng trưởng gần 59% so với cùng kỳ năm ngoái.
</v>
      </c>
      <c r="H33" t="str">
        <v>https://cdn.vietnambiz.vn/1881912202208555/images/2025/07/28/screenshot-2025-07-28-at-153728-20250728153742525.png?width=700</v>
      </c>
    </row>
    <row r="34" spans="1:8" x14ac:dyDescent="0.35">
      <c r="A34" t="str">
        <f t="shared" si="2"/>
        <v/>
      </c>
      <c r="B34" t="str">
        <v/>
      </c>
      <c r="C34" t="str">
        <v>Vietnambiz</v>
      </c>
      <c r="D34" t="str">
        <v>Trung lập</v>
      </c>
      <c r="E34" s="17">
        <v>45866.660416666666</v>
      </c>
      <c r="F34" t="str">
        <v>Nam Long lãi gần trăm tỷ trong quý II, bắt đầu giải ngân cho dự án Hải Phòng</v>
      </c>
      <c r="G34" t="str">
        <v xml:space="preserve">Quý II/2025, doanh thu thuần Nam Long tăng gấp 3 lần đạt 773 tỷ đồng, nhưng lãi ròng giảm 38%. Lũy kế 6 tháng, doanh thu và lãi ròng tăng lần lượt 4,5 và 3 lần, đạt 2.064 tỷ và 208 tỷ. Dòng tiền âm hơn 800 tỷ do trả nợ gốc hơn 2.000 tỷ và trả cổ tức 800 tỷ. Nam Long bắt đầu giải ngân 350 tỷ cho dự án Ehome PG Hải Phòng 22,5 ha trong quý II.
</v>
      </c>
      <c r="H34" t="str">
        <v>https://cdn.vietnambiz.vn/1881912202208555/images/2025/07/28/screenshot-2025-07-28-at-154652-20250728154844657.png?width=700</v>
      </c>
    </row>
    <row r="35" spans="1:8" x14ac:dyDescent="0.35">
      <c r="A35" t="str">
        <f t="shared" si="2"/>
        <v/>
      </c>
      <c r="B35" t="str">
        <v/>
      </c>
      <c r="C35" t="str">
        <v>Vietnambiz</v>
      </c>
      <c r="D35" t="str">
        <v>Trung lập</v>
      </c>
      <c r="E35" s="17">
        <v>45866.343055555553</v>
      </c>
      <c r="F35" t="str">
        <v>Taseco Land (TAL) chào sàn HOSE ngày 1/8, định giá gần 8.000 tỷ đồng</v>
      </c>
      <c r="G35" t="str">
        <v>312 triệu cổ phiếu TAL của Taseco Land sẽ niêm yết HOSE từ 1/8, giá tham chiếu 25.500 đồng.  Taseco Land định giá 7.952 tỷ đồng, Tập đoàn Taseco sở hữu 72,89%. Công ty đẩy mạnh dự án 3.940 tỷ đồng tại Hải Phòng, 4.000 tỷ Bắc Ninh. Năm 2025, mục tiêu doanh thu thuần 4.332 tỷ đồng, lợi nhuận giảm 22%. Năm 2026, doanh thu dự kiến 5.092 tỷ đồng, lợi nhuận gấp đôi.</v>
      </c>
      <c r="H35" t="str">
        <v>https://cdn.vietnambiz.vn/1881912202208555/images/2025/07/28/28-7-tal-2-20250728074928220.png</v>
      </c>
    </row>
    <row r="36" spans="1:8" x14ac:dyDescent="0.35">
      <c r="A36" t="str">
        <f t="shared" si="2"/>
        <v>x</v>
      </c>
      <c r="B36" t="str">
        <v>x</v>
      </c>
      <c r="C36" t="str">
        <v>CafeF</v>
      </c>
      <c r="D36" t="str">
        <v>Tích cực</v>
      </c>
      <c r="E36" s="17">
        <v>45867.454861111109</v>
      </c>
      <c r="F36" t="str">
        <v>Viettel Global báo lãi ròng 2.389 tỷ đồng, tăng 185% trong quý 2/2025</v>
      </c>
      <c r="G36" t="str">
        <v>Viettel Global đạt 10.514 tỷ đồng doanh thu quý 2/2025, tăng 21% so với cùng kỳ. Lợi nhuận sau thuế tăng 185% lên 2.389 tỷ đồng, duy trì tăng trưởng 20% thứ bảy liên tiếp. Lũy kế 6 tháng, doanh thu thuần đạt 20.171 tỷ, tăng 21,6%. Các thị trường đều tăng trưởng tốt, dịch vụ tài chính số tăng vượt bậc. Công ty dự kiến chia cổ tức tiền mặt 7,5% vào tháng 9/2025.</v>
      </c>
      <c r="H36" t="str">
        <v>https://cafefcdn.com/thumb_w/640/203337114487263232/2025/7/29/avatar1753758480294-17537584874901641433715.jpg</v>
      </c>
    </row>
  </sheetData>
  <mergeCells count="3">
    <mergeCell ref="A1:H1"/>
    <mergeCell ref="A13:H13"/>
    <mergeCell ref="A25:H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7982-81C2-4B7E-A61E-AF5A693AAECF}">
  <dimension ref="A1:Q66"/>
  <sheetViews>
    <sheetView topLeftCell="C22" workbookViewId="0">
      <selection activeCell="G46" sqref="G46"/>
    </sheetView>
  </sheetViews>
  <sheetFormatPr defaultRowHeight="14.5" x14ac:dyDescent="0.35"/>
  <cols>
    <col min="1" max="1" width="10.7265625" style="2" bestFit="1" customWidth="1"/>
    <col min="2" max="2" width="12" bestFit="1" customWidth="1"/>
    <col min="3" max="3" width="12.7265625" bestFit="1" customWidth="1"/>
    <col min="4" max="5" width="12" bestFit="1" customWidth="1"/>
    <col min="7" max="7" width="10.7265625" style="2" bestFit="1" customWidth="1"/>
    <col min="8" max="8" width="12" bestFit="1" customWidth="1"/>
    <col min="9" max="10" width="12.7265625" bestFit="1" customWidth="1"/>
    <col min="11" max="11" width="12" bestFit="1" customWidth="1"/>
    <col min="13" max="13" width="10.7265625" style="2" bestFit="1" customWidth="1"/>
    <col min="14" max="14" width="12" bestFit="1" customWidth="1"/>
    <col min="15" max="16" width="12.7265625" bestFit="1" customWidth="1"/>
    <col min="17" max="17" width="12" bestFit="1" customWidth="1"/>
  </cols>
  <sheetData>
    <row r="1" spans="1:17" ht="20" thickBot="1" x14ac:dyDescent="0.5">
      <c r="A1" s="58" t="s">
        <v>24</v>
      </c>
      <c r="B1" s="58"/>
      <c r="C1" s="58"/>
      <c r="D1" s="58"/>
      <c r="E1" s="58"/>
      <c r="G1" s="58" t="s">
        <v>25</v>
      </c>
      <c r="H1" s="58"/>
      <c r="I1" s="58"/>
      <c r="J1" s="58"/>
      <c r="K1" s="58"/>
      <c r="M1" s="58" t="s">
        <v>39</v>
      </c>
      <c r="N1" s="58"/>
      <c r="O1" s="58"/>
      <c r="P1" s="58"/>
      <c r="Q1" s="58"/>
    </row>
    <row r="2" spans="1:17" ht="15" thickTop="1" x14ac:dyDescent="0.35">
      <c r="A2" s="2" t="str" cm="1">
        <f t="array" ref="A2:E22">_xlfn.CHOOSECOLS(_xlfn.VSTACK(daily_8h30_data[#Headers],
  _xlfn._xlws.SORT(_xlfn._xlws.FILTER(daily_8h30_data[], daily_8h30_data[ticker]=A1), 1, -1)
 ), 1, 3, 4, 5, 6)</f>
        <v>date</v>
      </c>
      <c r="B2" t="str">
        <v>close</v>
      </c>
      <c r="C2" t="str">
        <v>1d_diff</v>
      </c>
      <c r="D2" t="str">
        <v>1d_change</v>
      </c>
      <c r="E2" t="str">
        <v>cum_change</v>
      </c>
      <c r="G2" s="2" t="str" cm="1">
        <f t="array" ref="G2:K22">_xlfn.CHOOSECOLS(_xlfn.VSTACK(daily_8h30_data[#Headers],
  _xlfn._xlws.SORT(_xlfn._xlws.FILTER(daily_8h30_data[], daily_8h30_data[ticker]=G1), 1, -1)
 ), 1, 3, 4, 5, 6)</f>
        <v>date</v>
      </c>
      <c r="H2" t="str">
        <v>close</v>
      </c>
      <c r="I2" t="str">
        <v>1d_diff</v>
      </c>
      <c r="J2" t="str">
        <v>1d_change</v>
      </c>
      <c r="K2" t="str">
        <v>cum_change</v>
      </c>
      <c r="M2" s="2" t="str" cm="1">
        <f t="array" ref="M2:Q22">_xlfn.CHOOSECOLS(_xlfn.VSTACK(daily_8h30_data[#Headers],
  _xlfn._xlws.SORT(_xlfn._xlws.FILTER(daily_8h30_data[], daily_8h30_data[ticker]=M1), 1, -1)
 ), 1, 3, 4, 5, 6)</f>
        <v>date</v>
      </c>
      <c r="N2" t="str">
        <v>close</v>
      </c>
      <c r="O2" t="str">
        <v>1d_diff</v>
      </c>
      <c r="P2" t="str">
        <v>1d_change</v>
      </c>
      <c r="Q2" t="str">
        <v>cum_change</v>
      </c>
    </row>
    <row r="3" spans="1:17" x14ac:dyDescent="0.35">
      <c r="A3" s="2">
        <v>45867</v>
      </c>
      <c r="B3">
        <v>1544.0899658203125</v>
      </c>
      <c r="C3">
        <v>-13.330078125</v>
      </c>
      <c r="D3">
        <v>-8.5590770305176145E-3</v>
      </c>
      <c r="E3">
        <v>0.11475084546931424</v>
      </c>
      <c r="G3" s="2">
        <v>45867</v>
      </c>
      <c r="H3">
        <v>1674.75</v>
      </c>
      <c r="I3">
        <v>-20.8800048828125</v>
      </c>
      <c r="J3">
        <v>-1.2314010027355882E-2</v>
      </c>
      <c r="K3">
        <v>0.12737697807896864</v>
      </c>
      <c r="M3" s="2">
        <v>45867</v>
      </c>
      <c r="N3">
        <v>1665.4000244140625</v>
      </c>
      <c r="O3">
        <v>-27.5999755859375</v>
      </c>
      <c r="P3">
        <v>-1.6302407315970213E-2</v>
      </c>
      <c r="Q3">
        <v>0.13356549902877113</v>
      </c>
    </row>
    <row r="4" spans="1:17" x14ac:dyDescent="0.35">
      <c r="A4" s="2">
        <v>45866</v>
      </c>
      <c r="B4">
        <v>1557.4200439453125</v>
      </c>
      <c r="C4">
        <v>26.2900390625</v>
      </c>
      <c r="D4">
        <v>1.7170350642114363E-2</v>
      </c>
      <c r="E4">
        <v>0.12330992249983186</v>
      </c>
      <c r="G4" s="2">
        <v>45866</v>
      </c>
      <c r="H4">
        <v>1695.6300048828125</v>
      </c>
      <c r="I4">
        <v>26.300048828125</v>
      </c>
      <c r="J4">
        <v>1.5754853456462659E-2</v>
      </c>
      <c r="K4">
        <v>0.13969098810632452</v>
      </c>
      <c r="M4" s="2">
        <v>45866</v>
      </c>
      <c r="N4">
        <v>1693</v>
      </c>
      <c r="O4">
        <v>20</v>
      </c>
      <c r="P4">
        <v>1.1954572624028659E-2</v>
      </c>
      <c r="Q4">
        <v>0.14986790634474134</v>
      </c>
    </row>
    <row r="5" spans="1:17" x14ac:dyDescent="0.35">
      <c r="A5" s="2">
        <v>45863</v>
      </c>
      <c r="B5">
        <v>1531.1300048828125</v>
      </c>
      <c r="C5">
        <v>10.1099853515625</v>
      </c>
      <c r="D5">
        <v>6.6468456836472622E-3</v>
      </c>
      <c r="E5">
        <v>0.1061395718577175</v>
      </c>
      <c r="G5" s="2">
        <v>45863</v>
      </c>
      <c r="H5">
        <v>1669.3299560546875</v>
      </c>
      <c r="I5">
        <v>8.0999755859375</v>
      </c>
      <c r="J5">
        <v>4.8758905637207306E-3</v>
      </c>
      <c r="K5">
        <v>0.12393613464986186</v>
      </c>
      <c r="M5" s="2">
        <v>45863</v>
      </c>
      <c r="N5">
        <v>1673</v>
      </c>
      <c r="O5">
        <v>17.5</v>
      </c>
      <c r="P5">
        <v>1.0570824524312794E-2</v>
      </c>
      <c r="Q5">
        <v>0.13791333372071268</v>
      </c>
    </row>
    <row r="6" spans="1:17" x14ac:dyDescent="0.35">
      <c r="A6" s="2">
        <v>45862</v>
      </c>
      <c r="B6">
        <v>1521.02001953125</v>
      </c>
      <c r="C6">
        <v>8.7099609375</v>
      </c>
      <c r="D6">
        <v>5.75937512813951E-3</v>
      </c>
      <c r="E6">
        <v>9.9492726174070234E-2</v>
      </c>
      <c r="G6" s="2">
        <v>45862</v>
      </c>
      <c r="H6">
        <v>1661.22998046875</v>
      </c>
      <c r="I6">
        <v>8.219970703125</v>
      </c>
      <c r="J6">
        <v>4.9727289336201075E-3</v>
      </c>
      <c r="K6">
        <v>0.11906024408614113</v>
      </c>
      <c r="M6" s="2">
        <v>45862</v>
      </c>
      <c r="N6">
        <v>1655.5</v>
      </c>
      <c r="O6">
        <v>2.5</v>
      </c>
      <c r="P6">
        <v>1.5124016938898865E-3</v>
      </c>
      <c r="Q6">
        <v>0.12734250919639989</v>
      </c>
    </row>
    <row r="7" spans="1:17" x14ac:dyDescent="0.35">
      <c r="A7" s="2">
        <v>45861</v>
      </c>
      <c r="B7">
        <v>1512.31005859375</v>
      </c>
      <c r="C7">
        <v>2.77001953125</v>
      </c>
      <c r="D7">
        <v>1.835008982584041E-3</v>
      </c>
      <c r="E7">
        <v>9.3733351045930724E-2</v>
      </c>
      <c r="G7" s="2">
        <v>45861</v>
      </c>
      <c r="H7">
        <v>1653.010009765625</v>
      </c>
      <c r="I7">
        <v>-2.969970703125</v>
      </c>
      <c r="J7">
        <v>-1.7934822510863313E-3</v>
      </c>
      <c r="K7">
        <v>0.11408751515252102</v>
      </c>
      <c r="M7" s="2">
        <v>45861</v>
      </c>
      <c r="N7">
        <v>1653</v>
      </c>
      <c r="O7">
        <v>-2</v>
      </c>
      <c r="P7">
        <v>-1.2084592145015227E-3</v>
      </c>
      <c r="Q7">
        <v>0.12583010750251</v>
      </c>
    </row>
    <row r="8" spans="1:17" x14ac:dyDescent="0.35">
      <c r="A8" s="2">
        <v>45860</v>
      </c>
      <c r="B8">
        <v>1509.5400390625</v>
      </c>
      <c r="C8">
        <v>24.489990234375</v>
      </c>
      <c r="D8">
        <v>1.6491020119961952E-2</v>
      </c>
      <c r="E8">
        <v>9.1898342063346683E-2</v>
      </c>
      <c r="G8" s="2">
        <v>45860</v>
      </c>
      <c r="H8">
        <v>1655.97998046875</v>
      </c>
      <c r="I8">
        <v>27.919921875</v>
      </c>
      <c r="J8">
        <v>1.714919651005764E-2</v>
      </c>
      <c r="K8">
        <v>0.11588099740360736</v>
      </c>
      <c r="M8" s="2">
        <v>45860</v>
      </c>
      <c r="N8">
        <v>1655</v>
      </c>
      <c r="O8">
        <v>30.5</v>
      </c>
      <c r="P8">
        <v>1.8775007694675327E-2</v>
      </c>
      <c r="Q8">
        <v>0.12703856671701153</v>
      </c>
    </row>
    <row r="9" spans="1:17" x14ac:dyDescent="0.35">
      <c r="A9" s="2">
        <v>45859</v>
      </c>
      <c r="B9">
        <v>1485.050048828125</v>
      </c>
      <c r="C9">
        <v>-12.22998046875</v>
      </c>
      <c r="D9">
        <v>-8.1681316984459906E-3</v>
      </c>
      <c r="E9">
        <v>7.5407321943384731E-2</v>
      </c>
      <c r="G9" s="2">
        <v>45859</v>
      </c>
      <c r="H9">
        <v>1628.06005859375</v>
      </c>
      <c r="I9">
        <v>-15.8499755859375</v>
      </c>
      <c r="J9">
        <v>-9.641631997122424E-3</v>
      </c>
      <c r="K9">
        <v>9.8731800893549715E-2</v>
      </c>
      <c r="M9" s="2">
        <v>45859</v>
      </c>
      <c r="N9">
        <v>1624.5</v>
      </c>
      <c r="O9">
        <v>-13.5</v>
      </c>
      <c r="P9">
        <v>-8.2417582417582125E-3</v>
      </c>
      <c r="Q9">
        <v>0.1082635590223362</v>
      </c>
    </row>
    <row r="10" spans="1:17" x14ac:dyDescent="0.35">
      <c r="A10" s="2">
        <v>45856</v>
      </c>
      <c r="B10">
        <v>1497.280029296875</v>
      </c>
      <c r="C10">
        <v>7.27001953125</v>
      </c>
      <c r="D10">
        <v>4.8791749609746748E-3</v>
      </c>
      <c r="E10">
        <v>8.3575453641830721E-2</v>
      </c>
      <c r="G10" s="2">
        <v>45856</v>
      </c>
      <c r="H10">
        <v>1643.9100341796875</v>
      </c>
      <c r="I10">
        <v>9.2100830078125</v>
      </c>
      <c r="J10">
        <v>5.6341122425616064E-3</v>
      </c>
      <c r="K10">
        <v>0.10837343289067214</v>
      </c>
      <c r="M10" s="2">
        <v>45856</v>
      </c>
      <c r="N10">
        <v>1638</v>
      </c>
      <c r="O10">
        <v>0</v>
      </c>
      <c r="P10">
        <v>0</v>
      </c>
      <c r="Q10">
        <v>0.11650531726409441</v>
      </c>
    </row>
    <row r="11" spans="1:17" x14ac:dyDescent="0.35">
      <c r="A11" s="2">
        <v>45855</v>
      </c>
      <c r="B11">
        <v>1490.010009765625</v>
      </c>
      <c r="C11">
        <v>14.5400390625</v>
      </c>
      <c r="D11">
        <v>9.8545137150918283E-3</v>
      </c>
      <c r="E11">
        <v>7.8696278680856047E-2</v>
      </c>
      <c r="G11" s="2">
        <v>45855</v>
      </c>
      <c r="H11">
        <v>1634.699951171875</v>
      </c>
      <c r="I11">
        <v>20.2799072265625</v>
      </c>
      <c r="J11">
        <v>1.2561729088176099E-2</v>
      </c>
      <c r="K11">
        <v>0.10273932064811053</v>
      </c>
      <c r="M11" s="2">
        <v>45855</v>
      </c>
      <c r="N11">
        <v>1638</v>
      </c>
      <c r="O11">
        <v>20</v>
      </c>
      <c r="P11">
        <v>1.2360939431396822E-2</v>
      </c>
      <c r="Q11">
        <v>0.11650531726409441</v>
      </c>
    </row>
    <row r="12" spans="1:17" x14ac:dyDescent="0.35">
      <c r="A12" s="2">
        <v>45854</v>
      </c>
      <c r="B12">
        <v>1475.469970703125</v>
      </c>
      <c r="C12">
        <v>14.8199462890625</v>
      </c>
      <c r="D12">
        <v>1.0146130860475999E-2</v>
      </c>
      <c r="E12">
        <v>6.8841764965764218E-2</v>
      </c>
      <c r="G12" s="2">
        <v>45854</v>
      </c>
      <c r="H12">
        <v>1614.4200439453125</v>
      </c>
      <c r="I12">
        <v>20.580078125</v>
      </c>
      <c r="J12">
        <v>1.2912261310004114E-2</v>
      </c>
      <c r="K12">
        <v>9.0177591559934434E-2</v>
      </c>
      <c r="M12" s="2">
        <v>45854</v>
      </c>
      <c r="N12">
        <v>1618</v>
      </c>
      <c r="O12">
        <v>24</v>
      </c>
      <c r="P12">
        <v>1.5056461731492998E-2</v>
      </c>
      <c r="Q12">
        <v>0.10414437783269759</v>
      </c>
    </row>
    <row r="13" spans="1:17" x14ac:dyDescent="0.35">
      <c r="A13" s="2">
        <v>45853</v>
      </c>
      <c r="B13">
        <v>1460.6500244140625</v>
      </c>
      <c r="C13">
        <v>-9.77001953125</v>
      </c>
      <c r="D13">
        <v>-6.6443731989913601E-3</v>
      </c>
      <c r="E13">
        <v>5.8695634105288219E-2</v>
      </c>
      <c r="G13" s="2">
        <v>45853</v>
      </c>
      <c r="H13">
        <v>1593.8399658203125</v>
      </c>
      <c r="I13">
        <v>-11.820068359375</v>
      </c>
      <c r="J13">
        <v>-7.3615012566553562E-3</v>
      </c>
      <c r="K13">
        <v>7.726533024993032E-2</v>
      </c>
      <c r="M13" s="2">
        <v>45853</v>
      </c>
      <c r="N13">
        <v>1594</v>
      </c>
      <c r="O13">
        <v>-7.199951171875</v>
      </c>
      <c r="P13">
        <v>-4.4965971717683129E-3</v>
      </c>
      <c r="Q13">
        <v>8.9087916101204589E-2</v>
      </c>
    </row>
    <row r="14" spans="1:17" x14ac:dyDescent="0.35">
      <c r="A14" s="2">
        <v>45852</v>
      </c>
      <c r="B14">
        <v>1470.4200439453125</v>
      </c>
      <c r="C14">
        <v>12.6600341796875</v>
      </c>
      <c r="D14">
        <v>8.6845805172848234E-3</v>
      </c>
      <c r="E14">
        <v>6.5340007304279579E-2</v>
      </c>
      <c r="G14" s="2">
        <v>45852</v>
      </c>
      <c r="H14">
        <v>1605.6600341796875</v>
      </c>
      <c r="I14">
        <v>11.6500244140625</v>
      </c>
      <c r="J14">
        <v>7.3086268860855785E-3</v>
      </c>
      <c r="K14">
        <v>8.4626831506585676E-2</v>
      </c>
      <c r="M14" s="2">
        <v>45852</v>
      </c>
      <c r="N14">
        <v>1601.199951171875</v>
      </c>
      <c r="O14">
        <v>5.2999267578125</v>
      </c>
      <c r="P14">
        <v>3.3209641435767434E-3</v>
      </c>
      <c r="Q14">
        <v>9.3584513272972902E-2</v>
      </c>
    </row>
    <row r="15" spans="1:17" x14ac:dyDescent="0.35">
      <c r="A15" s="2">
        <v>45849</v>
      </c>
      <c r="B15">
        <v>1457.760009765625</v>
      </c>
      <c r="C15">
        <v>12.1199951171875</v>
      </c>
      <c r="D15">
        <v>8.3838265366049658E-3</v>
      </c>
      <c r="E15">
        <v>5.6655426786994756E-2</v>
      </c>
      <c r="G15" s="2">
        <v>45849</v>
      </c>
      <c r="H15">
        <v>1594.010009765625</v>
      </c>
      <c r="I15">
        <v>24.6700439453125</v>
      </c>
      <c r="J15">
        <v>1.572001254197164E-2</v>
      </c>
      <c r="K15">
        <v>7.7318204620500097E-2</v>
      </c>
      <c r="M15" s="2">
        <v>45849</v>
      </c>
      <c r="N15">
        <v>1595.9000244140625</v>
      </c>
      <c r="O15">
        <v>28</v>
      </c>
      <c r="P15">
        <v>1.7858281500100048E-2</v>
      </c>
      <c r="Q15">
        <v>9.0263549129396159E-2</v>
      </c>
    </row>
    <row r="16" spans="1:17" x14ac:dyDescent="0.35">
      <c r="A16" s="2">
        <v>45848</v>
      </c>
      <c r="B16">
        <v>1445.6400146484375</v>
      </c>
      <c r="C16">
        <v>14.320068359375</v>
      </c>
      <c r="D16">
        <v>1.0004798994454056E-2</v>
      </c>
      <c r="E16">
        <v>4.827160025038979E-2</v>
      </c>
      <c r="G16" s="2">
        <v>45848</v>
      </c>
      <c r="H16">
        <v>1569.3399658203125</v>
      </c>
      <c r="I16">
        <v>26.0699462890625</v>
      </c>
      <c r="J16">
        <v>1.6892666843214554E-2</v>
      </c>
      <c r="K16">
        <v>6.1598192078528458E-2</v>
      </c>
      <c r="M16" s="2">
        <v>45848</v>
      </c>
      <c r="N16">
        <v>1567.9000244140625</v>
      </c>
      <c r="O16">
        <v>34.9000244140625</v>
      </c>
      <c r="P16">
        <v>2.2765834581906397E-2</v>
      </c>
      <c r="Q16">
        <v>7.2405267629296111E-2</v>
      </c>
    </row>
    <row r="17" spans="1:17" x14ac:dyDescent="0.35">
      <c r="A17" s="2">
        <v>45847</v>
      </c>
      <c r="B17">
        <v>1431.3199462890625</v>
      </c>
      <c r="C17">
        <v>15.8599853515625</v>
      </c>
      <c r="D17">
        <v>1.1204827963525066E-2</v>
      </c>
      <c r="E17">
        <v>3.8266801255935734E-2</v>
      </c>
      <c r="G17" s="2">
        <v>45847</v>
      </c>
      <c r="H17">
        <v>1543.27001953125</v>
      </c>
      <c r="I17">
        <v>14</v>
      </c>
      <c r="J17">
        <v>9.1546946067060375E-3</v>
      </c>
      <c r="K17">
        <v>4.4705525235313903E-2</v>
      </c>
      <c r="M17" s="2">
        <v>45847</v>
      </c>
      <c r="N17">
        <v>1533</v>
      </c>
      <c r="O17">
        <v>21</v>
      </c>
      <c r="P17">
        <v>1.388888888888884E-2</v>
      </c>
      <c r="Q17">
        <v>4.9639433047389714E-2</v>
      </c>
    </row>
    <row r="18" spans="1:17" x14ac:dyDescent="0.35">
      <c r="A18" s="2">
        <v>45846</v>
      </c>
      <c r="B18">
        <v>1415.4599609375</v>
      </c>
      <c r="C18">
        <v>13.39990234375</v>
      </c>
      <c r="D18">
        <v>9.5572955392437819E-3</v>
      </c>
      <c r="E18">
        <v>2.7061973292410668E-2</v>
      </c>
      <c r="G18" s="2">
        <v>45846</v>
      </c>
      <c r="H18">
        <v>1529.27001953125</v>
      </c>
      <c r="I18">
        <v>20.6099853515625</v>
      </c>
      <c r="J18">
        <v>1.3661119725206339E-2</v>
      </c>
      <c r="K18">
        <v>3.5550830628607866E-2</v>
      </c>
      <c r="M18" s="2">
        <v>45846</v>
      </c>
      <c r="N18">
        <v>1512</v>
      </c>
      <c r="O18">
        <v>19.0999755859375</v>
      </c>
      <c r="P18">
        <v>1.279387452179459E-2</v>
      </c>
      <c r="Q18">
        <v>3.5750544158500874E-2</v>
      </c>
    </row>
    <row r="19" spans="1:17" x14ac:dyDescent="0.35">
      <c r="A19" s="2">
        <v>45845</v>
      </c>
      <c r="B19">
        <v>1402.06005859375</v>
      </c>
      <c r="C19">
        <v>15.090087890625</v>
      </c>
      <c r="D19">
        <v>1.0879895173920184E-2</v>
      </c>
      <c r="E19">
        <v>1.7504677753166886E-2</v>
      </c>
      <c r="G19" s="2">
        <v>45845</v>
      </c>
      <c r="H19">
        <v>1508.6600341796875</v>
      </c>
      <c r="I19">
        <v>19.8900146484375</v>
      </c>
      <c r="J19">
        <v>1.3360031695627494E-2</v>
      </c>
      <c r="K19">
        <v>2.1889710903401527E-2</v>
      </c>
      <c r="M19" s="2">
        <v>45845</v>
      </c>
      <c r="N19">
        <v>1492.9000244140625</v>
      </c>
      <c r="O19">
        <v>20.7000732421875</v>
      </c>
      <c r="P19">
        <v>1.406063981031247E-2</v>
      </c>
      <c r="Q19">
        <v>2.2956669636706284E-2</v>
      </c>
    </row>
    <row r="20" spans="1:17" x14ac:dyDescent="0.35">
      <c r="A20" s="2">
        <v>45842</v>
      </c>
      <c r="B20">
        <v>1386.969970703125</v>
      </c>
      <c r="C20">
        <v>5.010009765625</v>
      </c>
      <c r="D20">
        <v>3.6252929949043278E-3</v>
      </c>
      <c r="E20">
        <v>6.6247825792467019E-3</v>
      </c>
      <c r="G20" s="2">
        <v>45842</v>
      </c>
      <c r="H20">
        <v>1488.77001953125</v>
      </c>
      <c r="I20">
        <v>7.570068359375</v>
      </c>
      <c r="J20">
        <v>5.1107673568215883E-3</v>
      </c>
      <c r="K20">
        <v>8.5296792077740324E-3</v>
      </c>
      <c r="M20" s="2">
        <v>45842</v>
      </c>
      <c r="N20">
        <v>1472.199951171875</v>
      </c>
      <c r="O20">
        <v>1.199951171875</v>
      </c>
      <c r="P20">
        <v>8.157383901257198E-4</v>
      </c>
      <c r="Q20">
        <v>8.8960298263938142E-3</v>
      </c>
    </row>
    <row r="21" spans="1:17" x14ac:dyDescent="0.35">
      <c r="A21" s="2">
        <v>45841</v>
      </c>
      <c r="B21">
        <v>1381.9599609375</v>
      </c>
      <c r="C21">
        <v>-2.6300048828125</v>
      </c>
      <c r="D21">
        <v>-1.8994828416616372E-3</v>
      </c>
      <c r="E21">
        <v>2.9994895843423741E-3</v>
      </c>
      <c r="G21" s="2">
        <v>45841</v>
      </c>
      <c r="H21">
        <v>1481.199951171875</v>
      </c>
      <c r="I21">
        <v>-1.56005859375</v>
      </c>
      <c r="J21">
        <v>-1.0521315543143839E-3</v>
      </c>
      <c r="K21">
        <v>3.4189118509524441E-3</v>
      </c>
      <c r="M21" s="2">
        <v>45841</v>
      </c>
      <c r="N21">
        <v>1471</v>
      </c>
      <c r="O21">
        <v>1.300048828125</v>
      </c>
      <c r="P21">
        <v>8.8456751127230504E-4</v>
      </c>
      <c r="Q21">
        <v>8.0802914362680944E-3</v>
      </c>
    </row>
    <row r="22" spans="1:17" x14ac:dyDescent="0.35">
      <c r="A22" s="2">
        <v>45840</v>
      </c>
      <c r="B22">
        <v>1384.5899658203125</v>
      </c>
      <c r="C22">
        <v>6.75</v>
      </c>
      <c r="D22">
        <v>4.8989724260040113E-3</v>
      </c>
      <c r="E22">
        <v>4.8989724260040113E-3</v>
      </c>
      <c r="G22" s="2">
        <v>45840</v>
      </c>
      <c r="H22">
        <v>1482.760009765625</v>
      </c>
      <c r="I22">
        <v>6.5999755859375</v>
      </c>
      <c r="J22">
        <v>4.471043405266828E-3</v>
      </c>
      <c r="K22">
        <v>4.471043405266828E-3</v>
      </c>
      <c r="M22" s="2">
        <v>45840</v>
      </c>
      <c r="N22">
        <v>1469.699951171875</v>
      </c>
      <c r="O22">
        <v>10.5</v>
      </c>
      <c r="P22">
        <v>7.1957239249957894E-3</v>
      </c>
      <c r="Q22">
        <v>7.1957239249957894E-3</v>
      </c>
    </row>
    <row r="23" spans="1:17" ht="20" thickBot="1" x14ac:dyDescent="0.5">
      <c r="A23" s="58" t="s">
        <v>22</v>
      </c>
      <c r="B23" s="58"/>
      <c r="C23" s="58"/>
      <c r="D23" s="58"/>
      <c r="E23" s="58"/>
      <c r="G23" s="58" t="s">
        <v>23</v>
      </c>
      <c r="H23" s="58"/>
      <c r="I23" s="58"/>
      <c r="J23" s="58"/>
      <c r="K23" s="58"/>
      <c r="M23" s="58" t="s">
        <v>21</v>
      </c>
      <c r="N23" s="58"/>
      <c r="O23" s="58"/>
      <c r="P23" s="58"/>
      <c r="Q23" s="58"/>
    </row>
    <row r="24" spans="1:17" ht="15" thickTop="1" x14ac:dyDescent="0.35">
      <c r="A24" s="2" t="str" cm="1">
        <f t="array" ref="A24:E44">_xlfn.CHOOSECOLS(_xlfn.VSTACK(daily_8h30_data[#Headers],
  _xlfn._xlws.SORT(_xlfn._xlws.FILTER(daily_8h30_data[], daily_8h30_data[ticker]=A23), 1, -1)
 ), 1, 3, 4, 5, 6)</f>
        <v>date</v>
      </c>
      <c r="B24" t="str">
        <v>close</v>
      </c>
      <c r="C24" t="str">
        <v>1d_diff</v>
      </c>
      <c r="D24" t="str">
        <v>1d_change</v>
      </c>
      <c r="E24" t="str">
        <v>cum_change</v>
      </c>
      <c r="G24" s="2" t="str" cm="1">
        <f t="array" ref="G24:K44">_xlfn.CHOOSECOLS(_xlfn.VSTACK(daily_8h30_data[#Headers],
  _xlfn._xlws.SORT(_xlfn._xlws.FILTER(daily_8h30_data[], daily_8h30_data[ticker]=G23), 1, -1)
 ), 1, 3, 4, 5, 6)</f>
        <v>date</v>
      </c>
      <c r="H24" t="str">
        <v>close</v>
      </c>
      <c r="I24" t="str">
        <v>1d_diff</v>
      </c>
      <c r="J24" t="str">
        <v>1d_change</v>
      </c>
      <c r="K24" t="str">
        <v>cum_change</v>
      </c>
      <c r="M24" s="2" t="str" cm="1">
        <f t="array" ref="M24:Q44">_xlfn.CHOOSECOLS(_xlfn.VSTACK(daily_8h30_data[#Headers],
  _xlfn._xlws.SORT(_xlfn._xlws.FILTER(daily_8h30_data[], daily_8h30_data[ticker]=M23), 1, -1)
 ), 1, 3, 4, 5, 6)</f>
        <v>date</v>
      </c>
      <c r="N24" t="str">
        <v>close</v>
      </c>
      <c r="O24" t="str">
        <v>1d_diff</v>
      </c>
      <c r="P24" t="str">
        <v>1d_change</v>
      </c>
      <c r="Q24" t="str">
        <v>cum_change</v>
      </c>
    </row>
    <row r="25" spans="1:17" x14ac:dyDescent="0.35">
      <c r="A25" s="2">
        <v>45866</v>
      </c>
      <c r="B25">
        <v>44837.55859375</v>
      </c>
      <c r="C25">
        <v>-64.36328125</v>
      </c>
      <c r="D25">
        <v>-1.433419296153482E-3</v>
      </c>
      <c r="E25">
        <v>2.3347800146424458E-2</v>
      </c>
      <c r="G25" s="2">
        <v>45866</v>
      </c>
      <c r="H25">
        <v>9081.4404296875</v>
      </c>
      <c r="I25">
        <v>-38.869140625</v>
      </c>
      <c r="J25">
        <v>-4.261822510008062E-3</v>
      </c>
      <c r="K25">
        <v>3.6164179822767983E-2</v>
      </c>
      <c r="M25" s="2">
        <v>45867</v>
      </c>
      <c r="N25">
        <v>3595.189208984375</v>
      </c>
      <c r="O25">
        <v>-2.747802734375</v>
      </c>
      <c r="P25">
        <v>-7.6371618664394791E-4</v>
      </c>
      <c r="Q25">
        <v>3.9127594452876058E-2</v>
      </c>
    </row>
    <row r="26" spans="1:17" x14ac:dyDescent="0.35">
      <c r="A26" s="2">
        <v>45863</v>
      </c>
      <c r="B26">
        <v>44901.921875</v>
      </c>
      <c r="C26">
        <v>208.01171875</v>
      </c>
      <c r="D26">
        <v>4.6541400835771185E-3</v>
      </c>
      <c r="E26">
        <v>2.478121944257794E-2</v>
      </c>
      <c r="G26" s="2">
        <v>45863</v>
      </c>
      <c r="H26">
        <v>9120.3095703125</v>
      </c>
      <c r="I26">
        <v>-18.060546875</v>
      </c>
      <c r="J26">
        <v>-1.9763422408369813E-3</v>
      </c>
      <c r="K26">
        <v>4.0426002332776045E-2</v>
      </c>
      <c r="M26" s="2">
        <v>45866</v>
      </c>
      <c r="N26">
        <v>3597.93701171875</v>
      </c>
      <c r="O26">
        <v>4.28173828125</v>
      </c>
      <c r="P26">
        <v>1.1914716230292388E-3</v>
      </c>
      <c r="Q26">
        <v>3.9891310639520006E-2</v>
      </c>
    </row>
    <row r="27" spans="1:17" x14ac:dyDescent="0.35">
      <c r="A27" s="2">
        <v>45862</v>
      </c>
      <c r="B27">
        <v>44693.91015625</v>
      </c>
      <c r="C27">
        <v>-316.37890625</v>
      </c>
      <c r="D27">
        <v>-7.0290352014998891E-3</v>
      </c>
      <c r="E27">
        <v>2.0127079359000821E-2</v>
      </c>
      <c r="G27" s="2">
        <v>45862</v>
      </c>
      <c r="H27">
        <v>9138.3701171875</v>
      </c>
      <c r="I27">
        <v>76.8798828125</v>
      </c>
      <c r="J27">
        <v>8.4842427485993799E-3</v>
      </c>
      <c r="K27">
        <v>4.2402344573613027E-2</v>
      </c>
      <c r="M27" s="2">
        <v>45863</v>
      </c>
      <c r="N27">
        <v>3593.6552734375</v>
      </c>
      <c r="O27">
        <v>-12.071533203125</v>
      </c>
      <c r="P27">
        <v>-3.3478779315430085E-3</v>
      </c>
      <c r="Q27">
        <v>3.8699839016490767E-2</v>
      </c>
    </row>
    <row r="28" spans="1:17" x14ac:dyDescent="0.35">
      <c r="A28" s="2">
        <v>45861</v>
      </c>
      <c r="B28">
        <v>45010.2890625</v>
      </c>
      <c r="C28">
        <v>507.84765625</v>
      </c>
      <c r="D28">
        <v>1.1411680802273505E-2</v>
      </c>
      <c r="E28">
        <v>2.715611456050071E-2</v>
      </c>
      <c r="G28" s="2">
        <v>45861</v>
      </c>
      <c r="H28">
        <v>9061.490234375</v>
      </c>
      <c r="I28">
        <v>37.6806640625</v>
      </c>
      <c r="J28">
        <v>4.17569362129111E-3</v>
      </c>
      <c r="K28">
        <v>3.3918101825013647E-2</v>
      </c>
      <c r="M28" s="2">
        <v>45862</v>
      </c>
      <c r="N28">
        <v>3605.726806640625</v>
      </c>
      <c r="O28">
        <v>23.4287109375</v>
      </c>
      <c r="P28">
        <v>6.5401343806652523E-3</v>
      </c>
      <c r="Q28">
        <v>4.2047716948033775E-2</v>
      </c>
    </row>
    <row r="29" spans="1:17" x14ac:dyDescent="0.35">
      <c r="A29" s="2">
        <v>45860</v>
      </c>
      <c r="B29">
        <v>44502.44140625</v>
      </c>
      <c r="C29">
        <v>179.37109375</v>
      </c>
      <c r="D29">
        <v>4.0469013650306085E-3</v>
      </c>
      <c r="E29">
        <v>1.5744433758227205E-2</v>
      </c>
      <c r="G29" s="2">
        <v>45860</v>
      </c>
      <c r="H29">
        <v>9023.8095703125</v>
      </c>
      <c r="I29">
        <v>10.8193359375</v>
      </c>
      <c r="J29">
        <v>1.2004158060923142E-3</v>
      </c>
      <c r="K29">
        <v>2.9742408203722537E-2</v>
      </c>
      <c r="M29" s="2">
        <v>45861</v>
      </c>
      <c r="N29">
        <v>3582.298095703125</v>
      </c>
      <c r="O29">
        <v>0.43701171875</v>
      </c>
      <c r="P29">
        <v>1.2200688650487734E-4</v>
      </c>
      <c r="Q29">
        <v>3.5507582567368523E-2</v>
      </c>
    </row>
    <row r="30" spans="1:17" x14ac:dyDescent="0.35">
      <c r="A30" s="2">
        <v>45859</v>
      </c>
      <c r="B30">
        <v>44323.0703125</v>
      </c>
      <c r="C30">
        <v>-19.12109375</v>
      </c>
      <c r="D30">
        <v>-4.3121670678880619E-4</v>
      </c>
      <c r="E30">
        <v>1.1697532393196597E-2</v>
      </c>
      <c r="G30" s="2">
        <v>45859</v>
      </c>
      <c r="H30">
        <v>9012.990234375</v>
      </c>
      <c r="I30">
        <v>20.8701171875</v>
      </c>
      <c r="J30">
        <v>2.320933986147411E-3</v>
      </c>
      <c r="K30">
        <v>2.8541992397630223E-2</v>
      </c>
      <c r="M30" s="2">
        <v>45860</v>
      </c>
      <c r="N30">
        <v>3581.861083984375</v>
      </c>
      <c r="O30">
        <v>22.06982421875</v>
      </c>
      <c r="P30">
        <v>6.1997523473338312E-3</v>
      </c>
      <c r="Q30">
        <v>3.5385575680863646E-2</v>
      </c>
    </row>
    <row r="31" spans="1:17" x14ac:dyDescent="0.35">
      <c r="A31" s="2">
        <v>45856</v>
      </c>
      <c r="B31">
        <v>44342.19140625</v>
      </c>
      <c r="C31">
        <v>-142.296875</v>
      </c>
      <c r="D31">
        <v>-3.19879761458286E-3</v>
      </c>
      <c r="E31">
        <v>1.2128749099985403E-2</v>
      </c>
      <c r="G31" s="2">
        <v>45856</v>
      </c>
      <c r="H31">
        <v>8992.1201171875</v>
      </c>
      <c r="I31">
        <v>19.48046875</v>
      </c>
      <c r="J31">
        <v>2.1710967466961328E-3</v>
      </c>
      <c r="K31">
        <v>2.6221058411482812E-2</v>
      </c>
      <c r="M31" s="2">
        <v>45859</v>
      </c>
      <c r="N31">
        <v>3559.791259765625</v>
      </c>
      <c r="O31">
        <v>25.30859375</v>
      </c>
      <c r="P31">
        <v>7.1604803705347386E-3</v>
      </c>
      <c r="Q31">
        <v>2.9185823333529815E-2</v>
      </c>
    </row>
    <row r="32" spans="1:17" x14ac:dyDescent="0.35">
      <c r="A32" s="2">
        <v>45855</v>
      </c>
      <c r="B32">
        <v>44484.48828125</v>
      </c>
      <c r="C32">
        <v>229.70703125</v>
      </c>
      <c r="D32">
        <v>5.1905585060372239E-3</v>
      </c>
      <c r="E32">
        <v>1.5327546714568263E-2</v>
      </c>
      <c r="G32" s="2">
        <v>45855</v>
      </c>
      <c r="H32">
        <v>8972.6396484375</v>
      </c>
      <c r="I32">
        <v>46.08984375</v>
      </c>
      <c r="J32">
        <v>5.1632315685727903E-3</v>
      </c>
      <c r="K32">
        <v>2.4049961664786679E-2</v>
      </c>
      <c r="M32" s="2">
        <v>45856</v>
      </c>
      <c r="N32">
        <v>3534.482666015625</v>
      </c>
      <c r="O32">
        <v>17.6572265625</v>
      </c>
      <c r="P32">
        <v>5.0207856109132365E-3</v>
      </c>
      <c r="Q32">
        <v>2.2025342962995076E-2</v>
      </c>
    </row>
    <row r="33" spans="1:17" x14ac:dyDescent="0.35">
      <c r="A33" s="2">
        <v>45854</v>
      </c>
      <c r="B33">
        <v>44254.78125</v>
      </c>
      <c r="C33">
        <v>231.4921875</v>
      </c>
      <c r="D33">
        <v>5.2584028233635394E-3</v>
      </c>
      <c r="E33">
        <v>1.0136988208531039E-2</v>
      </c>
      <c r="G33" s="2">
        <v>45854</v>
      </c>
      <c r="H33">
        <v>8926.5498046875</v>
      </c>
      <c r="I33">
        <v>-11.7705078125</v>
      </c>
      <c r="J33">
        <v>-1.3168590295471461E-3</v>
      </c>
      <c r="K33">
        <v>1.8886730096213888E-2</v>
      </c>
      <c r="M33" s="2">
        <v>45855</v>
      </c>
      <c r="N33">
        <v>3516.825439453125</v>
      </c>
      <c r="O33">
        <v>13.048583984375</v>
      </c>
      <c r="P33">
        <v>3.7241481186247594E-3</v>
      </c>
      <c r="Q33">
        <v>1.7004557352081839E-2</v>
      </c>
    </row>
    <row r="34" spans="1:17" x14ac:dyDescent="0.35">
      <c r="A34" s="2">
        <v>45853</v>
      </c>
      <c r="B34">
        <v>44023.2890625</v>
      </c>
      <c r="C34">
        <v>-436.359375</v>
      </c>
      <c r="D34">
        <v>-9.8147284185888806E-3</v>
      </c>
      <c r="E34">
        <v>4.8785853851674998E-3</v>
      </c>
      <c r="G34" s="2">
        <v>45853</v>
      </c>
      <c r="H34">
        <v>8938.3203125</v>
      </c>
      <c r="I34">
        <v>-59.7392578125</v>
      </c>
      <c r="J34">
        <v>-6.6391267301229018E-3</v>
      </c>
      <c r="K34">
        <v>2.0203589125761034E-2</v>
      </c>
      <c r="M34" s="2">
        <v>45854</v>
      </c>
      <c r="N34">
        <v>3503.77685546875</v>
      </c>
      <c r="O34">
        <v>-1.221923828125</v>
      </c>
      <c r="P34">
        <v>-3.4862318222261823E-4</v>
      </c>
      <c r="Q34">
        <v>1.328040923345708E-2</v>
      </c>
    </row>
    <row r="35" spans="1:17" x14ac:dyDescent="0.35">
      <c r="A35" s="2">
        <v>45852</v>
      </c>
      <c r="B35">
        <v>44459.6484375</v>
      </c>
      <c r="C35">
        <v>88.13671875</v>
      </c>
      <c r="D35">
        <v>1.9863357216372002E-3</v>
      </c>
      <c r="E35">
        <v>1.469331380375638E-2</v>
      </c>
      <c r="G35" s="2">
        <v>45852</v>
      </c>
      <c r="H35">
        <v>8998.0595703125</v>
      </c>
      <c r="I35">
        <v>56.939453125</v>
      </c>
      <c r="J35">
        <v>6.368268447209946E-3</v>
      </c>
      <c r="K35">
        <v>2.6842715855883936E-2</v>
      </c>
      <c r="M35" s="2">
        <v>45853</v>
      </c>
      <c r="N35">
        <v>3504.998779296875</v>
      </c>
      <c r="O35">
        <v>-14.651123046875</v>
      </c>
      <c r="P35">
        <v>-4.1626648824131252E-3</v>
      </c>
      <c r="Q35">
        <v>1.3629032415679698E-2</v>
      </c>
    </row>
    <row r="36" spans="1:17" x14ac:dyDescent="0.35">
      <c r="A36" s="2">
        <v>45849</v>
      </c>
      <c r="B36">
        <v>44371.51171875</v>
      </c>
      <c r="C36">
        <v>-279.12890625</v>
      </c>
      <c r="D36">
        <v>-6.2513975688338608E-3</v>
      </c>
      <c r="E36">
        <v>1.270697808211918E-2</v>
      </c>
      <c r="G36" s="2">
        <v>45849</v>
      </c>
      <c r="H36">
        <v>8941.1201171875</v>
      </c>
      <c r="I36">
        <v>-34.5400390625</v>
      </c>
      <c r="J36">
        <v>-3.8481892653264849E-3</v>
      </c>
      <c r="K36">
        <v>2.047444740867399E-2</v>
      </c>
      <c r="M36" s="2">
        <v>45852</v>
      </c>
      <c r="N36">
        <v>3519.64990234375</v>
      </c>
      <c r="O36">
        <v>9.47265625</v>
      </c>
      <c r="P36">
        <v>2.698626190612341E-3</v>
      </c>
      <c r="Q36">
        <v>1.7791697298092823E-2</v>
      </c>
    </row>
    <row r="37" spans="1:17" x14ac:dyDescent="0.35">
      <c r="A37" s="2">
        <v>45848</v>
      </c>
      <c r="B37">
        <v>44650.640625</v>
      </c>
      <c r="C37">
        <v>192.33984375</v>
      </c>
      <c r="D37">
        <v>4.3262976850235724E-3</v>
      </c>
      <c r="E37">
        <v>1.8958375650953041E-2</v>
      </c>
      <c r="G37" s="2">
        <v>45848</v>
      </c>
      <c r="H37">
        <v>8975.66015625</v>
      </c>
      <c r="I37">
        <v>108.640625</v>
      </c>
      <c r="J37">
        <v>1.2252214469260947E-2</v>
      </c>
      <c r="K37">
        <v>2.4322636674000475E-2</v>
      </c>
      <c r="M37" s="2">
        <v>45849</v>
      </c>
      <c r="N37">
        <v>3510.17724609375</v>
      </c>
      <c r="O37">
        <v>0.495361328125</v>
      </c>
      <c r="P37">
        <v>1.4114137531251458E-4</v>
      </c>
      <c r="Q37">
        <v>1.5093071107480482E-2</v>
      </c>
    </row>
    <row r="38" spans="1:17" x14ac:dyDescent="0.35">
      <c r="A38" s="2">
        <v>45847</v>
      </c>
      <c r="B38">
        <v>44458.30078125</v>
      </c>
      <c r="C38">
        <v>217.5390625</v>
      </c>
      <c r="D38">
        <v>4.9171635850882023E-3</v>
      </c>
      <c r="E38">
        <v>1.4632077965929469E-2</v>
      </c>
      <c r="G38" s="2">
        <v>45847</v>
      </c>
      <c r="H38">
        <v>8867.01953125</v>
      </c>
      <c r="I38">
        <v>12.83984375</v>
      </c>
      <c r="J38">
        <v>1.4501449262573907E-3</v>
      </c>
      <c r="K38">
        <v>1.2070422204739528E-2</v>
      </c>
      <c r="M38" s="2">
        <v>45848</v>
      </c>
      <c r="N38">
        <v>3509.681884765625</v>
      </c>
      <c r="O38">
        <v>16.63232421875</v>
      </c>
      <c r="P38">
        <v>4.7615483062730668E-3</v>
      </c>
      <c r="Q38">
        <v>1.4951929732167968E-2</v>
      </c>
    </row>
    <row r="39" spans="1:17" x14ac:dyDescent="0.35">
      <c r="A39" s="2">
        <v>45846</v>
      </c>
      <c r="B39">
        <v>44240.76171875</v>
      </c>
      <c r="C39">
        <v>-165.59765625</v>
      </c>
      <c r="D39">
        <v>-3.7291428205490362E-3</v>
      </c>
      <c r="E39">
        <v>9.7149143808412664E-3</v>
      </c>
      <c r="G39" s="2">
        <v>45846</v>
      </c>
      <c r="H39">
        <v>8854.1796875</v>
      </c>
      <c r="I39">
        <v>47.6494140625</v>
      </c>
      <c r="J39">
        <v>5.4106909966824546E-3</v>
      </c>
      <c r="K39">
        <v>1.0620277278482138E-2</v>
      </c>
      <c r="M39" s="2">
        <v>45847</v>
      </c>
      <c r="N39">
        <v>3493.049560546875</v>
      </c>
      <c r="O39">
        <v>-4.42578125</v>
      </c>
      <c r="P39">
        <v>-1.2654217163762249E-3</v>
      </c>
      <c r="Q39">
        <v>1.0190381425894901E-2</v>
      </c>
    </row>
    <row r="40" spans="1:17" x14ac:dyDescent="0.35">
      <c r="A40" s="2">
        <v>45845</v>
      </c>
      <c r="B40">
        <v>44406.359375</v>
      </c>
      <c r="C40">
        <v>-422.171875</v>
      </c>
      <c r="D40">
        <v>-9.4174817516466947E-3</v>
      </c>
      <c r="E40">
        <v>1.3444057201390303E-2</v>
      </c>
      <c r="G40" s="2">
        <v>45845</v>
      </c>
      <c r="H40">
        <v>8806.5302734375</v>
      </c>
      <c r="I40">
        <v>-16.3798828125</v>
      </c>
      <c r="J40">
        <v>-1.8565170133685305E-3</v>
      </c>
      <c r="K40">
        <v>5.209586281799683E-3</v>
      </c>
      <c r="M40" s="2">
        <v>45846</v>
      </c>
      <c r="N40">
        <v>3497.475341796875</v>
      </c>
      <c r="O40">
        <v>24.34814453125</v>
      </c>
      <c r="P40">
        <v>7.0104384747033954E-3</v>
      </c>
      <c r="Q40">
        <v>1.1455803142271126E-2</v>
      </c>
    </row>
    <row r="41" spans="1:17" x14ac:dyDescent="0.35">
      <c r="A41" s="2">
        <v>45841</v>
      </c>
      <c r="B41">
        <v>44828.53125</v>
      </c>
      <c r="C41">
        <v>344.109375</v>
      </c>
      <c r="D41">
        <v>7.7355029130632413E-3</v>
      </c>
      <c r="E41">
        <v>2.2861538953036997E-2</v>
      </c>
      <c r="G41" s="2">
        <v>45842</v>
      </c>
      <c r="H41">
        <v>8822.91015625</v>
      </c>
      <c r="I41">
        <v>-0.2900390625</v>
      </c>
      <c r="J41">
        <v>-3.2872320255616927E-5</v>
      </c>
      <c r="K41">
        <v>7.0661032951682134E-3</v>
      </c>
      <c r="M41" s="2">
        <v>45845</v>
      </c>
      <c r="N41">
        <v>3473.127197265625</v>
      </c>
      <c r="O41">
        <v>0.80810546875</v>
      </c>
      <c r="P41">
        <v>2.3272788225581209E-4</v>
      </c>
      <c r="Q41">
        <v>4.4453646675677305E-3</v>
      </c>
    </row>
    <row r="42" spans="1:17" x14ac:dyDescent="0.35">
      <c r="A42" s="2">
        <v>45840</v>
      </c>
      <c r="B42">
        <v>44484.421875</v>
      </c>
      <c r="C42">
        <v>-10.51953125</v>
      </c>
      <c r="D42">
        <v>-2.3642083611152831E-4</v>
      </c>
      <c r="E42">
        <v>1.5126036039973756E-2</v>
      </c>
      <c r="G42" s="2">
        <v>45841</v>
      </c>
      <c r="H42">
        <v>8823.2001953125</v>
      </c>
      <c r="I42">
        <v>48.509765625</v>
      </c>
      <c r="J42">
        <v>5.5283734524556039E-3</v>
      </c>
      <c r="K42">
        <v>7.0989756154238304E-3</v>
      </c>
      <c r="M42" s="2">
        <v>45842</v>
      </c>
      <c r="N42">
        <v>3472.319091796875</v>
      </c>
      <c r="O42">
        <v>11.16845703125</v>
      </c>
      <c r="P42">
        <v>3.2268046698309405E-3</v>
      </c>
      <c r="Q42">
        <v>4.2126367853119184E-3</v>
      </c>
    </row>
    <row r="43" spans="1:17" x14ac:dyDescent="0.35">
      <c r="A43" s="2">
        <v>45839</v>
      </c>
      <c r="B43">
        <v>44494.94140625</v>
      </c>
      <c r="C43">
        <v>400.171875</v>
      </c>
      <c r="D43">
        <v>9.0752685466786165E-3</v>
      </c>
      <c r="E43">
        <v>1.5362456876085284E-2</v>
      </c>
      <c r="G43" s="2">
        <v>45840</v>
      </c>
      <c r="H43">
        <v>8774.6904296875</v>
      </c>
      <c r="I43">
        <v>-10.6396484375</v>
      </c>
      <c r="J43">
        <v>-1.2110698565546141E-3</v>
      </c>
      <c r="K43">
        <v>1.5706021629682265E-3</v>
      </c>
      <c r="M43" s="2">
        <v>45841</v>
      </c>
      <c r="N43">
        <v>3461.150634765625</v>
      </c>
      <c r="O43">
        <v>6.358154296875</v>
      </c>
      <c r="P43">
        <v>1.8403867476324276E-3</v>
      </c>
      <c r="Q43">
        <v>9.8583211548097793E-4</v>
      </c>
    </row>
    <row r="44" spans="1:17" x14ac:dyDescent="0.35">
      <c r="A44" s="2">
        <v>45838</v>
      </c>
      <c r="B44">
        <v>44094.76953125</v>
      </c>
      <c r="C44">
        <v>275.5</v>
      </c>
      <c r="D44">
        <v>6.2871883294066677E-3</v>
      </c>
      <c r="E44">
        <v>6.2871883294066677E-3</v>
      </c>
      <c r="G44" s="2">
        <v>45839</v>
      </c>
      <c r="H44">
        <v>8785.330078125</v>
      </c>
      <c r="I44">
        <v>24.3701171875</v>
      </c>
      <c r="J44">
        <v>2.7816720195228406E-3</v>
      </c>
      <c r="K44">
        <v>2.7816720195228406E-3</v>
      </c>
      <c r="M44" s="2">
        <v>45840</v>
      </c>
      <c r="N44">
        <v>3454.79248046875</v>
      </c>
      <c r="O44">
        <v>-2.954833984375</v>
      </c>
      <c r="P44">
        <v>-8.5455463215144967E-4</v>
      </c>
      <c r="Q44">
        <v>-8.5455463215144967E-4</v>
      </c>
    </row>
    <row r="45" spans="1:17" ht="20" thickBot="1" x14ac:dyDescent="0.5">
      <c r="A45" s="58" t="s">
        <v>20</v>
      </c>
      <c r="B45" s="58"/>
      <c r="C45" s="58"/>
      <c r="D45" s="58"/>
      <c r="E45" s="58"/>
      <c r="G45" s="58" t="s">
        <v>65</v>
      </c>
      <c r="H45" s="58"/>
      <c r="I45" s="58"/>
      <c r="J45" s="58"/>
      <c r="K45" s="58"/>
      <c r="M45" s="58" t="s">
        <v>26</v>
      </c>
      <c r="N45" s="58"/>
      <c r="O45" s="58"/>
      <c r="P45" s="58"/>
      <c r="Q45" s="58"/>
    </row>
    <row r="46" spans="1:17" ht="15" thickTop="1" x14ac:dyDescent="0.35">
      <c r="A46" s="2" t="str" cm="1">
        <f t="array" ref="A46:E66">_xlfn.CHOOSECOLS(_xlfn.VSTACK(daily_8h30_data[#Headers],
  _xlfn._xlws.SORT(_xlfn._xlws.FILTER(daily_8h30_data[], daily_8h30_data[ticker]=A45), 1, -1)
 ), 1, 3, 4, 5, 6)</f>
        <v>date</v>
      </c>
      <c r="B46" t="str">
        <v>close</v>
      </c>
      <c r="C46" t="str">
        <v>1d_diff</v>
      </c>
      <c r="D46" t="str">
        <v>1d_change</v>
      </c>
      <c r="E46" t="str">
        <v>cum_change</v>
      </c>
      <c r="G46" s="2" t="str" cm="1">
        <f t="array" ref="G46:K66">_xlfn.CHOOSECOLS(_xlfn.VSTACK(daily_8h30_data[#Headers],
  _xlfn._xlws.SORT(_xlfn._xlws.FILTER(daily_8h30_data[], daily_8h30_data[ticker]=G45), 1, -1)
 ), 1, 3, 4, 5, 6)</f>
        <v>date</v>
      </c>
      <c r="H46" t="str">
        <v>close</v>
      </c>
      <c r="I46" t="str">
        <v>1d_diff</v>
      </c>
      <c r="J46" t="str">
        <v>1d_change</v>
      </c>
      <c r="K46" t="str">
        <v>cum_change</v>
      </c>
      <c r="M46" s="2" t="str" cm="1">
        <f t="array" ref="M46:Q66">_xlfn.CHOOSECOLS(_xlfn.VSTACK(daily_8h30_data[#Headers],
  _xlfn._xlws.SORT(_xlfn._xlws.FILTER(daily_8h30_data[], daily_8h30_data[ticker]=M45), 1, -1)
 ), 1, 3, 4, 5, 6)</f>
        <v>date</v>
      </c>
      <c r="N46" t="str">
        <v>close</v>
      </c>
      <c r="O46" t="str">
        <v>1d_diff</v>
      </c>
      <c r="P46" t="str">
        <v>1d_change</v>
      </c>
      <c r="Q46" t="str">
        <v>cum_change</v>
      </c>
    </row>
    <row r="47" spans="1:17" x14ac:dyDescent="0.35">
      <c r="A47" s="2">
        <v>45867</v>
      </c>
      <c r="B47">
        <v>3317.92822265625</v>
      </c>
      <c r="C47">
        <v>0.51220703125</v>
      </c>
      <c r="D47">
        <v>1.5439939665018443E-4</v>
      </c>
      <c r="E47">
        <v>5.1860060741195646E-3</v>
      </c>
      <c r="G47" s="2">
        <v>45828</v>
      </c>
      <c r="H47">
        <v>75</v>
      </c>
      <c r="I47">
        <v>-0.6699981689453125</v>
      </c>
      <c r="J47">
        <v>-8.8542115125922471E-3</v>
      </c>
      <c r="K47">
        <v>0.18723840834317729</v>
      </c>
      <c r="M47" s="2">
        <v>45867</v>
      </c>
      <c r="N47">
        <v>98.65619194864901</v>
      </c>
      <c r="O47">
        <v>4.9226421222030581E-2</v>
      </c>
      <c r="P47">
        <v>4.9921849799083873E-4</v>
      </c>
      <c r="Q47">
        <v>1.2312856571646824E-2</v>
      </c>
    </row>
    <row r="48" spans="1:17" x14ac:dyDescent="0.35">
      <c r="A48" s="2">
        <v>45866</v>
      </c>
      <c r="B48">
        <v>3317.416015625</v>
      </c>
      <c r="C48">
        <v>-19.93603515625</v>
      </c>
      <c r="D48">
        <v>-5.9736086732543603E-3</v>
      </c>
      <c r="E48">
        <v>5.0316066774693802E-3</v>
      </c>
      <c r="G48" s="2">
        <v>45827</v>
      </c>
      <c r="H48">
        <v>75.669998168945313</v>
      </c>
      <c r="I48">
        <v>0.56999969482421875</v>
      </c>
      <c r="J48">
        <v>7.589876250405414E-3</v>
      </c>
      <c r="K48">
        <v>0.19609261985576953</v>
      </c>
      <c r="M48" s="2">
        <v>45866</v>
      </c>
      <c r="N48">
        <v>98.606965527426979</v>
      </c>
      <c r="O48">
        <v>2.8720248475138987E-2</v>
      </c>
      <c r="P48">
        <v>2.9134469165947863E-4</v>
      </c>
      <c r="Q48">
        <v>1.1813638073655985E-2</v>
      </c>
    </row>
    <row r="49" spans="1:17" x14ac:dyDescent="0.35">
      <c r="A49" s="2">
        <v>45865</v>
      </c>
      <c r="B49">
        <v>3337.35205078125</v>
      </c>
      <c r="C49">
        <v>-7.81396484375</v>
      </c>
      <c r="D49">
        <v>-2.3358974733246329E-3</v>
      </c>
      <c r="E49">
        <v>1.100521535072374E-2</v>
      </c>
      <c r="G49" s="2">
        <v>45826</v>
      </c>
      <c r="H49">
        <v>75.099998474121094</v>
      </c>
      <c r="I49">
        <v>-0.15000152587890625</v>
      </c>
      <c r="J49">
        <v>-1.9933757591881207E-3</v>
      </c>
      <c r="K49">
        <v>0.18850274360536412</v>
      </c>
      <c r="M49" s="2">
        <v>45865</v>
      </c>
      <c r="N49">
        <v>98.57824527895184</v>
      </c>
      <c r="O49">
        <v>0.97277733449413972</v>
      </c>
      <c r="P49">
        <v>9.9664225271447471E-3</v>
      </c>
      <c r="Q49">
        <v>1.1522293381996507E-2</v>
      </c>
    </row>
    <row r="50" spans="1:17" x14ac:dyDescent="0.35">
      <c r="A50" s="2">
        <v>45863</v>
      </c>
      <c r="B50">
        <v>3345.166015625</v>
      </c>
      <c r="C50">
        <v>-25.77880859375</v>
      </c>
      <c r="D50">
        <v>-7.6473540618465785E-3</v>
      </c>
      <c r="E50">
        <v>1.3341112824048373E-2</v>
      </c>
      <c r="G50" s="2">
        <v>45825</v>
      </c>
      <c r="H50">
        <v>75.25</v>
      </c>
      <c r="I50">
        <v>3.1800003051757813</v>
      </c>
      <c r="J50">
        <v>4.4123772979621112E-2</v>
      </c>
      <c r="K50">
        <v>0.19049611936455224</v>
      </c>
      <c r="M50" s="2">
        <v>45863</v>
      </c>
      <c r="N50">
        <v>97.6054679444577</v>
      </c>
      <c r="O50">
        <v>0.1463406760134518</v>
      </c>
      <c r="P50">
        <v>1.5015594753928774E-3</v>
      </c>
      <c r="Q50">
        <v>1.5558708548517597E-3</v>
      </c>
    </row>
    <row r="51" spans="1:17" x14ac:dyDescent="0.35">
      <c r="A51" s="2">
        <v>45862</v>
      </c>
      <c r="B51">
        <v>3370.94482421875</v>
      </c>
      <c r="C51">
        <v>-19.113037109375</v>
      </c>
      <c r="D51">
        <v>-5.6379678138848144E-3</v>
      </c>
      <c r="E51">
        <v>2.0988466885894952E-2</v>
      </c>
      <c r="G51" s="2">
        <v>45824</v>
      </c>
      <c r="H51">
        <v>72.069999694824219</v>
      </c>
      <c r="I51">
        <v>-1.660003662109375</v>
      </c>
      <c r="J51">
        <v>-2.2514628869242603E-2</v>
      </c>
      <c r="K51">
        <v>0.14637234638493113</v>
      </c>
      <c r="M51" s="2">
        <v>45862</v>
      </c>
      <c r="N51">
        <v>97.459127268444249</v>
      </c>
      <c r="O51">
        <v>0.27704963871622112</v>
      </c>
      <c r="P51">
        <v>2.8508305798091715E-3</v>
      </c>
      <c r="Q51">
        <v>5.4311379458882314E-5</v>
      </c>
    </row>
    <row r="52" spans="1:17" x14ac:dyDescent="0.35">
      <c r="A52" s="2">
        <v>45861</v>
      </c>
      <c r="B52">
        <v>3390.057861328125</v>
      </c>
      <c r="C52">
        <v>-31.40185546875</v>
      </c>
      <c r="D52">
        <v>-9.1779117885240069E-3</v>
      </c>
      <c r="E52">
        <v>2.6626434699779766E-2</v>
      </c>
      <c r="G52" s="2">
        <v>45823</v>
      </c>
      <c r="H52">
        <v>73.730003356933594</v>
      </c>
      <c r="I52">
        <v>0.5500030517578125</v>
      </c>
      <c r="J52">
        <v>7.5157563468732924E-3</v>
      </c>
      <c r="K52">
        <v>0.16888697525417373</v>
      </c>
      <c r="M52" s="2">
        <v>45861</v>
      </c>
      <c r="N52">
        <v>97.182077629728028</v>
      </c>
      <c r="O52">
        <v>-0.19312060636457318</v>
      </c>
      <c r="P52">
        <v>-1.9832627800802083E-3</v>
      </c>
      <c r="Q52">
        <v>-2.7965192003502892E-3</v>
      </c>
    </row>
    <row r="53" spans="1:17" x14ac:dyDescent="0.35">
      <c r="A53" s="2">
        <v>45860</v>
      </c>
      <c r="B53">
        <v>3421.459716796875</v>
      </c>
      <c r="C53">
        <v>29.471435546875</v>
      </c>
      <c r="D53">
        <v>8.6885428554648314E-3</v>
      </c>
      <c r="E53">
        <v>3.5804346488303773E-2</v>
      </c>
      <c r="G53" s="2">
        <v>45821</v>
      </c>
      <c r="H53">
        <v>73.180000305175781</v>
      </c>
      <c r="I53">
        <v>-0.73999786376953125</v>
      </c>
      <c r="J53">
        <v>-1.0010793859575817E-2</v>
      </c>
      <c r="K53">
        <v>0.16137121890730044</v>
      </c>
      <c r="M53" s="2">
        <v>45860</v>
      </c>
      <c r="N53">
        <v>97.375198236092601</v>
      </c>
      <c r="O53">
        <v>-0.46064031118699234</v>
      </c>
      <c r="P53">
        <v>-4.7082982885089386E-3</v>
      </c>
      <c r="Q53">
        <v>-8.1325642027008094E-4</v>
      </c>
    </row>
    <row r="54" spans="1:17" x14ac:dyDescent="0.35">
      <c r="A54" s="2">
        <v>45859</v>
      </c>
      <c r="B54">
        <v>3391.98828125</v>
      </c>
      <c r="C54">
        <v>45.1728515625</v>
      </c>
      <c r="D54">
        <v>1.3497264044440627E-2</v>
      </c>
      <c r="E54">
        <v>2.7115803632838942E-2</v>
      </c>
      <c r="G54" s="2">
        <v>45820</v>
      </c>
      <c r="H54">
        <v>73.919998168945313</v>
      </c>
      <c r="I54">
        <v>6.0099945068359375</v>
      </c>
      <c r="J54">
        <v>8.8499398950691477E-2</v>
      </c>
      <c r="K54">
        <v>0.17138201276687626</v>
      </c>
      <c r="M54" s="2">
        <v>45859</v>
      </c>
      <c r="N54">
        <v>97.835838547279593</v>
      </c>
      <c r="O54">
        <v>-0.1003984243963032</v>
      </c>
      <c r="P54">
        <v>-1.0251407191124162E-3</v>
      </c>
      <c r="Q54">
        <v>3.8950418682388577E-3</v>
      </c>
    </row>
    <row r="55" spans="1:17" x14ac:dyDescent="0.35">
      <c r="A55" s="2">
        <v>45858</v>
      </c>
      <c r="B55">
        <v>3346.8154296875</v>
      </c>
      <c r="C55">
        <v>-5.039306640625</v>
      </c>
      <c r="D55">
        <v>-1.5034382564399484E-3</v>
      </c>
      <c r="E55">
        <v>1.3618539588398315E-2</v>
      </c>
      <c r="G55" s="2">
        <v>45819</v>
      </c>
      <c r="H55">
        <v>67.910003662109375</v>
      </c>
      <c r="I55">
        <v>2.9500045776367188</v>
      </c>
      <c r="J55">
        <v>4.5412632684932674E-2</v>
      </c>
      <c r="K55">
        <v>8.288261381618478E-2</v>
      </c>
      <c r="M55" s="2">
        <v>45858</v>
      </c>
      <c r="N55">
        <v>97.936236971675896</v>
      </c>
      <c r="O55">
        <v>1.3823322276010686E-2</v>
      </c>
      <c r="P55">
        <v>1.4116606975700385E-4</v>
      </c>
      <c r="Q55">
        <v>4.9201825873512739E-3</v>
      </c>
    </row>
    <row r="56" spans="1:17" x14ac:dyDescent="0.35">
      <c r="A56" s="2">
        <v>45857</v>
      </c>
      <c r="B56">
        <v>3351.854736328125</v>
      </c>
      <c r="C56">
        <v>2.99951171875</v>
      </c>
      <c r="D56">
        <v>8.9568270873807698E-4</v>
      </c>
      <c r="E56">
        <v>1.5121977844838264E-2</v>
      </c>
      <c r="G56" s="2">
        <v>45818</v>
      </c>
      <c r="H56">
        <v>64.959999084472656</v>
      </c>
      <c r="I56">
        <v>-0.44000244140625</v>
      </c>
      <c r="J56">
        <v>-6.7278659195770807E-3</v>
      </c>
      <c r="K56">
        <v>3.7469981131252106E-2</v>
      </c>
      <c r="M56" s="2">
        <v>45857</v>
      </c>
      <c r="N56">
        <v>97.922413649399886</v>
      </c>
      <c r="O56">
        <v>-0.5468593984653296</v>
      </c>
      <c r="P56">
        <v>-5.5536045056360228E-3</v>
      </c>
      <c r="Q56">
        <v>4.77901651759427E-3</v>
      </c>
    </row>
    <row r="57" spans="1:17" x14ac:dyDescent="0.35">
      <c r="A57" s="2">
        <v>45856</v>
      </c>
      <c r="B57">
        <v>3348.855224609375</v>
      </c>
      <c r="C57">
        <v>10.104248046875</v>
      </c>
      <c r="D57">
        <v>3.0263556994232221E-3</v>
      </c>
      <c r="E57">
        <v>1.4226295136100187E-2</v>
      </c>
      <c r="G57" s="2">
        <v>45817</v>
      </c>
      <c r="H57">
        <v>65.400001525878906</v>
      </c>
      <c r="I57">
        <v>0.84999847412109375</v>
      </c>
      <c r="J57">
        <v>1.3168062493189137E-2</v>
      </c>
      <c r="K57">
        <v>4.4197847050829187E-2</v>
      </c>
      <c r="M57" s="2">
        <v>45856</v>
      </c>
      <c r="N57">
        <v>98.469273047865215</v>
      </c>
      <c r="O57">
        <v>-4.4358095515377727E-3</v>
      </c>
      <c r="P57">
        <v>-4.50456228673346E-5</v>
      </c>
      <c r="Q57">
        <v>1.0332621023230293E-2</v>
      </c>
    </row>
    <row r="58" spans="1:17" x14ac:dyDescent="0.35">
      <c r="A58" s="2">
        <v>45855</v>
      </c>
      <c r="B58">
        <v>3338.7509765625</v>
      </c>
      <c r="C58">
        <v>-6.223876953125</v>
      </c>
      <c r="D58">
        <v>-1.860664795905298E-3</v>
      </c>
      <c r="E58">
        <v>1.1199939436676964E-2</v>
      </c>
      <c r="G58" s="2">
        <v>45816</v>
      </c>
      <c r="H58">
        <v>64.550003051757813</v>
      </c>
      <c r="I58">
        <v>-0.21999359130859375</v>
      </c>
      <c r="J58">
        <v>-3.396535474919582E-3</v>
      </c>
      <c r="K58">
        <v>3.102978455764005E-2</v>
      </c>
      <c r="M58" s="2">
        <v>45855</v>
      </c>
      <c r="N58">
        <v>98.473708857416753</v>
      </c>
      <c r="O58">
        <v>0.17669966691842376</v>
      </c>
      <c r="P58">
        <v>1.7976097988492423E-3</v>
      </c>
      <c r="Q58">
        <v>1.0377666646097627E-2</v>
      </c>
    </row>
    <row r="59" spans="1:17" x14ac:dyDescent="0.35">
      <c r="A59" s="2">
        <v>45854</v>
      </c>
      <c r="B59">
        <v>3344.974853515625</v>
      </c>
      <c r="C59">
        <v>13.35595703125</v>
      </c>
      <c r="D59">
        <v>4.008848984901503E-3</v>
      </c>
      <c r="E59">
        <v>1.3060604232582262E-2</v>
      </c>
      <c r="G59" s="2">
        <v>45814</v>
      </c>
      <c r="H59">
        <v>64.769996643066406</v>
      </c>
      <c r="I59">
        <v>1.55999755859375</v>
      </c>
      <c r="J59">
        <v>2.4679601031301956E-2</v>
      </c>
      <c r="K59">
        <v>3.4426320032559632E-2</v>
      </c>
      <c r="M59" s="2">
        <v>45854</v>
      </c>
      <c r="N59">
        <v>98.297009190498329</v>
      </c>
      <c r="O59">
        <v>-0.30202011557209119</v>
      </c>
      <c r="P59">
        <v>-3.0631144920764131E-3</v>
      </c>
      <c r="Q59">
        <v>8.5800568472483851E-3</v>
      </c>
    </row>
    <row r="60" spans="1:17" x14ac:dyDescent="0.35">
      <c r="A60" s="2">
        <v>45853</v>
      </c>
      <c r="B60">
        <v>3331.618896484375</v>
      </c>
      <c r="C60">
        <v>-13.451904296875</v>
      </c>
      <c r="D60">
        <v>-4.0214109350789062E-3</v>
      </c>
      <c r="E60">
        <v>9.0517552476807595E-3</v>
      </c>
      <c r="G60" s="2">
        <v>45813</v>
      </c>
      <c r="H60">
        <v>63.209999084472656</v>
      </c>
      <c r="I60">
        <v>0.61999893188476563</v>
      </c>
      <c r="J60">
        <v>9.90571865111467E-3</v>
      </c>
      <c r="K60">
        <v>9.7467190012576754E-3</v>
      </c>
      <c r="M60" s="2">
        <v>45853</v>
      </c>
      <c r="N60">
        <v>98.59902930607042</v>
      </c>
      <c r="O60">
        <v>0.51921843311856719</v>
      </c>
      <c r="P60">
        <v>5.2938359943530688E-3</v>
      </c>
      <c r="Q60">
        <v>1.1643171339324798E-2</v>
      </c>
    </row>
    <row r="61" spans="1:17" x14ac:dyDescent="0.35">
      <c r="A61" s="2">
        <v>45852</v>
      </c>
      <c r="B61">
        <v>3345.07080078125</v>
      </c>
      <c r="C61">
        <v>-16.578369140625</v>
      </c>
      <c r="D61">
        <v>-4.9316178764158281E-3</v>
      </c>
      <c r="E61">
        <v>1.3073166182759666E-2</v>
      </c>
      <c r="G61" s="2">
        <v>45812</v>
      </c>
      <c r="H61">
        <v>62.590000152587891</v>
      </c>
      <c r="I61">
        <v>-0.57999801635742188</v>
      </c>
      <c r="J61">
        <v>-9.1815423962217091E-3</v>
      </c>
      <c r="K61">
        <v>-1.5899964985699455E-4</v>
      </c>
      <c r="M61" s="2">
        <v>45852</v>
      </c>
      <c r="N61">
        <v>98.079810872951853</v>
      </c>
      <c r="O61">
        <v>2.8018853240041608E-3</v>
      </c>
      <c r="P61">
        <v>2.8568217494973069E-5</v>
      </c>
      <c r="Q61">
        <v>6.3493353449717294E-3</v>
      </c>
    </row>
    <row r="62" spans="1:17" x14ac:dyDescent="0.35">
      <c r="A62" s="2">
        <v>45851</v>
      </c>
      <c r="B62">
        <v>3361.649169921875</v>
      </c>
      <c r="C62">
        <v>8.802490234375</v>
      </c>
      <c r="D62">
        <v>2.6253780966791762E-3</v>
      </c>
      <c r="E62">
        <v>1.8004784059175494E-2</v>
      </c>
      <c r="G62" s="2">
        <v>45811</v>
      </c>
      <c r="H62">
        <v>63.169998168945313</v>
      </c>
      <c r="I62">
        <v>0.29999923706054688</v>
      </c>
      <c r="J62">
        <v>4.7717391785797592E-3</v>
      </c>
      <c r="K62">
        <v>9.0225427463647145E-3</v>
      </c>
      <c r="M62" s="2">
        <v>45851</v>
      </c>
      <c r="N62">
        <v>98.077008987627849</v>
      </c>
      <c r="O62">
        <v>4.3671597650813965E-3</v>
      </c>
      <c r="P62">
        <v>4.4529847301744141E-5</v>
      </c>
      <c r="Q62">
        <v>6.3207671274767563E-3</v>
      </c>
    </row>
    <row r="63" spans="1:17" x14ac:dyDescent="0.35">
      <c r="A63" s="2">
        <v>45850</v>
      </c>
      <c r="B63">
        <v>3352.8466796875</v>
      </c>
      <c r="C63">
        <v>4.13623046875</v>
      </c>
      <c r="D63">
        <v>1.2351711297449164E-3</v>
      </c>
      <c r="E63">
        <v>1.5379405962496318E-2</v>
      </c>
      <c r="G63" s="2">
        <v>45810</v>
      </c>
      <c r="H63">
        <v>62.869998931884766</v>
      </c>
      <c r="I63">
        <v>0.43999862670898438</v>
      </c>
      <c r="J63">
        <v>7.04787160913245E-3</v>
      </c>
      <c r="K63">
        <v>4.2508035677849554E-3</v>
      </c>
      <c r="M63" s="2">
        <v>45850</v>
      </c>
      <c r="N63">
        <v>98.072641827862768</v>
      </c>
      <c r="O63">
        <v>0.23112149801352189</v>
      </c>
      <c r="P63">
        <v>2.3622026439731325E-3</v>
      </c>
      <c r="Q63">
        <v>6.2762372801750121E-3</v>
      </c>
    </row>
    <row r="64" spans="1:17" x14ac:dyDescent="0.35">
      <c r="A64" s="2">
        <v>45849</v>
      </c>
      <c r="B64">
        <v>3348.71044921875</v>
      </c>
      <c r="C64">
        <v>28.4765625</v>
      </c>
      <c r="D64">
        <v>8.5766736535968224E-3</v>
      </c>
      <c r="E64">
        <v>1.4144234832751401E-2</v>
      </c>
      <c r="G64" s="2">
        <v>45809</v>
      </c>
      <c r="H64">
        <v>62.430000305175781</v>
      </c>
      <c r="I64">
        <v>1.6399993896484375</v>
      </c>
      <c r="J64">
        <v>2.6978110954914314E-2</v>
      </c>
      <c r="K64">
        <v>-2.7970680413474946E-3</v>
      </c>
      <c r="M64" s="2">
        <v>45849</v>
      </c>
      <c r="N64">
        <v>97.841520329849246</v>
      </c>
      <c r="O64">
        <v>0.31431980893979983</v>
      </c>
      <c r="P64">
        <v>3.222893790254977E-3</v>
      </c>
      <c r="Q64">
        <v>3.9140346362018796E-3</v>
      </c>
    </row>
    <row r="65" spans="1:17" x14ac:dyDescent="0.35">
      <c r="A65" s="2">
        <v>45848</v>
      </c>
      <c r="B65">
        <v>3320.23388671875</v>
      </c>
      <c r="C65">
        <v>5.082275390625</v>
      </c>
      <c r="D65">
        <v>1.5330446345978022E-3</v>
      </c>
      <c r="E65">
        <v>5.5675611791545787E-3</v>
      </c>
      <c r="G65" s="2">
        <v>45807</v>
      </c>
      <c r="H65">
        <v>60.790000915527344</v>
      </c>
      <c r="I65">
        <v>0.13000106811523438</v>
      </c>
      <c r="J65">
        <v>2.1431102611646491E-3</v>
      </c>
      <c r="K65">
        <v>-2.9775178996261809E-2</v>
      </c>
      <c r="M65" s="2">
        <v>45848</v>
      </c>
      <c r="N65">
        <v>97.527200520909446</v>
      </c>
      <c r="O65">
        <v>8.1007982946360357E-2</v>
      </c>
      <c r="P65">
        <v>8.3130988329593869E-4</v>
      </c>
      <c r="Q65">
        <v>6.9114084594690262E-4</v>
      </c>
    </row>
    <row r="66" spans="1:17" x14ac:dyDescent="0.35">
      <c r="A66" s="2">
        <v>45847</v>
      </c>
      <c r="B66">
        <v>3315.151611328125</v>
      </c>
      <c r="C66">
        <v>13.3212890625</v>
      </c>
      <c r="D66">
        <v>4.0345165445567766E-3</v>
      </c>
      <c r="E66">
        <v>4.0345165445567766E-3</v>
      </c>
      <c r="G66" s="2">
        <v>45806</v>
      </c>
      <c r="H66">
        <v>60.659999847412109</v>
      </c>
      <c r="I66">
        <v>-2</v>
      </c>
      <c r="J66">
        <v>-3.1918289257426458E-2</v>
      </c>
      <c r="K66">
        <v>-3.1918289257426458E-2</v>
      </c>
      <c r="M66" s="2">
        <v>45847</v>
      </c>
      <c r="N66">
        <v>97.446192537963086</v>
      </c>
      <c r="O66">
        <v>-1.3660853830103292E-2</v>
      </c>
      <c r="P66">
        <v>-1.4016903734903607E-4</v>
      </c>
      <c r="Q66">
        <v>-1.4016903734903607E-4</v>
      </c>
    </row>
  </sheetData>
  <mergeCells count="9">
    <mergeCell ref="A45:E45"/>
    <mergeCell ref="G45:K45"/>
    <mergeCell ref="M45:Q45"/>
    <mergeCell ref="A1:E1"/>
    <mergeCell ref="G1:K1"/>
    <mergeCell ref="M1:Q1"/>
    <mergeCell ref="A23:E23"/>
    <mergeCell ref="G23:K23"/>
    <mergeCell ref="M23:Q2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H181"/>
  <sheetViews>
    <sheetView workbookViewId="0">
      <selection activeCell="K2" sqref="K2"/>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26953125" bestFit="1" customWidth="1"/>
    <col min="11" max="11" width="6.7265625" bestFit="1" customWidth="1"/>
  </cols>
  <sheetData>
    <row r="1" spans="1:8" x14ac:dyDescent="0.35">
      <c r="A1" t="s">
        <v>27</v>
      </c>
      <c r="B1" t="s">
        <v>19</v>
      </c>
      <c r="C1" t="s">
        <v>28</v>
      </c>
      <c r="D1" t="s">
        <v>46</v>
      </c>
      <c r="E1" t="s">
        <v>29</v>
      </c>
      <c r="F1" t="s">
        <v>37</v>
      </c>
      <c r="G1" t="s">
        <v>30</v>
      </c>
      <c r="H1" t="s">
        <v>31</v>
      </c>
    </row>
    <row r="2" spans="1:8" x14ac:dyDescent="0.35">
      <c r="A2" s="1">
        <v>45867</v>
      </c>
      <c r="B2" t="s">
        <v>24</v>
      </c>
      <c r="C2">
        <v>1544.0899658203125</v>
      </c>
      <c r="D2">
        <v>-13.330078125</v>
      </c>
      <c r="E2">
        <v>-8.5590770305176145E-3</v>
      </c>
      <c r="F2">
        <v>0.11475084546931424</v>
      </c>
      <c r="G2" t="s">
        <v>38</v>
      </c>
      <c r="H2" t="s">
        <v>32</v>
      </c>
    </row>
    <row r="3" spans="1:8" x14ac:dyDescent="0.35">
      <c r="A3" s="1">
        <v>45866</v>
      </c>
      <c r="B3" t="s">
        <v>24</v>
      </c>
      <c r="C3">
        <v>1557.4200439453125</v>
      </c>
      <c r="D3">
        <v>26.2900390625</v>
      </c>
      <c r="E3">
        <v>1.7170350642114363E-2</v>
      </c>
      <c r="F3">
        <v>0.12330992249983186</v>
      </c>
      <c r="G3" t="s">
        <v>38</v>
      </c>
      <c r="H3" t="s">
        <v>32</v>
      </c>
    </row>
    <row r="4" spans="1:8" x14ac:dyDescent="0.35">
      <c r="A4" s="1">
        <v>45863</v>
      </c>
      <c r="B4" t="s">
        <v>24</v>
      </c>
      <c r="C4">
        <v>1531.1300048828125</v>
      </c>
      <c r="D4">
        <v>10.1099853515625</v>
      </c>
      <c r="E4">
        <v>6.6468456836472622E-3</v>
      </c>
      <c r="F4">
        <v>0.1061395718577175</v>
      </c>
      <c r="G4" t="s">
        <v>38</v>
      </c>
      <c r="H4" t="s">
        <v>32</v>
      </c>
    </row>
    <row r="5" spans="1:8" x14ac:dyDescent="0.35">
      <c r="A5" s="1">
        <v>45862</v>
      </c>
      <c r="B5" t="s">
        <v>24</v>
      </c>
      <c r="C5">
        <v>1521.02001953125</v>
      </c>
      <c r="D5">
        <v>8.7099609375</v>
      </c>
      <c r="E5">
        <v>5.75937512813951E-3</v>
      </c>
      <c r="F5">
        <v>9.9492726174070234E-2</v>
      </c>
      <c r="G5" t="s">
        <v>38</v>
      </c>
      <c r="H5" t="s">
        <v>32</v>
      </c>
    </row>
    <row r="6" spans="1:8" x14ac:dyDescent="0.35">
      <c r="A6" s="1">
        <v>45861</v>
      </c>
      <c r="B6" t="s">
        <v>24</v>
      </c>
      <c r="C6">
        <v>1512.31005859375</v>
      </c>
      <c r="D6">
        <v>2.77001953125</v>
      </c>
      <c r="E6">
        <v>1.835008982584041E-3</v>
      </c>
      <c r="F6">
        <v>9.3733351045930724E-2</v>
      </c>
      <c r="G6" t="s">
        <v>38</v>
      </c>
      <c r="H6" t="s">
        <v>32</v>
      </c>
    </row>
    <row r="7" spans="1:8" x14ac:dyDescent="0.35">
      <c r="A7" s="1">
        <v>45860</v>
      </c>
      <c r="B7" t="s">
        <v>24</v>
      </c>
      <c r="C7">
        <v>1509.5400390625</v>
      </c>
      <c r="D7">
        <v>24.489990234375</v>
      </c>
      <c r="E7">
        <v>1.6491020119961952E-2</v>
      </c>
      <c r="F7">
        <v>9.1898342063346683E-2</v>
      </c>
      <c r="G7" t="s">
        <v>38</v>
      </c>
      <c r="H7" t="s">
        <v>32</v>
      </c>
    </row>
    <row r="8" spans="1:8" x14ac:dyDescent="0.35">
      <c r="A8" s="1">
        <v>45859</v>
      </c>
      <c r="B8" t="s">
        <v>24</v>
      </c>
      <c r="C8">
        <v>1485.050048828125</v>
      </c>
      <c r="D8">
        <v>-12.22998046875</v>
      </c>
      <c r="E8">
        <v>-8.1681316984459906E-3</v>
      </c>
      <c r="F8">
        <v>7.5407321943384731E-2</v>
      </c>
      <c r="G8" t="s">
        <v>38</v>
      </c>
      <c r="H8" t="s">
        <v>32</v>
      </c>
    </row>
    <row r="9" spans="1:8" x14ac:dyDescent="0.35">
      <c r="A9" s="1">
        <v>45856</v>
      </c>
      <c r="B9" t="s">
        <v>24</v>
      </c>
      <c r="C9">
        <v>1497.280029296875</v>
      </c>
      <c r="D9">
        <v>7.27001953125</v>
      </c>
      <c r="E9">
        <v>4.8791749609746748E-3</v>
      </c>
      <c r="F9">
        <v>8.3575453641830721E-2</v>
      </c>
      <c r="G9" t="s">
        <v>38</v>
      </c>
      <c r="H9" t="s">
        <v>32</v>
      </c>
    </row>
    <row r="10" spans="1:8" x14ac:dyDescent="0.35">
      <c r="A10" s="1">
        <v>45855</v>
      </c>
      <c r="B10" t="s">
        <v>24</v>
      </c>
      <c r="C10">
        <v>1490.010009765625</v>
      </c>
      <c r="D10">
        <v>14.5400390625</v>
      </c>
      <c r="E10">
        <v>9.8545137150918283E-3</v>
      </c>
      <c r="F10">
        <v>7.8696278680856047E-2</v>
      </c>
      <c r="G10" t="s">
        <v>38</v>
      </c>
      <c r="H10" t="s">
        <v>32</v>
      </c>
    </row>
    <row r="11" spans="1:8" x14ac:dyDescent="0.35">
      <c r="A11" s="1">
        <v>45854</v>
      </c>
      <c r="B11" t="s">
        <v>24</v>
      </c>
      <c r="C11">
        <v>1475.469970703125</v>
      </c>
      <c r="D11">
        <v>14.8199462890625</v>
      </c>
      <c r="E11">
        <v>1.0146130860475999E-2</v>
      </c>
      <c r="F11">
        <v>6.8841764965764218E-2</v>
      </c>
      <c r="G11" t="s">
        <v>38</v>
      </c>
      <c r="H11" t="s">
        <v>32</v>
      </c>
    </row>
    <row r="12" spans="1:8" x14ac:dyDescent="0.35">
      <c r="A12" s="1">
        <v>45853</v>
      </c>
      <c r="B12" t="s">
        <v>24</v>
      </c>
      <c r="C12">
        <v>1460.6500244140625</v>
      </c>
      <c r="D12">
        <v>-9.77001953125</v>
      </c>
      <c r="E12">
        <v>-6.6443731989913601E-3</v>
      </c>
      <c r="F12">
        <v>5.8695634105288219E-2</v>
      </c>
      <c r="G12" t="s">
        <v>38</v>
      </c>
      <c r="H12" t="s">
        <v>32</v>
      </c>
    </row>
    <row r="13" spans="1:8" x14ac:dyDescent="0.35">
      <c r="A13" s="1">
        <v>45852</v>
      </c>
      <c r="B13" t="s">
        <v>24</v>
      </c>
      <c r="C13">
        <v>1470.4200439453125</v>
      </c>
      <c r="D13">
        <v>12.6600341796875</v>
      </c>
      <c r="E13">
        <v>8.6845805172848234E-3</v>
      </c>
      <c r="F13">
        <v>6.5340007304279579E-2</v>
      </c>
      <c r="G13" t="s">
        <v>38</v>
      </c>
      <c r="H13" t="s">
        <v>32</v>
      </c>
    </row>
    <row r="14" spans="1:8" x14ac:dyDescent="0.35">
      <c r="A14" s="1">
        <v>45849</v>
      </c>
      <c r="B14" t="s">
        <v>24</v>
      </c>
      <c r="C14">
        <v>1457.760009765625</v>
      </c>
      <c r="D14">
        <v>12.1199951171875</v>
      </c>
      <c r="E14">
        <v>8.3838265366049658E-3</v>
      </c>
      <c r="F14">
        <v>5.6655426786994756E-2</v>
      </c>
      <c r="G14" t="s">
        <v>38</v>
      </c>
      <c r="H14" t="s">
        <v>32</v>
      </c>
    </row>
    <row r="15" spans="1:8" x14ac:dyDescent="0.35">
      <c r="A15" s="1">
        <v>45848</v>
      </c>
      <c r="B15" t="s">
        <v>24</v>
      </c>
      <c r="C15">
        <v>1445.6400146484375</v>
      </c>
      <c r="D15">
        <v>14.320068359375</v>
      </c>
      <c r="E15">
        <v>1.0004798994454056E-2</v>
      </c>
      <c r="F15">
        <v>4.827160025038979E-2</v>
      </c>
      <c r="G15" t="s">
        <v>38</v>
      </c>
      <c r="H15" t="s">
        <v>32</v>
      </c>
    </row>
    <row r="16" spans="1:8" x14ac:dyDescent="0.35">
      <c r="A16" s="1">
        <v>45847</v>
      </c>
      <c r="B16" t="s">
        <v>24</v>
      </c>
      <c r="C16">
        <v>1431.3199462890625</v>
      </c>
      <c r="D16">
        <v>15.8599853515625</v>
      </c>
      <c r="E16">
        <v>1.1204827963525066E-2</v>
      </c>
      <c r="F16">
        <v>3.8266801255935734E-2</v>
      </c>
      <c r="G16" t="s">
        <v>38</v>
      </c>
      <c r="H16" t="s">
        <v>32</v>
      </c>
    </row>
    <row r="17" spans="1:8" x14ac:dyDescent="0.35">
      <c r="A17" s="1">
        <v>45846</v>
      </c>
      <c r="B17" t="s">
        <v>24</v>
      </c>
      <c r="C17">
        <v>1415.4599609375</v>
      </c>
      <c r="D17">
        <v>13.39990234375</v>
      </c>
      <c r="E17">
        <v>9.5572955392437819E-3</v>
      </c>
      <c r="F17">
        <v>2.7061973292410668E-2</v>
      </c>
      <c r="G17" t="s">
        <v>38</v>
      </c>
      <c r="H17" t="s">
        <v>32</v>
      </c>
    </row>
    <row r="18" spans="1:8" x14ac:dyDescent="0.35">
      <c r="A18" s="1">
        <v>45845</v>
      </c>
      <c r="B18" t="s">
        <v>24</v>
      </c>
      <c r="C18">
        <v>1402.06005859375</v>
      </c>
      <c r="D18">
        <v>15.090087890625</v>
      </c>
      <c r="E18">
        <v>1.0879895173920184E-2</v>
      </c>
      <c r="F18">
        <v>1.7504677753166886E-2</v>
      </c>
      <c r="G18" t="s">
        <v>38</v>
      </c>
      <c r="H18" t="s">
        <v>32</v>
      </c>
    </row>
    <row r="19" spans="1:8" x14ac:dyDescent="0.35">
      <c r="A19" s="1">
        <v>45842</v>
      </c>
      <c r="B19" t="s">
        <v>24</v>
      </c>
      <c r="C19">
        <v>1386.969970703125</v>
      </c>
      <c r="D19">
        <v>5.010009765625</v>
      </c>
      <c r="E19">
        <v>3.6252929949043278E-3</v>
      </c>
      <c r="F19">
        <v>6.6247825792467019E-3</v>
      </c>
      <c r="G19" t="s">
        <v>38</v>
      </c>
      <c r="H19" t="s">
        <v>32</v>
      </c>
    </row>
    <row r="20" spans="1:8" x14ac:dyDescent="0.35">
      <c r="A20" s="1">
        <v>45841</v>
      </c>
      <c r="B20" t="s">
        <v>24</v>
      </c>
      <c r="C20">
        <v>1381.9599609375</v>
      </c>
      <c r="D20">
        <v>-2.6300048828125</v>
      </c>
      <c r="E20">
        <v>-1.8994828416616372E-3</v>
      </c>
      <c r="F20">
        <v>2.9994895843423741E-3</v>
      </c>
      <c r="G20" t="s">
        <v>38</v>
      </c>
      <c r="H20" t="s">
        <v>32</v>
      </c>
    </row>
    <row r="21" spans="1:8" x14ac:dyDescent="0.35">
      <c r="A21" s="1">
        <v>45840</v>
      </c>
      <c r="B21" t="s">
        <v>24</v>
      </c>
      <c r="C21">
        <v>1384.5899658203125</v>
      </c>
      <c r="D21">
        <v>6.75</v>
      </c>
      <c r="E21">
        <v>4.8989724260040113E-3</v>
      </c>
      <c r="F21">
        <v>4.8989724260040113E-3</v>
      </c>
      <c r="G21" t="s">
        <v>38</v>
      </c>
      <c r="H21" t="s">
        <v>32</v>
      </c>
    </row>
    <row r="22" spans="1:8" x14ac:dyDescent="0.35">
      <c r="A22" s="1">
        <v>45867</v>
      </c>
      <c r="B22" t="s">
        <v>25</v>
      </c>
      <c r="C22">
        <v>1674.75</v>
      </c>
      <c r="D22">
        <v>-20.8800048828125</v>
      </c>
      <c r="E22">
        <v>-1.2314010027355882E-2</v>
      </c>
      <c r="F22">
        <v>0.12737697807896864</v>
      </c>
      <c r="G22" t="s">
        <v>38</v>
      </c>
      <c r="H22" t="s">
        <v>32</v>
      </c>
    </row>
    <row r="23" spans="1:8" x14ac:dyDescent="0.35">
      <c r="A23" s="1">
        <v>45866</v>
      </c>
      <c r="B23" t="s">
        <v>25</v>
      </c>
      <c r="C23">
        <v>1695.6300048828125</v>
      </c>
      <c r="D23">
        <v>26.300048828125</v>
      </c>
      <c r="E23">
        <v>1.5754853456462659E-2</v>
      </c>
      <c r="F23">
        <v>0.13969098810632452</v>
      </c>
      <c r="G23" t="s">
        <v>38</v>
      </c>
      <c r="H23" t="s">
        <v>32</v>
      </c>
    </row>
    <row r="24" spans="1:8" x14ac:dyDescent="0.35">
      <c r="A24" s="1">
        <v>45863</v>
      </c>
      <c r="B24" t="s">
        <v>25</v>
      </c>
      <c r="C24">
        <v>1669.3299560546875</v>
      </c>
      <c r="D24">
        <v>8.0999755859375</v>
      </c>
      <c r="E24">
        <v>4.8758905637207306E-3</v>
      </c>
      <c r="F24">
        <v>0.12393613464986186</v>
      </c>
      <c r="G24" t="s">
        <v>38</v>
      </c>
      <c r="H24" t="s">
        <v>32</v>
      </c>
    </row>
    <row r="25" spans="1:8" x14ac:dyDescent="0.35">
      <c r="A25" s="1">
        <v>45862</v>
      </c>
      <c r="B25" t="s">
        <v>25</v>
      </c>
      <c r="C25">
        <v>1661.22998046875</v>
      </c>
      <c r="D25">
        <v>8.219970703125</v>
      </c>
      <c r="E25">
        <v>4.9727289336201075E-3</v>
      </c>
      <c r="F25">
        <v>0.11906024408614113</v>
      </c>
      <c r="G25" t="s">
        <v>38</v>
      </c>
      <c r="H25" t="s">
        <v>32</v>
      </c>
    </row>
    <row r="26" spans="1:8" x14ac:dyDescent="0.35">
      <c r="A26" s="1">
        <v>45861</v>
      </c>
      <c r="B26" t="s">
        <v>25</v>
      </c>
      <c r="C26">
        <v>1653.010009765625</v>
      </c>
      <c r="D26">
        <v>-2.969970703125</v>
      </c>
      <c r="E26">
        <v>-1.7934822510863313E-3</v>
      </c>
      <c r="F26">
        <v>0.11408751515252102</v>
      </c>
      <c r="G26" t="s">
        <v>38</v>
      </c>
      <c r="H26" t="s">
        <v>32</v>
      </c>
    </row>
    <row r="27" spans="1:8" x14ac:dyDescent="0.35">
      <c r="A27" s="1">
        <v>45860</v>
      </c>
      <c r="B27" t="s">
        <v>25</v>
      </c>
      <c r="C27">
        <v>1655.97998046875</v>
      </c>
      <c r="D27">
        <v>27.919921875</v>
      </c>
      <c r="E27">
        <v>1.714919651005764E-2</v>
      </c>
      <c r="F27">
        <v>0.11588099740360736</v>
      </c>
      <c r="G27" t="s">
        <v>38</v>
      </c>
      <c r="H27" t="s">
        <v>32</v>
      </c>
    </row>
    <row r="28" spans="1:8" x14ac:dyDescent="0.35">
      <c r="A28" s="1">
        <v>45859</v>
      </c>
      <c r="B28" t="s">
        <v>25</v>
      </c>
      <c r="C28">
        <v>1628.06005859375</v>
      </c>
      <c r="D28">
        <v>-15.8499755859375</v>
      </c>
      <c r="E28">
        <v>-9.641631997122424E-3</v>
      </c>
      <c r="F28">
        <v>9.8731800893549715E-2</v>
      </c>
      <c r="G28" t="s">
        <v>38</v>
      </c>
      <c r="H28" t="s">
        <v>32</v>
      </c>
    </row>
    <row r="29" spans="1:8" x14ac:dyDescent="0.35">
      <c r="A29" s="1">
        <v>45856</v>
      </c>
      <c r="B29" t="s">
        <v>25</v>
      </c>
      <c r="C29">
        <v>1643.9100341796875</v>
      </c>
      <c r="D29">
        <v>9.2100830078125</v>
      </c>
      <c r="E29">
        <v>5.6341122425616064E-3</v>
      </c>
      <c r="F29">
        <v>0.10837343289067214</v>
      </c>
      <c r="G29" t="s">
        <v>38</v>
      </c>
      <c r="H29" t="s">
        <v>32</v>
      </c>
    </row>
    <row r="30" spans="1:8" x14ac:dyDescent="0.35">
      <c r="A30" s="1">
        <v>45855</v>
      </c>
      <c r="B30" t="s">
        <v>25</v>
      </c>
      <c r="C30">
        <v>1634.699951171875</v>
      </c>
      <c r="D30">
        <v>20.2799072265625</v>
      </c>
      <c r="E30">
        <v>1.2561729088176099E-2</v>
      </c>
      <c r="F30">
        <v>0.10273932064811053</v>
      </c>
      <c r="G30" t="s">
        <v>38</v>
      </c>
      <c r="H30" t="s">
        <v>32</v>
      </c>
    </row>
    <row r="31" spans="1:8" x14ac:dyDescent="0.35">
      <c r="A31" s="1">
        <v>45854</v>
      </c>
      <c r="B31" t="s">
        <v>25</v>
      </c>
      <c r="C31">
        <v>1614.4200439453125</v>
      </c>
      <c r="D31">
        <v>20.580078125</v>
      </c>
      <c r="E31">
        <v>1.2912261310004114E-2</v>
      </c>
      <c r="F31">
        <v>9.0177591559934434E-2</v>
      </c>
      <c r="G31" t="s">
        <v>38</v>
      </c>
      <c r="H31" t="s">
        <v>32</v>
      </c>
    </row>
    <row r="32" spans="1:8" x14ac:dyDescent="0.35">
      <c r="A32" s="1">
        <v>45853</v>
      </c>
      <c r="B32" t="s">
        <v>25</v>
      </c>
      <c r="C32">
        <v>1593.8399658203125</v>
      </c>
      <c r="D32">
        <v>-11.820068359375</v>
      </c>
      <c r="E32">
        <v>-7.3615012566553562E-3</v>
      </c>
      <c r="F32">
        <v>7.726533024993032E-2</v>
      </c>
      <c r="G32" t="s">
        <v>38</v>
      </c>
      <c r="H32" t="s">
        <v>32</v>
      </c>
    </row>
    <row r="33" spans="1:8" x14ac:dyDescent="0.35">
      <c r="A33" s="1">
        <v>45852</v>
      </c>
      <c r="B33" t="s">
        <v>25</v>
      </c>
      <c r="C33">
        <v>1605.6600341796875</v>
      </c>
      <c r="D33">
        <v>11.6500244140625</v>
      </c>
      <c r="E33">
        <v>7.3086268860855785E-3</v>
      </c>
      <c r="F33">
        <v>8.4626831506585676E-2</v>
      </c>
      <c r="G33" t="s">
        <v>38</v>
      </c>
      <c r="H33" t="s">
        <v>32</v>
      </c>
    </row>
    <row r="34" spans="1:8" x14ac:dyDescent="0.35">
      <c r="A34" s="1">
        <v>45849</v>
      </c>
      <c r="B34" t="s">
        <v>25</v>
      </c>
      <c r="C34">
        <v>1594.010009765625</v>
      </c>
      <c r="D34">
        <v>24.6700439453125</v>
      </c>
      <c r="E34">
        <v>1.572001254197164E-2</v>
      </c>
      <c r="F34">
        <v>7.7318204620500097E-2</v>
      </c>
      <c r="G34" t="s">
        <v>38</v>
      </c>
      <c r="H34" t="s">
        <v>32</v>
      </c>
    </row>
    <row r="35" spans="1:8" x14ac:dyDescent="0.35">
      <c r="A35" s="1">
        <v>45848</v>
      </c>
      <c r="B35" t="s">
        <v>25</v>
      </c>
      <c r="C35">
        <v>1569.3399658203125</v>
      </c>
      <c r="D35">
        <v>26.0699462890625</v>
      </c>
      <c r="E35">
        <v>1.6892666843214554E-2</v>
      </c>
      <c r="F35">
        <v>6.1598192078528458E-2</v>
      </c>
      <c r="G35" t="s">
        <v>38</v>
      </c>
      <c r="H35" t="s">
        <v>32</v>
      </c>
    </row>
    <row r="36" spans="1:8" x14ac:dyDescent="0.35">
      <c r="A36" s="1">
        <v>45847</v>
      </c>
      <c r="B36" t="s">
        <v>25</v>
      </c>
      <c r="C36">
        <v>1543.27001953125</v>
      </c>
      <c r="D36">
        <v>14</v>
      </c>
      <c r="E36">
        <v>9.1546946067060375E-3</v>
      </c>
      <c r="F36">
        <v>4.4705525235313903E-2</v>
      </c>
      <c r="G36" t="s">
        <v>38</v>
      </c>
      <c r="H36" t="s">
        <v>32</v>
      </c>
    </row>
    <row r="37" spans="1:8" x14ac:dyDescent="0.35">
      <c r="A37" s="1">
        <v>45846</v>
      </c>
      <c r="B37" t="s">
        <v>25</v>
      </c>
      <c r="C37">
        <v>1529.27001953125</v>
      </c>
      <c r="D37">
        <v>20.6099853515625</v>
      </c>
      <c r="E37">
        <v>1.3661119725206339E-2</v>
      </c>
      <c r="F37">
        <v>3.5550830628607866E-2</v>
      </c>
      <c r="G37" t="s">
        <v>38</v>
      </c>
      <c r="H37" t="s">
        <v>32</v>
      </c>
    </row>
    <row r="38" spans="1:8" x14ac:dyDescent="0.35">
      <c r="A38" s="1">
        <v>45845</v>
      </c>
      <c r="B38" t="s">
        <v>25</v>
      </c>
      <c r="C38">
        <v>1508.6600341796875</v>
      </c>
      <c r="D38">
        <v>19.8900146484375</v>
      </c>
      <c r="E38">
        <v>1.3360031695627494E-2</v>
      </c>
      <c r="F38">
        <v>2.1889710903401527E-2</v>
      </c>
      <c r="G38" t="s">
        <v>38</v>
      </c>
      <c r="H38" t="s">
        <v>32</v>
      </c>
    </row>
    <row r="39" spans="1:8" x14ac:dyDescent="0.35">
      <c r="A39" s="1">
        <v>45842</v>
      </c>
      <c r="B39" t="s">
        <v>25</v>
      </c>
      <c r="C39">
        <v>1488.77001953125</v>
      </c>
      <c r="D39">
        <v>7.570068359375</v>
      </c>
      <c r="E39">
        <v>5.1107673568215883E-3</v>
      </c>
      <c r="F39">
        <v>8.5296792077740324E-3</v>
      </c>
      <c r="G39" t="s">
        <v>38</v>
      </c>
      <c r="H39" t="s">
        <v>32</v>
      </c>
    </row>
    <row r="40" spans="1:8" x14ac:dyDescent="0.35">
      <c r="A40" s="1">
        <v>45841</v>
      </c>
      <c r="B40" t="s">
        <v>25</v>
      </c>
      <c r="C40">
        <v>1481.199951171875</v>
      </c>
      <c r="D40">
        <v>-1.56005859375</v>
      </c>
      <c r="E40">
        <v>-1.0521315543143839E-3</v>
      </c>
      <c r="F40">
        <v>3.4189118509524441E-3</v>
      </c>
      <c r="G40" t="s">
        <v>38</v>
      </c>
      <c r="H40" t="s">
        <v>32</v>
      </c>
    </row>
    <row r="41" spans="1:8" x14ac:dyDescent="0.35">
      <c r="A41" s="1">
        <v>45840</v>
      </c>
      <c r="B41" t="s">
        <v>25</v>
      </c>
      <c r="C41">
        <v>1482.760009765625</v>
      </c>
      <c r="D41">
        <v>6.5999755859375</v>
      </c>
      <c r="E41">
        <v>4.471043405266828E-3</v>
      </c>
      <c r="F41">
        <v>4.471043405266828E-3</v>
      </c>
      <c r="G41" t="s">
        <v>38</v>
      </c>
      <c r="H41" t="s">
        <v>32</v>
      </c>
    </row>
    <row r="42" spans="1:8" x14ac:dyDescent="0.35">
      <c r="A42" s="1">
        <v>45867</v>
      </c>
      <c r="B42" t="s">
        <v>39</v>
      </c>
      <c r="C42">
        <v>1665.4000244140625</v>
      </c>
      <c r="D42">
        <v>-27.5999755859375</v>
      </c>
      <c r="E42">
        <v>-1.6302407315970213E-2</v>
      </c>
      <c r="F42">
        <v>0.13356549902877113</v>
      </c>
      <c r="G42" t="s">
        <v>40</v>
      </c>
      <c r="H42" t="s">
        <v>32</v>
      </c>
    </row>
    <row r="43" spans="1:8" x14ac:dyDescent="0.35">
      <c r="A43" s="1">
        <v>45866</v>
      </c>
      <c r="B43" t="s">
        <v>39</v>
      </c>
      <c r="C43">
        <v>1693</v>
      </c>
      <c r="D43">
        <v>20</v>
      </c>
      <c r="E43">
        <v>1.1954572624028659E-2</v>
      </c>
      <c r="F43">
        <v>0.14986790634474134</v>
      </c>
      <c r="G43" t="s">
        <v>40</v>
      </c>
      <c r="H43" t="s">
        <v>32</v>
      </c>
    </row>
    <row r="44" spans="1:8" x14ac:dyDescent="0.35">
      <c r="A44" s="1">
        <v>45863</v>
      </c>
      <c r="B44" t="s">
        <v>39</v>
      </c>
      <c r="C44">
        <v>1673</v>
      </c>
      <c r="D44">
        <v>17.5</v>
      </c>
      <c r="E44">
        <v>1.0570824524312794E-2</v>
      </c>
      <c r="F44">
        <v>0.13791333372071268</v>
      </c>
      <c r="G44" t="s">
        <v>40</v>
      </c>
      <c r="H44" t="s">
        <v>32</v>
      </c>
    </row>
    <row r="45" spans="1:8" x14ac:dyDescent="0.35">
      <c r="A45" s="1">
        <v>45862</v>
      </c>
      <c r="B45" t="s">
        <v>39</v>
      </c>
      <c r="C45">
        <v>1655.5</v>
      </c>
      <c r="D45">
        <v>2.5</v>
      </c>
      <c r="E45">
        <v>1.5124016938898865E-3</v>
      </c>
      <c r="F45">
        <v>0.12734250919639989</v>
      </c>
      <c r="G45" t="s">
        <v>40</v>
      </c>
      <c r="H45" t="s">
        <v>32</v>
      </c>
    </row>
    <row r="46" spans="1:8" x14ac:dyDescent="0.35">
      <c r="A46" s="1">
        <v>45861</v>
      </c>
      <c r="B46" t="s">
        <v>39</v>
      </c>
      <c r="C46">
        <v>1653</v>
      </c>
      <c r="D46">
        <v>-2</v>
      </c>
      <c r="E46">
        <v>-1.2084592145015227E-3</v>
      </c>
      <c r="F46">
        <v>0.12583010750251</v>
      </c>
      <c r="G46" t="s">
        <v>40</v>
      </c>
      <c r="H46" t="s">
        <v>32</v>
      </c>
    </row>
    <row r="47" spans="1:8" x14ac:dyDescent="0.35">
      <c r="A47" s="1">
        <v>45860</v>
      </c>
      <c r="B47" t="s">
        <v>39</v>
      </c>
      <c r="C47">
        <v>1655</v>
      </c>
      <c r="D47">
        <v>30.5</v>
      </c>
      <c r="E47">
        <v>1.8775007694675327E-2</v>
      </c>
      <c r="F47">
        <v>0.12703856671701153</v>
      </c>
      <c r="G47" t="s">
        <v>40</v>
      </c>
      <c r="H47" t="s">
        <v>32</v>
      </c>
    </row>
    <row r="48" spans="1:8" x14ac:dyDescent="0.35">
      <c r="A48" s="1">
        <v>45859</v>
      </c>
      <c r="B48" t="s">
        <v>39</v>
      </c>
      <c r="C48">
        <v>1624.5</v>
      </c>
      <c r="D48">
        <v>-13.5</v>
      </c>
      <c r="E48">
        <v>-8.2417582417582125E-3</v>
      </c>
      <c r="F48">
        <v>0.1082635590223362</v>
      </c>
      <c r="G48" t="s">
        <v>40</v>
      </c>
      <c r="H48" t="s">
        <v>32</v>
      </c>
    </row>
    <row r="49" spans="1:8" x14ac:dyDescent="0.35">
      <c r="A49" s="1">
        <v>45856</v>
      </c>
      <c r="B49" t="s">
        <v>39</v>
      </c>
      <c r="C49">
        <v>1638</v>
      </c>
      <c r="D49">
        <v>0</v>
      </c>
      <c r="E49">
        <v>0</v>
      </c>
      <c r="F49">
        <v>0.11650531726409441</v>
      </c>
      <c r="G49" t="s">
        <v>40</v>
      </c>
      <c r="H49" t="s">
        <v>32</v>
      </c>
    </row>
    <row r="50" spans="1:8" x14ac:dyDescent="0.35">
      <c r="A50" s="1">
        <v>45855</v>
      </c>
      <c r="B50" t="s">
        <v>39</v>
      </c>
      <c r="C50">
        <v>1638</v>
      </c>
      <c r="D50">
        <v>20</v>
      </c>
      <c r="E50">
        <v>1.2360939431396822E-2</v>
      </c>
      <c r="F50">
        <v>0.11650531726409441</v>
      </c>
      <c r="G50" t="s">
        <v>40</v>
      </c>
      <c r="H50" t="s">
        <v>32</v>
      </c>
    </row>
    <row r="51" spans="1:8" x14ac:dyDescent="0.35">
      <c r="A51" s="1">
        <v>45854</v>
      </c>
      <c r="B51" t="s">
        <v>39</v>
      </c>
      <c r="C51">
        <v>1618</v>
      </c>
      <c r="D51">
        <v>24</v>
      </c>
      <c r="E51">
        <v>1.5056461731492998E-2</v>
      </c>
      <c r="F51">
        <v>0.10414437783269759</v>
      </c>
      <c r="G51" t="s">
        <v>40</v>
      </c>
      <c r="H51" t="s">
        <v>32</v>
      </c>
    </row>
    <row r="52" spans="1:8" x14ac:dyDescent="0.35">
      <c r="A52" s="1">
        <v>45853</v>
      </c>
      <c r="B52" t="s">
        <v>39</v>
      </c>
      <c r="C52">
        <v>1594</v>
      </c>
      <c r="D52">
        <v>-7.199951171875</v>
      </c>
      <c r="E52">
        <v>-4.4965971717683129E-3</v>
      </c>
      <c r="F52">
        <v>8.9087916101204589E-2</v>
      </c>
      <c r="G52" t="s">
        <v>40</v>
      </c>
      <c r="H52" t="s">
        <v>32</v>
      </c>
    </row>
    <row r="53" spans="1:8" x14ac:dyDescent="0.35">
      <c r="A53" s="1">
        <v>45852</v>
      </c>
      <c r="B53" t="s">
        <v>39</v>
      </c>
      <c r="C53">
        <v>1601.199951171875</v>
      </c>
      <c r="D53">
        <v>5.2999267578125</v>
      </c>
      <c r="E53">
        <v>3.3209641435767434E-3</v>
      </c>
      <c r="F53">
        <v>9.3584513272972902E-2</v>
      </c>
      <c r="G53" t="s">
        <v>40</v>
      </c>
      <c r="H53" t="s">
        <v>32</v>
      </c>
    </row>
    <row r="54" spans="1:8" x14ac:dyDescent="0.35">
      <c r="A54" s="1">
        <v>45849</v>
      </c>
      <c r="B54" t="s">
        <v>39</v>
      </c>
      <c r="C54">
        <v>1595.9000244140625</v>
      </c>
      <c r="D54">
        <v>28</v>
      </c>
      <c r="E54">
        <v>1.7858281500100048E-2</v>
      </c>
      <c r="F54">
        <v>9.0263549129396159E-2</v>
      </c>
      <c r="G54" t="s">
        <v>40</v>
      </c>
      <c r="H54" t="s">
        <v>32</v>
      </c>
    </row>
    <row r="55" spans="1:8" x14ac:dyDescent="0.35">
      <c r="A55" s="1">
        <v>45848</v>
      </c>
      <c r="B55" t="s">
        <v>39</v>
      </c>
      <c r="C55">
        <v>1567.9000244140625</v>
      </c>
      <c r="D55">
        <v>34.9000244140625</v>
      </c>
      <c r="E55">
        <v>2.2765834581906397E-2</v>
      </c>
      <c r="F55">
        <v>7.2405267629296111E-2</v>
      </c>
      <c r="G55" t="s">
        <v>40</v>
      </c>
      <c r="H55" t="s">
        <v>32</v>
      </c>
    </row>
    <row r="56" spans="1:8" x14ac:dyDescent="0.35">
      <c r="A56" s="1">
        <v>45847</v>
      </c>
      <c r="B56" t="s">
        <v>39</v>
      </c>
      <c r="C56">
        <v>1533</v>
      </c>
      <c r="D56">
        <v>21</v>
      </c>
      <c r="E56">
        <v>1.388888888888884E-2</v>
      </c>
      <c r="F56">
        <v>4.9639433047389714E-2</v>
      </c>
      <c r="G56" t="s">
        <v>40</v>
      </c>
      <c r="H56" t="s">
        <v>32</v>
      </c>
    </row>
    <row r="57" spans="1:8" x14ac:dyDescent="0.35">
      <c r="A57" s="1">
        <v>45846</v>
      </c>
      <c r="B57" t="s">
        <v>39</v>
      </c>
      <c r="C57">
        <v>1512</v>
      </c>
      <c r="D57">
        <v>19.0999755859375</v>
      </c>
      <c r="E57">
        <v>1.279387452179459E-2</v>
      </c>
      <c r="F57">
        <v>3.5750544158500874E-2</v>
      </c>
      <c r="G57" t="s">
        <v>40</v>
      </c>
      <c r="H57" t="s">
        <v>32</v>
      </c>
    </row>
    <row r="58" spans="1:8" x14ac:dyDescent="0.35">
      <c r="A58" s="1">
        <v>45845</v>
      </c>
      <c r="B58" t="s">
        <v>39</v>
      </c>
      <c r="C58">
        <v>1492.9000244140625</v>
      </c>
      <c r="D58">
        <v>20.7000732421875</v>
      </c>
      <c r="E58">
        <v>1.406063981031247E-2</v>
      </c>
      <c r="F58">
        <v>2.2956669636706284E-2</v>
      </c>
      <c r="G58" t="s">
        <v>40</v>
      </c>
      <c r="H58" t="s">
        <v>32</v>
      </c>
    </row>
    <row r="59" spans="1:8" x14ac:dyDescent="0.35">
      <c r="A59" s="1">
        <v>45842</v>
      </c>
      <c r="B59" t="s">
        <v>39</v>
      </c>
      <c r="C59">
        <v>1472.199951171875</v>
      </c>
      <c r="D59">
        <v>1.199951171875</v>
      </c>
      <c r="E59">
        <v>8.157383901257198E-4</v>
      </c>
      <c r="F59">
        <v>8.8960298263938142E-3</v>
      </c>
      <c r="G59" t="s">
        <v>40</v>
      </c>
      <c r="H59" t="s">
        <v>32</v>
      </c>
    </row>
    <row r="60" spans="1:8" x14ac:dyDescent="0.35">
      <c r="A60" s="1">
        <v>45841</v>
      </c>
      <c r="B60" t="s">
        <v>39</v>
      </c>
      <c r="C60">
        <v>1471</v>
      </c>
      <c r="D60">
        <v>1.300048828125</v>
      </c>
      <c r="E60">
        <v>8.8456751127230504E-4</v>
      </c>
      <c r="F60">
        <v>8.0802914362680944E-3</v>
      </c>
      <c r="G60" t="s">
        <v>40</v>
      </c>
      <c r="H60" t="s">
        <v>32</v>
      </c>
    </row>
    <row r="61" spans="1:8" x14ac:dyDescent="0.35">
      <c r="A61" s="1">
        <v>45840</v>
      </c>
      <c r="B61" t="s">
        <v>39</v>
      </c>
      <c r="C61">
        <v>1469.699951171875</v>
      </c>
      <c r="D61">
        <v>10.5</v>
      </c>
      <c r="E61">
        <v>7.1957239249957894E-3</v>
      </c>
      <c r="F61">
        <v>7.1957239249957894E-3</v>
      </c>
      <c r="G61" t="s">
        <v>40</v>
      </c>
      <c r="H61" t="s">
        <v>32</v>
      </c>
    </row>
    <row r="62" spans="1:8" x14ac:dyDescent="0.35">
      <c r="A62" s="1">
        <v>45866</v>
      </c>
      <c r="B62" t="s">
        <v>22</v>
      </c>
      <c r="C62">
        <v>44837.55859375</v>
      </c>
      <c r="D62">
        <v>-64.36328125</v>
      </c>
      <c r="E62">
        <v>-1.433419296153482E-3</v>
      </c>
      <c r="F62">
        <v>2.3347800146424458E-2</v>
      </c>
      <c r="G62" t="s">
        <v>41</v>
      </c>
      <c r="H62" t="s">
        <v>42</v>
      </c>
    </row>
    <row r="63" spans="1:8" x14ac:dyDescent="0.35">
      <c r="A63" s="1">
        <v>45863</v>
      </c>
      <c r="B63" t="s">
        <v>22</v>
      </c>
      <c r="C63">
        <v>44901.921875</v>
      </c>
      <c r="D63">
        <v>208.01171875</v>
      </c>
      <c r="E63">
        <v>4.6541400835771185E-3</v>
      </c>
      <c r="F63">
        <v>2.478121944257794E-2</v>
      </c>
      <c r="G63" t="s">
        <v>41</v>
      </c>
      <c r="H63" t="s">
        <v>42</v>
      </c>
    </row>
    <row r="64" spans="1:8" x14ac:dyDescent="0.35">
      <c r="A64" s="1">
        <v>45862</v>
      </c>
      <c r="B64" t="s">
        <v>22</v>
      </c>
      <c r="C64">
        <v>44693.91015625</v>
      </c>
      <c r="D64">
        <v>-316.37890625</v>
      </c>
      <c r="E64">
        <v>-7.0290352014998891E-3</v>
      </c>
      <c r="F64">
        <v>2.0127079359000821E-2</v>
      </c>
      <c r="G64" t="s">
        <v>41</v>
      </c>
      <c r="H64" t="s">
        <v>42</v>
      </c>
    </row>
    <row r="65" spans="1:8" x14ac:dyDescent="0.35">
      <c r="A65" s="1">
        <v>45861</v>
      </c>
      <c r="B65" t="s">
        <v>22</v>
      </c>
      <c r="C65">
        <v>45010.2890625</v>
      </c>
      <c r="D65">
        <v>507.84765625</v>
      </c>
      <c r="E65">
        <v>1.1411680802273505E-2</v>
      </c>
      <c r="F65">
        <v>2.715611456050071E-2</v>
      </c>
      <c r="G65" t="s">
        <v>41</v>
      </c>
      <c r="H65" t="s">
        <v>42</v>
      </c>
    </row>
    <row r="66" spans="1:8" x14ac:dyDescent="0.35">
      <c r="A66" s="1">
        <v>45860</v>
      </c>
      <c r="B66" t="s">
        <v>22</v>
      </c>
      <c r="C66">
        <v>44502.44140625</v>
      </c>
      <c r="D66">
        <v>179.37109375</v>
      </c>
      <c r="E66">
        <v>4.0469013650306085E-3</v>
      </c>
      <c r="F66">
        <v>1.5744433758227205E-2</v>
      </c>
      <c r="G66" t="s">
        <v>41</v>
      </c>
      <c r="H66" t="s">
        <v>42</v>
      </c>
    </row>
    <row r="67" spans="1:8" x14ac:dyDescent="0.35">
      <c r="A67" s="1">
        <v>45859</v>
      </c>
      <c r="B67" t="s">
        <v>22</v>
      </c>
      <c r="C67">
        <v>44323.0703125</v>
      </c>
      <c r="D67">
        <v>-19.12109375</v>
      </c>
      <c r="E67">
        <v>-4.3121670678880619E-4</v>
      </c>
      <c r="F67">
        <v>1.1697532393196597E-2</v>
      </c>
      <c r="G67" t="s">
        <v>41</v>
      </c>
      <c r="H67" t="s">
        <v>42</v>
      </c>
    </row>
    <row r="68" spans="1:8" x14ac:dyDescent="0.35">
      <c r="A68" s="1">
        <v>45856</v>
      </c>
      <c r="B68" t="s">
        <v>22</v>
      </c>
      <c r="C68">
        <v>44342.19140625</v>
      </c>
      <c r="D68">
        <v>-142.296875</v>
      </c>
      <c r="E68">
        <v>-3.19879761458286E-3</v>
      </c>
      <c r="F68">
        <v>1.2128749099985403E-2</v>
      </c>
      <c r="G68" t="s">
        <v>41</v>
      </c>
      <c r="H68" t="s">
        <v>42</v>
      </c>
    </row>
    <row r="69" spans="1:8" x14ac:dyDescent="0.35">
      <c r="A69" s="1">
        <v>45855</v>
      </c>
      <c r="B69" t="s">
        <v>22</v>
      </c>
      <c r="C69">
        <v>44484.48828125</v>
      </c>
      <c r="D69">
        <v>229.70703125</v>
      </c>
      <c r="E69">
        <v>5.1905585060372239E-3</v>
      </c>
      <c r="F69">
        <v>1.5327546714568263E-2</v>
      </c>
      <c r="G69" t="s">
        <v>41</v>
      </c>
      <c r="H69" t="s">
        <v>42</v>
      </c>
    </row>
    <row r="70" spans="1:8" x14ac:dyDescent="0.35">
      <c r="A70" s="1">
        <v>45854</v>
      </c>
      <c r="B70" t="s">
        <v>22</v>
      </c>
      <c r="C70">
        <v>44254.78125</v>
      </c>
      <c r="D70">
        <v>231.4921875</v>
      </c>
      <c r="E70">
        <v>5.2584028233635394E-3</v>
      </c>
      <c r="F70">
        <v>1.0136988208531039E-2</v>
      </c>
      <c r="G70" t="s">
        <v>41</v>
      </c>
      <c r="H70" t="s">
        <v>42</v>
      </c>
    </row>
    <row r="71" spans="1:8" x14ac:dyDescent="0.35">
      <c r="A71" s="1">
        <v>45853</v>
      </c>
      <c r="B71" t="s">
        <v>22</v>
      </c>
      <c r="C71">
        <v>44023.2890625</v>
      </c>
      <c r="D71">
        <v>-436.359375</v>
      </c>
      <c r="E71">
        <v>-9.8147284185888806E-3</v>
      </c>
      <c r="F71">
        <v>4.8785853851674998E-3</v>
      </c>
      <c r="G71" t="s">
        <v>41</v>
      </c>
      <c r="H71" t="s">
        <v>42</v>
      </c>
    </row>
    <row r="72" spans="1:8" x14ac:dyDescent="0.35">
      <c r="A72" s="1">
        <v>45852</v>
      </c>
      <c r="B72" t="s">
        <v>22</v>
      </c>
      <c r="C72">
        <v>44459.6484375</v>
      </c>
      <c r="D72">
        <v>88.13671875</v>
      </c>
      <c r="E72">
        <v>1.9863357216372002E-3</v>
      </c>
      <c r="F72">
        <v>1.469331380375638E-2</v>
      </c>
      <c r="G72" t="s">
        <v>41</v>
      </c>
      <c r="H72" t="s">
        <v>42</v>
      </c>
    </row>
    <row r="73" spans="1:8" x14ac:dyDescent="0.35">
      <c r="A73" s="1">
        <v>45849</v>
      </c>
      <c r="B73" t="s">
        <v>22</v>
      </c>
      <c r="C73">
        <v>44371.51171875</v>
      </c>
      <c r="D73">
        <v>-279.12890625</v>
      </c>
      <c r="E73">
        <v>-6.2513975688338608E-3</v>
      </c>
      <c r="F73">
        <v>1.270697808211918E-2</v>
      </c>
      <c r="G73" t="s">
        <v>41</v>
      </c>
      <c r="H73" t="s">
        <v>42</v>
      </c>
    </row>
    <row r="74" spans="1:8" x14ac:dyDescent="0.35">
      <c r="A74" s="1">
        <v>45848</v>
      </c>
      <c r="B74" t="s">
        <v>22</v>
      </c>
      <c r="C74">
        <v>44650.640625</v>
      </c>
      <c r="D74">
        <v>192.33984375</v>
      </c>
      <c r="E74">
        <v>4.3262976850235724E-3</v>
      </c>
      <c r="F74">
        <v>1.8958375650953041E-2</v>
      </c>
      <c r="G74" t="s">
        <v>41</v>
      </c>
      <c r="H74" t="s">
        <v>42</v>
      </c>
    </row>
    <row r="75" spans="1:8" x14ac:dyDescent="0.35">
      <c r="A75" s="1">
        <v>45847</v>
      </c>
      <c r="B75" t="s">
        <v>22</v>
      </c>
      <c r="C75">
        <v>44458.30078125</v>
      </c>
      <c r="D75">
        <v>217.5390625</v>
      </c>
      <c r="E75">
        <v>4.9171635850882023E-3</v>
      </c>
      <c r="F75">
        <v>1.4632077965929469E-2</v>
      </c>
      <c r="G75" t="s">
        <v>41</v>
      </c>
      <c r="H75" t="s">
        <v>42</v>
      </c>
    </row>
    <row r="76" spans="1:8" x14ac:dyDescent="0.35">
      <c r="A76" s="1">
        <v>45846</v>
      </c>
      <c r="B76" t="s">
        <v>22</v>
      </c>
      <c r="C76">
        <v>44240.76171875</v>
      </c>
      <c r="D76">
        <v>-165.59765625</v>
      </c>
      <c r="E76">
        <v>-3.7291428205490362E-3</v>
      </c>
      <c r="F76">
        <v>9.7149143808412664E-3</v>
      </c>
      <c r="G76" t="s">
        <v>41</v>
      </c>
      <c r="H76" t="s">
        <v>42</v>
      </c>
    </row>
    <row r="77" spans="1:8" x14ac:dyDescent="0.35">
      <c r="A77" s="1">
        <v>45845</v>
      </c>
      <c r="B77" t="s">
        <v>22</v>
      </c>
      <c r="C77">
        <v>44406.359375</v>
      </c>
      <c r="D77">
        <v>-422.171875</v>
      </c>
      <c r="E77">
        <v>-9.4174817516466947E-3</v>
      </c>
      <c r="F77">
        <v>1.3444057201390303E-2</v>
      </c>
      <c r="G77" t="s">
        <v>41</v>
      </c>
      <c r="H77" t="s">
        <v>42</v>
      </c>
    </row>
    <row r="78" spans="1:8" x14ac:dyDescent="0.35">
      <c r="A78" s="1">
        <v>45841</v>
      </c>
      <c r="B78" t="s">
        <v>22</v>
      </c>
      <c r="C78">
        <v>44828.53125</v>
      </c>
      <c r="D78">
        <v>344.109375</v>
      </c>
      <c r="E78">
        <v>7.7355029130632413E-3</v>
      </c>
      <c r="F78">
        <v>2.2861538953036997E-2</v>
      </c>
      <c r="G78" t="s">
        <v>41</v>
      </c>
      <c r="H78" t="s">
        <v>42</v>
      </c>
    </row>
    <row r="79" spans="1:8" x14ac:dyDescent="0.35">
      <c r="A79" s="1">
        <v>45840</v>
      </c>
      <c r="B79" t="s">
        <v>22</v>
      </c>
      <c r="C79">
        <v>44484.421875</v>
      </c>
      <c r="D79">
        <v>-10.51953125</v>
      </c>
      <c r="E79">
        <v>-2.3642083611152831E-4</v>
      </c>
      <c r="F79">
        <v>1.5126036039973756E-2</v>
      </c>
      <c r="G79" t="s">
        <v>41</v>
      </c>
      <c r="H79" t="s">
        <v>42</v>
      </c>
    </row>
    <row r="80" spans="1:8" x14ac:dyDescent="0.35">
      <c r="A80" s="1">
        <v>45839</v>
      </c>
      <c r="B80" t="s">
        <v>22</v>
      </c>
      <c r="C80">
        <v>44494.94140625</v>
      </c>
      <c r="D80">
        <v>400.171875</v>
      </c>
      <c r="E80">
        <v>9.0752685466786165E-3</v>
      </c>
      <c r="F80">
        <v>1.5362456876085284E-2</v>
      </c>
      <c r="G80" t="s">
        <v>41</v>
      </c>
      <c r="H80" t="s">
        <v>42</v>
      </c>
    </row>
    <row r="81" spans="1:8" x14ac:dyDescent="0.35">
      <c r="A81" s="1">
        <v>45838</v>
      </c>
      <c r="B81" t="s">
        <v>22</v>
      </c>
      <c r="C81">
        <v>44094.76953125</v>
      </c>
      <c r="D81">
        <v>275.5</v>
      </c>
      <c r="E81">
        <v>6.2871883294066677E-3</v>
      </c>
      <c r="F81">
        <v>6.2871883294066677E-3</v>
      </c>
      <c r="G81" t="s">
        <v>41</v>
      </c>
      <c r="H81" t="s">
        <v>42</v>
      </c>
    </row>
    <row r="82" spans="1:8" x14ac:dyDescent="0.35">
      <c r="A82" s="1">
        <v>45866</v>
      </c>
      <c r="B82" t="s">
        <v>23</v>
      </c>
      <c r="C82">
        <v>9081.4404296875</v>
      </c>
      <c r="D82">
        <v>-38.869140625</v>
      </c>
      <c r="E82">
        <v>-4.261822510008062E-3</v>
      </c>
      <c r="F82">
        <v>3.6164179822767983E-2</v>
      </c>
      <c r="G82" t="s">
        <v>43</v>
      </c>
      <c r="H82" t="s">
        <v>42</v>
      </c>
    </row>
    <row r="83" spans="1:8" x14ac:dyDescent="0.35">
      <c r="A83" s="1">
        <v>45863</v>
      </c>
      <c r="B83" t="s">
        <v>23</v>
      </c>
      <c r="C83">
        <v>9120.3095703125</v>
      </c>
      <c r="D83">
        <v>-18.060546875</v>
      </c>
      <c r="E83">
        <v>-1.9763422408369813E-3</v>
      </c>
      <c r="F83">
        <v>4.0426002332776045E-2</v>
      </c>
      <c r="G83" t="s">
        <v>43</v>
      </c>
      <c r="H83" t="s">
        <v>42</v>
      </c>
    </row>
    <row r="84" spans="1:8" x14ac:dyDescent="0.35">
      <c r="A84" s="1">
        <v>45862</v>
      </c>
      <c r="B84" t="s">
        <v>23</v>
      </c>
      <c r="C84">
        <v>9138.3701171875</v>
      </c>
      <c r="D84">
        <v>76.8798828125</v>
      </c>
      <c r="E84">
        <v>8.4842427485993799E-3</v>
      </c>
      <c r="F84">
        <v>4.2402344573613027E-2</v>
      </c>
      <c r="G84" t="s">
        <v>43</v>
      </c>
      <c r="H84" t="s">
        <v>42</v>
      </c>
    </row>
    <row r="85" spans="1:8" x14ac:dyDescent="0.35">
      <c r="A85" s="1">
        <v>45861</v>
      </c>
      <c r="B85" t="s">
        <v>23</v>
      </c>
      <c r="C85">
        <v>9061.490234375</v>
      </c>
      <c r="D85">
        <v>37.6806640625</v>
      </c>
      <c r="E85">
        <v>4.17569362129111E-3</v>
      </c>
      <c r="F85">
        <v>3.3918101825013647E-2</v>
      </c>
      <c r="G85" t="s">
        <v>43</v>
      </c>
      <c r="H85" t="s">
        <v>42</v>
      </c>
    </row>
    <row r="86" spans="1:8" x14ac:dyDescent="0.35">
      <c r="A86" s="1">
        <v>45860</v>
      </c>
      <c r="B86" t="s">
        <v>23</v>
      </c>
      <c r="C86">
        <v>9023.8095703125</v>
      </c>
      <c r="D86">
        <v>10.8193359375</v>
      </c>
      <c r="E86">
        <v>1.2004158060923142E-3</v>
      </c>
      <c r="F86">
        <v>2.9742408203722537E-2</v>
      </c>
      <c r="G86" t="s">
        <v>43</v>
      </c>
      <c r="H86" t="s">
        <v>42</v>
      </c>
    </row>
    <row r="87" spans="1:8" x14ac:dyDescent="0.35">
      <c r="A87" s="1">
        <v>45859</v>
      </c>
      <c r="B87" t="s">
        <v>23</v>
      </c>
      <c r="C87">
        <v>9012.990234375</v>
      </c>
      <c r="D87">
        <v>20.8701171875</v>
      </c>
      <c r="E87">
        <v>2.320933986147411E-3</v>
      </c>
      <c r="F87">
        <v>2.8541992397630223E-2</v>
      </c>
      <c r="G87" t="s">
        <v>43</v>
      </c>
      <c r="H87" t="s">
        <v>42</v>
      </c>
    </row>
    <row r="88" spans="1:8" x14ac:dyDescent="0.35">
      <c r="A88" s="1">
        <v>45856</v>
      </c>
      <c r="B88" t="s">
        <v>23</v>
      </c>
      <c r="C88">
        <v>8992.1201171875</v>
      </c>
      <c r="D88">
        <v>19.48046875</v>
      </c>
      <c r="E88">
        <v>2.1710967466961328E-3</v>
      </c>
      <c r="F88">
        <v>2.6221058411482812E-2</v>
      </c>
      <c r="G88" t="s">
        <v>43</v>
      </c>
      <c r="H88" t="s">
        <v>42</v>
      </c>
    </row>
    <row r="89" spans="1:8" x14ac:dyDescent="0.35">
      <c r="A89" s="1">
        <v>45855</v>
      </c>
      <c r="B89" t="s">
        <v>23</v>
      </c>
      <c r="C89">
        <v>8972.6396484375</v>
      </c>
      <c r="D89">
        <v>46.08984375</v>
      </c>
      <c r="E89">
        <v>5.1632315685727903E-3</v>
      </c>
      <c r="F89">
        <v>2.4049961664786679E-2</v>
      </c>
      <c r="G89" t="s">
        <v>43</v>
      </c>
      <c r="H89" t="s">
        <v>42</v>
      </c>
    </row>
    <row r="90" spans="1:8" x14ac:dyDescent="0.35">
      <c r="A90" s="1">
        <v>45854</v>
      </c>
      <c r="B90" t="s">
        <v>23</v>
      </c>
      <c r="C90">
        <v>8926.5498046875</v>
      </c>
      <c r="D90">
        <v>-11.7705078125</v>
      </c>
      <c r="E90">
        <v>-1.3168590295471461E-3</v>
      </c>
      <c r="F90">
        <v>1.8886730096213888E-2</v>
      </c>
      <c r="G90" t="s">
        <v>43</v>
      </c>
      <c r="H90" t="s">
        <v>42</v>
      </c>
    </row>
    <row r="91" spans="1:8" x14ac:dyDescent="0.35">
      <c r="A91" s="1">
        <v>45853</v>
      </c>
      <c r="B91" t="s">
        <v>23</v>
      </c>
      <c r="C91">
        <v>8938.3203125</v>
      </c>
      <c r="D91">
        <v>-59.7392578125</v>
      </c>
      <c r="E91">
        <v>-6.6391267301229018E-3</v>
      </c>
      <c r="F91">
        <v>2.0203589125761034E-2</v>
      </c>
      <c r="G91" t="s">
        <v>43</v>
      </c>
      <c r="H91" t="s">
        <v>42</v>
      </c>
    </row>
    <row r="92" spans="1:8" x14ac:dyDescent="0.35">
      <c r="A92" s="1">
        <v>45852</v>
      </c>
      <c r="B92" t="s">
        <v>23</v>
      </c>
      <c r="C92">
        <v>8998.0595703125</v>
      </c>
      <c r="D92">
        <v>56.939453125</v>
      </c>
      <c r="E92">
        <v>6.368268447209946E-3</v>
      </c>
      <c r="F92">
        <v>2.6842715855883936E-2</v>
      </c>
      <c r="G92" t="s">
        <v>43</v>
      </c>
      <c r="H92" t="s">
        <v>42</v>
      </c>
    </row>
    <row r="93" spans="1:8" x14ac:dyDescent="0.35">
      <c r="A93" s="1">
        <v>45849</v>
      </c>
      <c r="B93" t="s">
        <v>23</v>
      </c>
      <c r="C93">
        <v>8941.1201171875</v>
      </c>
      <c r="D93">
        <v>-34.5400390625</v>
      </c>
      <c r="E93">
        <v>-3.8481892653264849E-3</v>
      </c>
      <c r="F93">
        <v>2.047444740867399E-2</v>
      </c>
      <c r="G93" t="s">
        <v>43</v>
      </c>
      <c r="H93" t="s">
        <v>42</v>
      </c>
    </row>
    <row r="94" spans="1:8" x14ac:dyDescent="0.35">
      <c r="A94" s="1">
        <v>45848</v>
      </c>
      <c r="B94" t="s">
        <v>23</v>
      </c>
      <c r="C94">
        <v>8975.66015625</v>
      </c>
      <c r="D94">
        <v>108.640625</v>
      </c>
      <c r="E94">
        <v>1.2252214469260947E-2</v>
      </c>
      <c r="F94">
        <v>2.4322636674000475E-2</v>
      </c>
      <c r="G94" t="s">
        <v>43</v>
      </c>
      <c r="H94" t="s">
        <v>42</v>
      </c>
    </row>
    <row r="95" spans="1:8" x14ac:dyDescent="0.35">
      <c r="A95" s="1">
        <v>45847</v>
      </c>
      <c r="B95" t="s">
        <v>23</v>
      </c>
      <c r="C95">
        <v>8867.01953125</v>
      </c>
      <c r="D95">
        <v>12.83984375</v>
      </c>
      <c r="E95">
        <v>1.4501449262573907E-3</v>
      </c>
      <c r="F95">
        <v>1.2070422204739528E-2</v>
      </c>
      <c r="G95" t="s">
        <v>43</v>
      </c>
      <c r="H95" t="s">
        <v>42</v>
      </c>
    </row>
    <row r="96" spans="1:8" x14ac:dyDescent="0.35">
      <c r="A96" s="1">
        <v>45846</v>
      </c>
      <c r="B96" t="s">
        <v>23</v>
      </c>
      <c r="C96">
        <v>8854.1796875</v>
      </c>
      <c r="D96">
        <v>47.6494140625</v>
      </c>
      <c r="E96">
        <v>5.4106909966824546E-3</v>
      </c>
      <c r="F96">
        <v>1.0620277278482138E-2</v>
      </c>
      <c r="G96" t="s">
        <v>43</v>
      </c>
      <c r="H96" t="s">
        <v>42</v>
      </c>
    </row>
    <row r="97" spans="1:8" x14ac:dyDescent="0.35">
      <c r="A97" s="1">
        <v>45845</v>
      </c>
      <c r="B97" t="s">
        <v>23</v>
      </c>
      <c r="C97">
        <v>8806.5302734375</v>
      </c>
      <c r="D97">
        <v>-16.3798828125</v>
      </c>
      <c r="E97">
        <v>-1.8565170133685305E-3</v>
      </c>
      <c r="F97">
        <v>5.209586281799683E-3</v>
      </c>
      <c r="G97" t="s">
        <v>43</v>
      </c>
      <c r="H97" t="s">
        <v>42</v>
      </c>
    </row>
    <row r="98" spans="1:8" x14ac:dyDescent="0.35">
      <c r="A98" s="1">
        <v>45842</v>
      </c>
      <c r="B98" t="s">
        <v>23</v>
      </c>
      <c r="C98">
        <v>8822.91015625</v>
      </c>
      <c r="D98">
        <v>-0.2900390625</v>
      </c>
      <c r="E98">
        <v>-3.2872320255616927E-5</v>
      </c>
      <c r="F98">
        <v>7.0661032951682134E-3</v>
      </c>
      <c r="G98" t="s">
        <v>43</v>
      </c>
      <c r="H98" t="s">
        <v>42</v>
      </c>
    </row>
    <row r="99" spans="1:8" x14ac:dyDescent="0.35">
      <c r="A99" s="1">
        <v>45841</v>
      </c>
      <c r="B99" t="s">
        <v>23</v>
      </c>
      <c r="C99">
        <v>8823.2001953125</v>
      </c>
      <c r="D99">
        <v>48.509765625</v>
      </c>
      <c r="E99">
        <v>5.5283734524556039E-3</v>
      </c>
      <c r="F99">
        <v>7.0989756154238304E-3</v>
      </c>
      <c r="G99" t="s">
        <v>43</v>
      </c>
      <c r="H99" t="s">
        <v>42</v>
      </c>
    </row>
    <row r="100" spans="1:8" x14ac:dyDescent="0.35">
      <c r="A100" s="1">
        <v>45840</v>
      </c>
      <c r="B100" t="s">
        <v>23</v>
      </c>
      <c r="C100">
        <v>8774.6904296875</v>
      </c>
      <c r="D100">
        <v>-10.6396484375</v>
      </c>
      <c r="E100">
        <v>-1.2110698565546141E-3</v>
      </c>
      <c r="F100">
        <v>1.5706021629682265E-3</v>
      </c>
      <c r="G100" t="s">
        <v>43</v>
      </c>
      <c r="H100" t="s">
        <v>42</v>
      </c>
    </row>
    <row r="101" spans="1:8" x14ac:dyDescent="0.35">
      <c r="A101" s="1">
        <v>45839</v>
      </c>
      <c r="B101" t="s">
        <v>23</v>
      </c>
      <c r="C101">
        <v>8785.330078125</v>
      </c>
      <c r="D101">
        <v>24.3701171875</v>
      </c>
      <c r="E101">
        <v>2.7816720195228406E-3</v>
      </c>
      <c r="F101">
        <v>2.7816720195228406E-3</v>
      </c>
      <c r="G101" t="s">
        <v>43</v>
      </c>
      <c r="H101" t="s">
        <v>42</v>
      </c>
    </row>
    <row r="102" spans="1:8" x14ac:dyDescent="0.35">
      <c r="A102" s="1">
        <v>45867</v>
      </c>
      <c r="B102" t="s">
        <v>21</v>
      </c>
      <c r="C102">
        <v>3595.189208984375</v>
      </c>
      <c r="D102">
        <v>-2.747802734375</v>
      </c>
      <c r="E102">
        <v>-7.6371618664394791E-4</v>
      </c>
      <c r="F102">
        <v>3.9127594452876058E-2</v>
      </c>
      <c r="G102" t="s">
        <v>35</v>
      </c>
      <c r="H102" t="s">
        <v>42</v>
      </c>
    </row>
    <row r="103" spans="1:8" x14ac:dyDescent="0.35">
      <c r="A103" s="1">
        <v>45866</v>
      </c>
      <c r="B103" t="s">
        <v>21</v>
      </c>
      <c r="C103">
        <v>3597.93701171875</v>
      </c>
      <c r="D103">
        <v>4.28173828125</v>
      </c>
      <c r="E103">
        <v>1.1914716230292388E-3</v>
      </c>
      <c r="F103">
        <v>3.9891310639520006E-2</v>
      </c>
      <c r="G103" t="s">
        <v>35</v>
      </c>
      <c r="H103" t="s">
        <v>42</v>
      </c>
    </row>
    <row r="104" spans="1:8" x14ac:dyDescent="0.35">
      <c r="A104" s="1">
        <v>45863</v>
      </c>
      <c r="B104" t="s">
        <v>21</v>
      </c>
      <c r="C104">
        <v>3593.6552734375</v>
      </c>
      <c r="D104">
        <v>-12.071533203125</v>
      </c>
      <c r="E104">
        <v>-3.3478779315430085E-3</v>
      </c>
      <c r="F104">
        <v>3.8699839016490767E-2</v>
      </c>
      <c r="G104" t="s">
        <v>35</v>
      </c>
      <c r="H104" t="s">
        <v>42</v>
      </c>
    </row>
    <row r="105" spans="1:8" x14ac:dyDescent="0.35">
      <c r="A105" s="1">
        <v>45862</v>
      </c>
      <c r="B105" t="s">
        <v>21</v>
      </c>
      <c r="C105">
        <v>3605.726806640625</v>
      </c>
      <c r="D105">
        <v>23.4287109375</v>
      </c>
      <c r="E105">
        <v>6.5401343806652523E-3</v>
      </c>
      <c r="F105">
        <v>4.2047716948033775E-2</v>
      </c>
      <c r="G105" t="s">
        <v>35</v>
      </c>
      <c r="H105" t="s">
        <v>42</v>
      </c>
    </row>
    <row r="106" spans="1:8" x14ac:dyDescent="0.35">
      <c r="A106" s="1">
        <v>45861</v>
      </c>
      <c r="B106" t="s">
        <v>21</v>
      </c>
      <c r="C106">
        <v>3582.298095703125</v>
      </c>
      <c r="D106">
        <v>0.43701171875</v>
      </c>
      <c r="E106">
        <v>1.2200688650487734E-4</v>
      </c>
      <c r="F106">
        <v>3.5507582567368523E-2</v>
      </c>
      <c r="G106" t="s">
        <v>35</v>
      </c>
      <c r="H106" t="s">
        <v>42</v>
      </c>
    </row>
    <row r="107" spans="1:8" x14ac:dyDescent="0.35">
      <c r="A107" s="1">
        <v>45860</v>
      </c>
      <c r="B107" t="s">
        <v>21</v>
      </c>
      <c r="C107">
        <v>3581.861083984375</v>
      </c>
      <c r="D107">
        <v>22.06982421875</v>
      </c>
      <c r="E107">
        <v>6.1997523473338312E-3</v>
      </c>
      <c r="F107">
        <v>3.5385575680863646E-2</v>
      </c>
      <c r="G107" t="s">
        <v>35</v>
      </c>
      <c r="H107" t="s">
        <v>42</v>
      </c>
    </row>
    <row r="108" spans="1:8" x14ac:dyDescent="0.35">
      <c r="A108" s="1">
        <v>45859</v>
      </c>
      <c r="B108" t="s">
        <v>21</v>
      </c>
      <c r="C108">
        <v>3559.791259765625</v>
      </c>
      <c r="D108">
        <v>25.30859375</v>
      </c>
      <c r="E108">
        <v>7.1604803705347386E-3</v>
      </c>
      <c r="F108">
        <v>2.9185823333529815E-2</v>
      </c>
      <c r="G108" t="s">
        <v>35</v>
      </c>
      <c r="H108" t="s">
        <v>42</v>
      </c>
    </row>
    <row r="109" spans="1:8" x14ac:dyDescent="0.35">
      <c r="A109" s="1">
        <v>45856</v>
      </c>
      <c r="B109" t="s">
        <v>21</v>
      </c>
      <c r="C109">
        <v>3534.482666015625</v>
      </c>
      <c r="D109">
        <v>17.6572265625</v>
      </c>
      <c r="E109">
        <v>5.0207856109132365E-3</v>
      </c>
      <c r="F109">
        <v>2.2025342962995076E-2</v>
      </c>
      <c r="G109" t="s">
        <v>35</v>
      </c>
      <c r="H109" t="s">
        <v>42</v>
      </c>
    </row>
    <row r="110" spans="1:8" x14ac:dyDescent="0.35">
      <c r="A110" s="1">
        <v>45855</v>
      </c>
      <c r="B110" t="s">
        <v>21</v>
      </c>
      <c r="C110">
        <v>3516.825439453125</v>
      </c>
      <c r="D110">
        <v>13.048583984375</v>
      </c>
      <c r="E110">
        <v>3.7241481186247594E-3</v>
      </c>
      <c r="F110">
        <v>1.7004557352081839E-2</v>
      </c>
      <c r="G110" t="s">
        <v>35</v>
      </c>
      <c r="H110" t="s">
        <v>42</v>
      </c>
    </row>
    <row r="111" spans="1:8" x14ac:dyDescent="0.35">
      <c r="A111" s="1">
        <v>45854</v>
      </c>
      <c r="B111" t="s">
        <v>21</v>
      </c>
      <c r="C111">
        <v>3503.77685546875</v>
      </c>
      <c r="D111">
        <v>-1.221923828125</v>
      </c>
      <c r="E111">
        <v>-3.4862318222261823E-4</v>
      </c>
      <c r="F111">
        <v>1.328040923345708E-2</v>
      </c>
      <c r="G111" t="s">
        <v>35</v>
      </c>
      <c r="H111" t="s">
        <v>42</v>
      </c>
    </row>
    <row r="112" spans="1:8" x14ac:dyDescent="0.35">
      <c r="A112" s="1">
        <v>45853</v>
      </c>
      <c r="B112" t="s">
        <v>21</v>
      </c>
      <c r="C112">
        <v>3504.998779296875</v>
      </c>
      <c r="D112">
        <v>-14.651123046875</v>
      </c>
      <c r="E112">
        <v>-4.1626648824131252E-3</v>
      </c>
      <c r="F112">
        <v>1.3629032415679698E-2</v>
      </c>
      <c r="G112" t="s">
        <v>35</v>
      </c>
      <c r="H112" t="s">
        <v>42</v>
      </c>
    </row>
    <row r="113" spans="1:8" x14ac:dyDescent="0.35">
      <c r="A113" s="1">
        <v>45852</v>
      </c>
      <c r="B113" t="s">
        <v>21</v>
      </c>
      <c r="C113">
        <v>3519.64990234375</v>
      </c>
      <c r="D113">
        <v>9.47265625</v>
      </c>
      <c r="E113">
        <v>2.698626190612341E-3</v>
      </c>
      <c r="F113">
        <v>1.7791697298092823E-2</v>
      </c>
      <c r="G113" t="s">
        <v>35</v>
      </c>
      <c r="H113" t="s">
        <v>42</v>
      </c>
    </row>
    <row r="114" spans="1:8" x14ac:dyDescent="0.35">
      <c r="A114" s="1">
        <v>45849</v>
      </c>
      <c r="B114" t="s">
        <v>21</v>
      </c>
      <c r="C114">
        <v>3510.17724609375</v>
      </c>
      <c r="D114">
        <v>0.495361328125</v>
      </c>
      <c r="E114">
        <v>1.4114137531251458E-4</v>
      </c>
      <c r="F114">
        <v>1.5093071107480482E-2</v>
      </c>
      <c r="G114" t="s">
        <v>35</v>
      </c>
      <c r="H114" t="s">
        <v>42</v>
      </c>
    </row>
    <row r="115" spans="1:8" x14ac:dyDescent="0.35">
      <c r="A115" s="1">
        <v>45848</v>
      </c>
      <c r="B115" t="s">
        <v>21</v>
      </c>
      <c r="C115">
        <v>3509.681884765625</v>
      </c>
      <c r="D115">
        <v>16.63232421875</v>
      </c>
      <c r="E115">
        <v>4.7615483062730668E-3</v>
      </c>
      <c r="F115">
        <v>1.4951929732167968E-2</v>
      </c>
      <c r="G115" t="s">
        <v>35</v>
      </c>
      <c r="H115" t="s">
        <v>42</v>
      </c>
    </row>
    <row r="116" spans="1:8" x14ac:dyDescent="0.35">
      <c r="A116" s="1">
        <v>45847</v>
      </c>
      <c r="B116" t="s">
        <v>21</v>
      </c>
      <c r="C116">
        <v>3493.049560546875</v>
      </c>
      <c r="D116">
        <v>-4.42578125</v>
      </c>
      <c r="E116">
        <v>-1.2654217163762249E-3</v>
      </c>
      <c r="F116">
        <v>1.0190381425894901E-2</v>
      </c>
      <c r="G116" t="s">
        <v>35</v>
      </c>
      <c r="H116" t="s">
        <v>42</v>
      </c>
    </row>
    <row r="117" spans="1:8" x14ac:dyDescent="0.35">
      <c r="A117" s="1">
        <v>45846</v>
      </c>
      <c r="B117" t="s">
        <v>21</v>
      </c>
      <c r="C117">
        <v>3497.475341796875</v>
      </c>
      <c r="D117">
        <v>24.34814453125</v>
      </c>
      <c r="E117">
        <v>7.0104384747033954E-3</v>
      </c>
      <c r="F117">
        <v>1.1455803142271126E-2</v>
      </c>
      <c r="G117" t="s">
        <v>35</v>
      </c>
      <c r="H117" t="s">
        <v>42</v>
      </c>
    </row>
    <row r="118" spans="1:8" x14ac:dyDescent="0.35">
      <c r="A118" s="1">
        <v>45845</v>
      </c>
      <c r="B118" t="s">
        <v>21</v>
      </c>
      <c r="C118">
        <v>3473.127197265625</v>
      </c>
      <c r="D118">
        <v>0.80810546875</v>
      </c>
      <c r="E118">
        <v>2.3272788225581209E-4</v>
      </c>
      <c r="F118">
        <v>4.4453646675677305E-3</v>
      </c>
      <c r="G118" t="s">
        <v>35</v>
      </c>
      <c r="H118" t="s">
        <v>42</v>
      </c>
    </row>
    <row r="119" spans="1:8" x14ac:dyDescent="0.35">
      <c r="A119" s="1">
        <v>45842</v>
      </c>
      <c r="B119" t="s">
        <v>21</v>
      </c>
      <c r="C119">
        <v>3472.319091796875</v>
      </c>
      <c r="D119">
        <v>11.16845703125</v>
      </c>
      <c r="E119">
        <v>3.2268046698309405E-3</v>
      </c>
      <c r="F119">
        <v>4.2126367853119184E-3</v>
      </c>
      <c r="G119" t="s">
        <v>35</v>
      </c>
      <c r="H119" t="s">
        <v>42</v>
      </c>
    </row>
    <row r="120" spans="1:8" x14ac:dyDescent="0.35">
      <c r="A120" s="1">
        <v>45841</v>
      </c>
      <c r="B120" t="s">
        <v>21</v>
      </c>
      <c r="C120">
        <v>3461.150634765625</v>
      </c>
      <c r="D120">
        <v>6.358154296875</v>
      </c>
      <c r="E120">
        <v>1.8403867476324276E-3</v>
      </c>
      <c r="F120">
        <v>9.8583211548097793E-4</v>
      </c>
      <c r="G120" t="s">
        <v>35</v>
      </c>
      <c r="H120" t="s">
        <v>42</v>
      </c>
    </row>
    <row r="121" spans="1:8" x14ac:dyDescent="0.35">
      <c r="A121" s="1">
        <v>45840</v>
      </c>
      <c r="B121" t="s">
        <v>21</v>
      </c>
      <c r="C121">
        <v>3454.79248046875</v>
      </c>
      <c r="D121">
        <v>-2.954833984375</v>
      </c>
      <c r="E121">
        <v>-8.5455463215144967E-4</v>
      </c>
      <c r="F121">
        <v>-8.5455463215144967E-4</v>
      </c>
      <c r="G121" t="s">
        <v>35</v>
      </c>
      <c r="H121" t="s">
        <v>42</v>
      </c>
    </row>
    <row r="122" spans="1:8" x14ac:dyDescent="0.35">
      <c r="A122" s="1">
        <v>45867</v>
      </c>
      <c r="B122" t="s">
        <v>20</v>
      </c>
      <c r="C122">
        <v>3317.92822265625</v>
      </c>
      <c r="D122">
        <v>0.51220703125</v>
      </c>
      <c r="E122">
        <v>1.5439939665018443E-4</v>
      </c>
      <c r="F122">
        <v>5.1860060741195646E-3</v>
      </c>
      <c r="G122" t="s">
        <v>33</v>
      </c>
      <c r="H122" t="s">
        <v>34</v>
      </c>
    </row>
    <row r="123" spans="1:8" x14ac:dyDescent="0.35">
      <c r="A123" s="1">
        <v>45866</v>
      </c>
      <c r="B123" t="s">
        <v>20</v>
      </c>
      <c r="C123">
        <v>3317.416015625</v>
      </c>
      <c r="D123">
        <v>-19.93603515625</v>
      </c>
      <c r="E123">
        <v>-5.9736086732543603E-3</v>
      </c>
      <c r="F123">
        <v>5.0316066774693802E-3</v>
      </c>
      <c r="G123" t="s">
        <v>33</v>
      </c>
      <c r="H123" t="s">
        <v>34</v>
      </c>
    </row>
    <row r="124" spans="1:8" x14ac:dyDescent="0.35">
      <c r="A124" s="1">
        <v>45865</v>
      </c>
      <c r="B124" t="s">
        <v>20</v>
      </c>
      <c r="C124">
        <v>3337.35205078125</v>
      </c>
      <c r="D124">
        <v>-7.81396484375</v>
      </c>
      <c r="E124">
        <v>-2.3358974733246329E-3</v>
      </c>
      <c r="F124">
        <v>1.100521535072374E-2</v>
      </c>
      <c r="G124" t="s">
        <v>33</v>
      </c>
      <c r="H124" t="s">
        <v>34</v>
      </c>
    </row>
    <row r="125" spans="1:8" x14ac:dyDescent="0.35">
      <c r="A125" s="1">
        <v>45863</v>
      </c>
      <c r="B125" t="s">
        <v>20</v>
      </c>
      <c r="C125">
        <v>3345.166015625</v>
      </c>
      <c r="D125">
        <v>-25.77880859375</v>
      </c>
      <c r="E125">
        <v>-7.6473540618465785E-3</v>
      </c>
      <c r="F125">
        <v>1.3341112824048373E-2</v>
      </c>
      <c r="G125" t="s">
        <v>33</v>
      </c>
      <c r="H125" t="s">
        <v>34</v>
      </c>
    </row>
    <row r="126" spans="1:8" x14ac:dyDescent="0.35">
      <c r="A126" s="1">
        <v>45862</v>
      </c>
      <c r="B126" t="s">
        <v>20</v>
      </c>
      <c r="C126">
        <v>3370.94482421875</v>
      </c>
      <c r="D126">
        <v>-19.113037109375</v>
      </c>
      <c r="E126">
        <v>-5.6379678138848144E-3</v>
      </c>
      <c r="F126">
        <v>2.0988466885894952E-2</v>
      </c>
      <c r="G126" t="s">
        <v>33</v>
      </c>
      <c r="H126" t="s">
        <v>34</v>
      </c>
    </row>
    <row r="127" spans="1:8" x14ac:dyDescent="0.35">
      <c r="A127" s="1">
        <v>45861</v>
      </c>
      <c r="B127" t="s">
        <v>20</v>
      </c>
      <c r="C127">
        <v>3390.057861328125</v>
      </c>
      <c r="D127">
        <v>-31.40185546875</v>
      </c>
      <c r="E127">
        <v>-9.1779117885240069E-3</v>
      </c>
      <c r="F127">
        <v>2.6626434699779766E-2</v>
      </c>
      <c r="G127" t="s">
        <v>33</v>
      </c>
      <c r="H127" t="s">
        <v>34</v>
      </c>
    </row>
    <row r="128" spans="1:8" x14ac:dyDescent="0.35">
      <c r="A128" s="1">
        <v>45860</v>
      </c>
      <c r="B128" t="s">
        <v>20</v>
      </c>
      <c r="C128">
        <v>3421.459716796875</v>
      </c>
      <c r="D128">
        <v>29.471435546875</v>
      </c>
      <c r="E128">
        <v>8.6885428554648314E-3</v>
      </c>
      <c r="F128">
        <v>3.5804346488303773E-2</v>
      </c>
      <c r="G128" t="s">
        <v>33</v>
      </c>
      <c r="H128" t="s">
        <v>34</v>
      </c>
    </row>
    <row r="129" spans="1:8" x14ac:dyDescent="0.35">
      <c r="A129" s="1">
        <v>45859</v>
      </c>
      <c r="B129" t="s">
        <v>20</v>
      </c>
      <c r="C129">
        <v>3391.98828125</v>
      </c>
      <c r="D129">
        <v>45.1728515625</v>
      </c>
      <c r="E129">
        <v>1.3497264044440627E-2</v>
      </c>
      <c r="F129">
        <v>2.7115803632838942E-2</v>
      </c>
      <c r="G129" t="s">
        <v>33</v>
      </c>
      <c r="H129" t="s">
        <v>34</v>
      </c>
    </row>
    <row r="130" spans="1:8" x14ac:dyDescent="0.35">
      <c r="A130" s="1">
        <v>45858</v>
      </c>
      <c r="B130" t="s">
        <v>20</v>
      </c>
      <c r="C130">
        <v>3346.8154296875</v>
      </c>
      <c r="D130">
        <v>-5.039306640625</v>
      </c>
      <c r="E130">
        <v>-1.5034382564399484E-3</v>
      </c>
      <c r="F130">
        <v>1.3618539588398315E-2</v>
      </c>
      <c r="G130" t="s">
        <v>33</v>
      </c>
      <c r="H130" t="s">
        <v>34</v>
      </c>
    </row>
    <row r="131" spans="1:8" x14ac:dyDescent="0.35">
      <c r="A131" s="1">
        <v>45857</v>
      </c>
      <c r="B131" t="s">
        <v>20</v>
      </c>
      <c r="C131">
        <v>3351.854736328125</v>
      </c>
      <c r="D131">
        <v>2.99951171875</v>
      </c>
      <c r="E131">
        <v>8.9568270873807698E-4</v>
      </c>
      <c r="F131">
        <v>1.5121977844838264E-2</v>
      </c>
      <c r="G131" t="s">
        <v>33</v>
      </c>
      <c r="H131" t="s">
        <v>34</v>
      </c>
    </row>
    <row r="132" spans="1:8" x14ac:dyDescent="0.35">
      <c r="A132" s="1">
        <v>45856</v>
      </c>
      <c r="B132" t="s">
        <v>20</v>
      </c>
      <c r="C132">
        <v>3348.855224609375</v>
      </c>
      <c r="D132">
        <v>10.104248046875</v>
      </c>
      <c r="E132">
        <v>3.0263556994232221E-3</v>
      </c>
      <c r="F132">
        <v>1.4226295136100187E-2</v>
      </c>
      <c r="G132" t="s">
        <v>33</v>
      </c>
      <c r="H132" t="s">
        <v>34</v>
      </c>
    </row>
    <row r="133" spans="1:8" x14ac:dyDescent="0.35">
      <c r="A133" s="1">
        <v>45855</v>
      </c>
      <c r="B133" t="s">
        <v>20</v>
      </c>
      <c r="C133">
        <v>3338.7509765625</v>
      </c>
      <c r="D133">
        <v>-6.223876953125</v>
      </c>
      <c r="E133">
        <v>-1.860664795905298E-3</v>
      </c>
      <c r="F133">
        <v>1.1199939436676964E-2</v>
      </c>
      <c r="G133" t="s">
        <v>33</v>
      </c>
      <c r="H133" t="s">
        <v>34</v>
      </c>
    </row>
    <row r="134" spans="1:8" x14ac:dyDescent="0.35">
      <c r="A134" s="1">
        <v>45854</v>
      </c>
      <c r="B134" t="s">
        <v>20</v>
      </c>
      <c r="C134">
        <v>3344.974853515625</v>
      </c>
      <c r="D134">
        <v>13.35595703125</v>
      </c>
      <c r="E134">
        <v>4.008848984901503E-3</v>
      </c>
      <c r="F134">
        <v>1.3060604232582262E-2</v>
      </c>
      <c r="G134" t="s">
        <v>33</v>
      </c>
      <c r="H134" t="s">
        <v>34</v>
      </c>
    </row>
    <row r="135" spans="1:8" x14ac:dyDescent="0.35">
      <c r="A135" s="1">
        <v>45853</v>
      </c>
      <c r="B135" t="s">
        <v>20</v>
      </c>
      <c r="C135">
        <v>3331.618896484375</v>
      </c>
      <c r="D135">
        <v>-13.451904296875</v>
      </c>
      <c r="E135">
        <v>-4.0214109350789062E-3</v>
      </c>
      <c r="F135">
        <v>9.0517552476807595E-3</v>
      </c>
      <c r="G135" t="s">
        <v>33</v>
      </c>
      <c r="H135" t="s">
        <v>34</v>
      </c>
    </row>
    <row r="136" spans="1:8" x14ac:dyDescent="0.35">
      <c r="A136" s="1">
        <v>45852</v>
      </c>
      <c r="B136" t="s">
        <v>20</v>
      </c>
      <c r="C136">
        <v>3345.07080078125</v>
      </c>
      <c r="D136">
        <v>-16.578369140625</v>
      </c>
      <c r="E136">
        <v>-4.9316178764158281E-3</v>
      </c>
      <c r="F136">
        <v>1.3073166182759666E-2</v>
      </c>
      <c r="G136" t="s">
        <v>33</v>
      </c>
      <c r="H136" t="s">
        <v>34</v>
      </c>
    </row>
    <row r="137" spans="1:8" x14ac:dyDescent="0.35">
      <c r="A137" s="1">
        <v>45851</v>
      </c>
      <c r="B137" t="s">
        <v>20</v>
      </c>
      <c r="C137">
        <v>3361.649169921875</v>
      </c>
      <c r="D137">
        <v>8.802490234375</v>
      </c>
      <c r="E137">
        <v>2.6253780966791762E-3</v>
      </c>
      <c r="F137">
        <v>1.8004784059175494E-2</v>
      </c>
      <c r="G137" t="s">
        <v>33</v>
      </c>
      <c r="H137" t="s">
        <v>34</v>
      </c>
    </row>
    <row r="138" spans="1:8" x14ac:dyDescent="0.35">
      <c r="A138" s="1">
        <v>45850</v>
      </c>
      <c r="B138" t="s">
        <v>20</v>
      </c>
      <c r="C138">
        <v>3352.8466796875</v>
      </c>
      <c r="D138">
        <v>4.13623046875</v>
      </c>
      <c r="E138">
        <v>1.2351711297449164E-3</v>
      </c>
      <c r="F138">
        <v>1.5379405962496318E-2</v>
      </c>
      <c r="G138" t="s">
        <v>33</v>
      </c>
      <c r="H138" t="s">
        <v>34</v>
      </c>
    </row>
    <row r="139" spans="1:8" x14ac:dyDescent="0.35">
      <c r="A139" s="1">
        <v>45849</v>
      </c>
      <c r="B139" t="s">
        <v>20</v>
      </c>
      <c r="C139">
        <v>3348.71044921875</v>
      </c>
      <c r="D139">
        <v>28.4765625</v>
      </c>
      <c r="E139">
        <v>8.5766736535968224E-3</v>
      </c>
      <c r="F139">
        <v>1.4144234832751401E-2</v>
      </c>
      <c r="G139" t="s">
        <v>33</v>
      </c>
      <c r="H139" t="s">
        <v>34</v>
      </c>
    </row>
    <row r="140" spans="1:8" x14ac:dyDescent="0.35">
      <c r="A140" s="1">
        <v>45848</v>
      </c>
      <c r="B140" t="s">
        <v>20</v>
      </c>
      <c r="C140">
        <v>3320.23388671875</v>
      </c>
      <c r="D140">
        <v>5.082275390625</v>
      </c>
      <c r="E140">
        <v>1.5330446345978022E-3</v>
      </c>
      <c r="F140">
        <v>5.5675611791545787E-3</v>
      </c>
      <c r="G140" t="s">
        <v>33</v>
      </c>
      <c r="H140" t="s">
        <v>34</v>
      </c>
    </row>
    <row r="141" spans="1:8" x14ac:dyDescent="0.35">
      <c r="A141" s="1">
        <v>45847</v>
      </c>
      <c r="B141" t="s">
        <v>20</v>
      </c>
      <c r="C141">
        <v>3315.151611328125</v>
      </c>
      <c r="D141">
        <v>13.3212890625</v>
      </c>
      <c r="E141">
        <v>4.0345165445567766E-3</v>
      </c>
      <c r="F141">
        <v>4.0345165445567766E-3</v>
      </c>
      <c r="G141" t="s">
        <v>33</v>
      </c>
      <c r="H141" t="s">
        <v>34</v>
      </c>
    </row>
    <row r="142" spans="1:8" x14ac:dyDescent="0.35">
      <c r="A142" s="1">
        <v>45828</v>
      </c>
      <c r="B142" t="s">
        <v>65</v>
      </c>
      <c r="C142">
        <v>75</v>
      </c>
      <c r="D142">
        <v>-0.6699981689453125</v>
      </c>
      <c r="E142">
        <v>-8.8542115125922471E-3</v>
      </c>
      <c r="F142">
        <v>0.18723840834317729</v>
      </c>
      <c r="G142" t="s">
        <v>33</v>
      </c>
      <c r="H142" t="s">
        <v>34</v>
      </c>
    </row>
    <row r="143" spans="1:8" x14ac:dyDescent="0.35">
      <c r="A143" s="1">
        <v>45827</v>
      </c>
      <c r="B143" t="s">
        <v>65</v>
      </c>
      <c r="C143">
        <v>75.669998168945313</v>
      </c>
      <c r="D143">
        <v>0.56999969482421875</v>
      </c>
      <c r="E143">
        <v>7.589876250405414E-3</v>
      </c>
      <c r="F143">
        <v>0.19609261985576953</v>
      </c>
      <c r="G143" t="s">
        <v>33</v>
      </c>
      <c r="H143" t="s">
        <v>34</v>
      </c>
    </row>
    <row r="144" spans="1:8" x14ac:dyDescent="0.35">
      <c r="A144" s="1">
        <v>45826</v>
      </c>
      <c r="B144" t="s">
        <v>65</v>
      </c>
      <c r="C144">
        <v>75.099998474121094</v>
      </c>
      <c r="D144">
        <v>-0.15000152587890625</v>
      </c>
      <c r="E144">
        <v>-1.9933757591881207E-3</v>
      </c>
      <c r="F144">
        <v>0.18850274360536412</v>
      </c>
      <c r="G144" t="s">
        <v>33</v>
      </c>
      <c r="H144" t="s">
        <v>34</v>
      </c>
    </row>
    <row r="145" spans="1:8" x14ac:dyDescent="0.35">
      <c r="A145" s="1">
        <v>45825</v>
      </c>
      <c r="B145" t="s">
        <v>65</v>
      </c>
      <c r="C145">
        <v>75.25</v>
      </c>
      <c r="D145">
        <v>3.1800003051757813</v>
      </c>
      <c r="E145">
        <v>4.4123772979621112E-2</v>
      </c>
      <c r="F145">
        <v>0.19049611936455224</v>
      </c>
      <c r="G145" t="s">
        <v>33</v>
      </c>
      <c r="H145" t="s">
        <v>34</v>
      </c>
    </row>
    <row r="146" spans="1:8" x14ac:dyDescent="0.35">
      <c r="A146" s="1">
        <v>45824</v>
      </c>
      <c r="B146" t="s">
        <v>65</v>
      </c>
      <c r="C146">
        <v>72.069999694824219</v>
      </c>
      <c r="D146">
        <v>-1.660003662109375</v>
      </c>
      <c r="E146">
        <v>-2.2514628869242603E-2</v>
      </c>
      <c r="F146">
        <v>0.14637234638493113</v>
      </c>
      <c r="G146" t="s">
        <v>33</v>
      </c>
      <c r="H146" t="s">
        <v>34</v>
      </c>
    </row>
    <row r="147" spans="1:8" x14ac:dyDescent="0.35">
      <c r="A147" s="1">
        <v>45823</v>
      </c>
      <c r="B147" t="s">
        <v>65</v>
      </c>
      <c r="C147">
        <v>73.730003356933594</v>
      </c>
      <c r="D147">
        <v>0.5500030517578125</v>
      </c>
      <c r="E147">
        <v>7.5157563468732924E-3</v>
      </c>
      <c r="F147">
        <v>0.16888697525417373</v>
      </c>
      <c r="G147" t="s">
        <v>33</v>
      </c>
      <c r="H147" t="s">
        <v>34</v>
      </c>
    </row>
    <row r="148" spans="1:8" x14ac:dyDescent="0.35">
      <c r="A148" s="1">
        <v>45821</v>
      </c>
      <c r="B148" t="s">
        <v>65</v>
      </c>
      <c r="C148">
        <v>73.180000305175781</v>
      </c>
      <c r="D148">
        <v>-0.73999786376953125</v>
      </c>
      <c r="E148">
        <v>-1.0010793859575817E-2</v>
      </c>
      <c r="F148">
        <v>0.16137121890730044</v>
      </c>
      <c r="G148" t="s">
        <v>33</v>
      </c>
      <c r="H148" t="s">
        <v>34</v>
      </c>
    </row>
    <row r="149" spans="1:8" x14ac:dyDescent="0.35">
      <c r="A149" s="1">
        <v>45820</v>
      </c>
      <c r="B149" t="s">
        <v>65</v>
      </c>
      <c r="C149">
        <v>73.919998168945313</v>
      </c>
      <c r="D149">
        <v>6.0099945068359375</v>
      </c>
      <c r="E149">
        <v>8.8499398950691477E-2</v>
      </c>
      <c r="F149">
        <v>0.17138201276687626</v>
      </c>
      <c r="G149" t="s">
        <v>33</v>
      </c>
      <c r="H149" t="s">
        <v>34</v>
      </c>
    </row>
    <row r="150" spans="1:8" x14ac:dyDescent="0.35">
      <c r="A150" s="1">
        <v>45819</v>
      </c>
      <c r="B150" t="s">
        <v>65</v>
      </c>
      <c r="C150">
        <v>67.910003662109375</v>
      </c>
      <c r="D150">
        <v>2.9500045776367188</v>
      </c>
      <c r="E150">
        <v>4.5412632684932674E-2</v>
      </c>
      <c r="F150">
        <v>8.288261381618478E-2</v>
      </c>
      <c r="G150" t="s">
        <v>33</v>
      </c>
      <c r="H150" t="s">
        <v>34</v>
      </c>
    </row>
    <row r="151" spans="1:8" x14ac:dyDescent="0.35">
      <c r="A151" s="1">
        <v>45818</v>
      </c>
      <c r="B151" t="s">
        <v>65</v>
      </c>
      <c r="C151">
        <v>64.959999084472656</v>
      </c>
      <c r="D151">
        <v>-0.44000244140625</v>
      </c>
      <c r="E151">
        <v>-6.7278659195770807E-3</v>
      </c>
      <c r="F151">
        <v>3.7469981131252106E-2</v>
      </c>
      <c r="G151" t="s">
        <v>33</v>
      </c>
      <c r="H151" t="s">
        <v>34</v>
      </c>
    </row>
    <row r="152" spans="1:8" x14ac:dyDescent="0.35">
      <c r="A152" s="1">
        <v>45817</v>
      </c>
      <c r="B152" t="s">
        <v>65</v>
      </c>
      <c r="C152">
        <v>65.400001525878906</v>
      </c>
      <c r="D152">
        <v>0.84999847412109375</v>
      </c>
      <c r="E152">
        <v>1.3168062493189137E-2</v>
      </c>
      <c r="F152">
        <v>4.4197847050829187E-2</v>
      </c>
      <c r="G152" t="s">
        <v>33</v>
      </c>
      <c r="H152" t="s">
        <v>34</v>
      </c>
    </row>
    <row r="153" spans="1:8" x14ac:dyDescent="0.35">
      <c r="A153" s="1">
        <v>45816</v>
      </c>
      <c r="B153" t="s">
        <v>65</v>
      </c>
      <c r="C153">
        <v>64.550003051757813</v>
      </c>
      <c r="D153">
        <v>-0.21999359130859375</v>
      </c>
      <c r="E153">
        <v>-3.396535474919582E-3</v>
      </c>
      <c r="F153">
        <v>3.102978455764005E-2</v>
      </c>
      <c r="G153" t="s">
        <v>33</v>
      </c>
      <c r="H153" t="s">
        <v>34</v>
      </c>
    </row>
    <row r="154" spans="1:8" x14ac:dyDescent="0.35">
      <c r="A154" s="1">
        <v>45814</v>
      </c>
      <c r="B154" t="s">
        <v>65</v>
      </c>
      <c r="C154">
        <v>64.769996643066406</v>
      </c>
      <c r="D154">
        <v>1.55999755859375</v>
      </c>
      <c r="E154">
        <v>2.4679601031301956E-2</v>
      </c>
      <c r="F154">
        <v>3.4426320032559632E-2</v>
      </c>
      <c r="G154" t="s">
        <v>33</v>
      </c>
      <c r="H154" t="s">
        <v>34</v>
      </c>
    </row>
    <row r="155" spans="1:8" x14ac:dyDescent="0.35">
      <c r="A155" s="1">
        <v>45813</v>
      </c>
      <c r="B155" t="s">
        <v>65</v>
      </c>
      <c r="C155">
        <v>63.209999084472656</v>
      </c>
      <c r="D155">
        <v>0.61999893188476563</v>
      </c>
      <c r="E155">
        <v>9.90571865111467E-3</v>
      </c>
      <c r="F155">
        <v>9.7467190012576754E-3</v>
      </c>
      <c r="G155" t="s">
        <v>33</v>
      </c>
      <c r="H155" t="s">
        <v>34</v>
      </c>
    </row>
    <row r="156" spans="1:8" x14ac:dyDescent="0.35">
      <c r="A156" s="1">
        <v>45812</v>
      </c>
      <c r="B156" t="s">
        <v>65</v>
      </c>
      <c r="C156">
        <v>62.590000152587891</v>
      </c>
      <c r="D156">
        <v>-0.57999801635742188</v>
      </c>
      <c r="E156">
        <v>-9.1815423962217091E-3</v>
      </c>
      <c r="F156">
        <v>-1.5899964985699455E-4</v>
      </c>
      <c r="G156" t="s">
        <v>33</v>
      </c>
      <c r="H156" t="s">
        <v>34</v>
      </c>
    </row>
    <row r="157" spans="1:8" x14ac:dyDescent="0.35">
      <c r="A157" s="1">
        <v>45811</v>
      </c>
      <c r="B157" t="s">
        <v>65</v>
      </c>
      <c r="C157">
        <v>63.169998168945313</v>
      </c>
      <c r="D157">
        <v>0.29999923706054688</v>
      </c>
      <c r="E157">
        <v>4.7717391785797592E-3</v>
      </c>
      <c r="F157">
        <v>9.0225427463647145E-3</v>
      </c>
      <c r="G157" t="s">
        <v>33</v>
      </c>
      <c r="H157" t="s">
        <v>34</v>
      </c>
    </row>
    <row r="158" spans="1:8" x14ac:dyDescent="0.35">
      <c r="A158" s="1">
        <v>45810</v>
      </c>
      <c r="B158" t="s">
        <v>65</v>
      </c>
      <c r="C158">
        <v>62.869998931884766</v>
      </c>
      <c r="D158">
        <v>0.43999862670898438</v>
      </c>
      <c r="E158">
        <v>7.04787160913245E-3</v>
      </c>
      <c r="F158">
        <v>4.2508035677849554E-3</v>
      </c>
      <c r="G158" t="s">
        <v>33</v>
      </c>
      <c r="H158" t="s">
        <v>34</v>
      </c>
    </row>
    <row r="159" spans="1:8" x14ac:dyDescent="0.35">
      <c r="A159" s="1">
        <v>45809</v>
      </c>
      <c r="B159" t="s">
        <v>65</v>
      </c>
      <c r="C159">
        <v>62.430000305175781</v>
      </c>
      <c r="D159">
        <v>1.6399993896484375</v>
      </c>
      <c r="E159">
        <v>2.6978110954914314E-2</v>
      </c>
      <c r="F159">
        <v>-2.7970680413474946E-3</v>
      </c>
      <c r="G159" t="s">
        <v>33</v>
      </c>
      <c r="H159" t="s">
        <v>34</v>
      </c>
    </row>
    <row r="160" spans="1:8" x14ac:dyDescent="0.35">
      <c r="A160" s="1">
        <v>45807</v>
      </c>
      <c r="B160" t="s">
        <v>65</v>
      </c>
      <c r="C160">
        <v>60.790000915527344</v>
      </c>
      <c r="D160">
        <v>0.13000106811523438</v>
      </c>
      <c r="E160">
        <v>2.1431102611646491E-3</v>
      </c>
      <c r="F160">
        <v>-2.9775178996261809E-2</v>
      </c>
      <c r="G160" t="s">
        <v>33</v>
      </c>
      <c r="H160" t="s">
        <v>34</v>
      </c>
    </row>
    <row r="161" spans="1:8" x14ac:dyDescent="0.35">
      <c r="A161" s="1">
        <v>45806</v>
      </c>
      <c r="B161" t="s">
        <v>65</v>
      </c>
      <c r="C161">
        <v>60.659999847412109</v>
      </c>
      <c r="D161">
        <v>-2</v>
      </c>
      <c r="E161">
        <v>-3.1918289257426458E-2</v>
      </c>
      <c r="F161">
        <v>-3.1918289257426458E-2</v>
      </c>
      <c r="G161" t="s">
        <v>33</v>
      </c>
      <c r="H161" t="s">
        <v>34</v>
      </c>
    </row>
    <row r="162" spans="1:8" x14ac:dyDescent="0.35">
      <c r="A162" s="1">
        <v>45867</v>
      </c>
      <c r="B162" t="s">
        <v>26</v>
      </c>
      <c r="C162">
        <v>98.65619194864901</v>
      </c>
      <c r="D162">
        <v>4.9226421222030581E-2</v>
      </c>
      <c r="E162">
        <v>4.9921849799083873E-4</v>
      </c>
      <c r="F162">
        <v>1.2312856571646824E-2</v>
      </c>
      <c r="G162" t="s">
        <v>36</v>
      </c>
      <c r="H162" t="s">
        <v>34</v>
      </c>
    </row>
    <row r="163" spans="1:8" x14ac:dyDescent="0.35">
      <c r="A163" s="1">
        <v>45866</v>
      </c>
      <c r="B163" t="s">
        <v>26</v>
      </c>
      <c r="C163">
        <v>98.606965527426979</v>
      </c>
      <c r="D163">
        <v>2.8720248475138987E-2</v>
      </c>
      <c r="E163">
        <v>2.9134469165947863E-4</v>
      </c>
      <c r="F163">
        <v>1.1813638073655985E-2</v>
      </c>
      <c r="G163" t="s">
        <v>36</v>
      </c>
      <c r="H163" t="s">
        <v>34</v>
      </c>
    </row>
    <row r="164" spans="1:8" x14ac:dyDescent="0.35">
      <c r="A164" s="1">
        <v>45865</v>
      </c>
      <c r="B164" t="s">
        <v>26</v>
      </c>
      <c r="C164">
        <v>98.57824527895184</v>
      </c>
      <c r="D164">
        <v>0.97277733449413972</v>
      </c>
      <c r="E164">
        <v>9.9664225271447471E-3</v>
      </c>
      <c r="F164">
        <v>1.1522293381996507E-2</v>
      </c>
      <c r="G164" t="s">
        <v>36</v>
      </c>
      <c r="H164" t="s">
        <v>34</v>
      </c>
    </row>
    <row r="165" spans="1:8" x14ac:dyDescent="0.35">
      <c r="A165" s="1">
        <v>45863</v>
      </c>
      <c r="B165" t="s">
        <v>26</v>
      </c>
      <c r="C165">
        <v>97.6054679444577</v>
      </c>
      <c r="D165">
        <v>0.1463406760134518</v>
      </c>
      <c r="E165">
        <v>1.5015594753928774E-3</v>
      </c>
      <c r="F165">
        <v>1.5558708548517597E-3</v>
      </c>
      <c r="G165" t="s">
        <v>36</v>
      </c>
      <c r="H165" t="s">
        <v>34</v>
      </c>
    </row>
    <row r="166" spans="1:8" x14ac:dyDescent="0.35">
      <c r="A166" s="1">
        <v>45862</v>
      </c>
      <c r="B166" t="s">
        <v>26</v>
      </c>
      <c r="C166">
        <v>97.459127268444249</v>
      </c>
      <c r="D166">
        <v>0.27704963871622112</v>
      </c>
      <c r="E166">
        <v>2.8508305798091715E-3</v>
      </c>
      <c r="F166">
        <v>5.4311379458882314E-5</v>
      </c>
      <c r="G166" t="s">
        <v>36</v>
      </c>
      <c r="H166" t="s">
        <v>34</v>
      </c>
    </row>
    <row r="167" spans="1:8" x14ac:dyDescent="0.35">
      <c r="A167" s="1">
        <v>45861</v>
      </c>
      <c r="B167" t="s">
        <v>26</v>
      </c>
      <c r="C167">
        <v>97.182077629728028</v>
      </c>
      <c r="D167">
        <v>-0.19312060636457318</v>
      </c>
      <c r="E167">
        <v>-1.9832627800802083E-3</v>
      </c>
      <c r="F167">
        <v>-2.7965192003502892E-3</v>
      </c>
      <c r="G167" t="s">
        <v>36</v>
      </c>
      <c r="H167" t="s">
        <v>34</v>
      </c>
    </row>
    <row r="168" spans="1:8" x14ac:dyDescent="0.35">
      <c r="A168" s="1">
        <v>45860</v>
      </c>
      <c r="B168" t="s">
        <v>26</v>
      </c>
      <c r="C168">
        <v>97.375198236092601</v>
      </c>
      <c r="D168">
        <v>-0.46064031118699234</v>
      </c>
      <c r="E168">
        <v>-4.7082982885089386E-3</v>
      </c>
      <c r="F168">
        <v>-8.1325642027008094E-4</v>
      </c>
      <c r="G168" t="s">
        <v>36</v>
      </c>
      <c r="H168" t="s">
        <v>34</v>
      </c>
    </row>
    <row r="169" spans="1:8" x14ac:dyDescent="0.35">
      <c r="A169" s="1">
        <v>45859</v>
      </c>
      <c r="B169" t="s">
        <v>26</v>
      </c>
      <c r="C169">
        <v>97.835838547279593</v>
      </c>
      <c r="D169">
        <v>-0.1003984243963032</v>
      </c>
      <c r="E169">
        <v>-1.0251407191124162E-3</v>
      </c>
      <c r="F169">
        <v>3.8950418682388577E-3</v>
      </c>
      <c r="G169" t="s">
        <v>36</v>
      </c>
      <c r="H169" t="s">
        <v>34</v>
      </c>
    </row>
    <row r="170" spans="1:8" x14ac:dyDescent="0.35">
      <c r="A170" s="1">
        <v>45858</v>
      </c>
      <c r="B170" t="s">
        <v>26</v>
      </c>
      <c r="C170">
        <v>97.936236971675896</v>
      </c>
      <c r="D170">
        <v>1.3823322276010686E-2</v>
      </c>
      <c r="E170">
        <v>1.4116606975700385E-4</v>
      </c>
      <c r="F170">
        <v>4.9201825873512739E-3</v>
      </c>
      <c r="G170" t="s">
        <v>36</v>
      </c>
      <c r="H170" t="s">
        <v>34</v>
      </c>
    </row>
    <row r="171" spans="1:8" x14ac:dyDescent="0.35">
      <c r="A171" s="1">
        <v>45857</v>
      </c>
      <c r="B171" t="s">
        <v>26</v>
      </c>
      <c r="C171">
        <v>97.922413649399886</v>
      </c>
      <c r="D171">
        <v>-0.5468593984653296</v>
      </c>
      <c r="E171">
        <v>-5.5536045056360228E-3</v>
      </c>
      <c r="F171">
        <v>4.77901651759427E-3</v>
      </c>
      <c r="G171" t="s">
        <v>36</v>
      </c>
      <c r="H171" t="s">
        <v>34</v>
      </c>
    </row>
    <row r="172" spans="1:8" x14ac:dyDescent="0.35">
      <c r="A172" s="1">
        <v>45856</v>
      </c>
      <c r="B172" t="s">
        <v>26</v>
      </c>
      <c r="C172">
        <v>98.469273047865215</v>
      </c>
      <c r="D172">
        <v>-4.4358095515377727E-3</v>
      </c>
      <c r="E172">
        <v>-4.50456228673346E-5</v>
      </c>
      <c r="F172">
        <v>1.0332621023230293E-2</v>
      </c>
      <c r="G172" t="s">
        <v>36</v>
      </c>
      <c r="H172" t="s">
        <v>34</v>
      </c>
    </row>
    <row r="173" spans="1:8" x14ac:dyDescent="0.35">
      <c r="A173" s="1">
        <v>45855</v>
      </c>
      <c r="B173" t="s">
        <v>26</v>
      </c>
      <c r="C173">
        <v>98.473708857416753</v>
      </c>
      <c r="D173">
        <v>0.17669966691842376</v>
      </c>
      <c r="E173">
        <v>1.7976097988492423E-3</v>
      </c>
      <c r="F173">
        <v>1.0377666646097627E-2</v>
      </c>
      <c r="G173" t="s">
        <v>36</v>
      </c>
      <c r="H173" t="s">
        <v>34</v>
      </c>
    </row>
    <row r="174" spans="1:8" x14ac:dyDescent="0.35">
      <c r="A174" s="1">
        <v>45854</v>
      </c>
      <c r="B174" t="s">
        <v>26</v>
      </c>
      <c r="C174">
        <v>98.297009190498329</v>
      </c>
      <c r="D174">
        <v>-0.30202011557209119</v>
      </c>
      <c r="E174">
        <v>-3.0631144920764131E-3</v>
      </c>
      <c r="F174">
        <v>8.5800568472483851E-3</v>
      </c>
      <c r="G174" t="s">
        <v>36</v>
      </c>
      <c r="H174" t="s">
        <v>34</v>
      </c>
    </row>
    <row r="175" spans="1:8" x14ac:dyDescent="0.35">
      <c r="A175" s="1">
        <v>45853</v>
      </c>
      <c r="B175" t="s">
        <v>26</v>
      </c>
      <c r="C175">
        <v>98.59902930607042</v>
      </c>
      <c r="D175">
        <v>0.51921843311856719</v>
      </c>
      <c r="E175">
        <v>5.2938359943530688E-3</v>
      </c>
      <c r="F175">
        <v>1.1643171339324798E-2</v>
      </c>
      <c r="G175" t="s">
        <v>36</v>
      </c>
      <c r="H175" t="s">
        <v>34</v>
      </c>
    </row>
    <row r="176" spans="1:8" x14ac:dyDescent="0.35">
      <c r="A176" s="1">
        <v>45852</v>
      </c>
      <c r="B176" t="s">
        <v>26</v>
      </c>
      <c r="C176">
        <v>98.079810872951853</v>
      </c>
      <c r="D176">
        <v>2.8018853240041608E-3</v>
      </c>
      <c r="E176">
        <v>2.8568217494973069E-5</v>
      </c>
      <c r="F176">
        <v>6.3493353449717294E-3</v>
      </c>
      <c r="G176" t="s">
        <v>36</v>
      </c>
      <c r="H176" t="s">
        <v>34</v>
      </c>
    </row>
    <row r="177" spans="1:8" x14ac:dyDescent="0.35">
      <c r="A177" s="1">
        <v>45851</v>
      </c>
      <c r="B177" t="s">
        <v>26</v>
      </c>
      <c r="C177">
        <v>98.077008987627849</v>
      </c>
      <c r="D177">
        <v>4.3671597650813965E-3</v>
      </c>
      <c r="E177">
        <v>4.4529847301744141E-5</v>
      </c>
      <c r="F177">
        <v>6.3207671274767563E-3</v>
      </c>
      <c r="G177" t="s">
        <v>36</v>
      </c>
      <c r="H177" t="s">
        <v>34</v>
      </c>
    </row>
    <row r="178" spans="1:8" x14ac:dyDescent="0.35">
      <c r="A178" s="1">
        <v>45850</v>
      </c>
      <c r="B178" t="s">
        <v>26</v>
      </c>
      <c r="C178">
        <v>98.072641827862768</v>
      </c>
      <c r="D178">
        <v>0.23112149801352189</v>
      </c>
      <c r="E178">
        <v>2.3622026439731325E-3</v>
      </c>
      <c r="F178">
        <v>6.2762372801750121E-3</v>
      </c>
      <c r="G178" t="s">
        <v>36</v>
      </c>
      <c r="H178" t="s">
        <v>34</v>
      </c>
    </row>
    <row r="179" spans="1:8" x14ac:dyDescent="0.35">
      <c r="A179" s="1">
        <v>45849</v>
      </c>
      <c r="B179" t="s">
        <v>26</v>
      </c>
      <c r="C179">
        <v>97.841520329849246</v>
      </c>
      <c r="D179">
        <v>0.31431980893979983</v>
      </c>
      <c r="E179">
        <v>3.222893790254977E-3</v>
      </c>
      <c r="F179">
        <v>3.9140346362018796E-3</v>
      </c>
      <c r="G179" t="s">
        <v>36</v>
      </c>
      <c r="H179" t="s">
        <v>34</v>
      </c>
    </row>
    <row r="180" spans="1:8" x14ac:dyDescent="0.35">
      <c r="A180" s="1">
        <v>45848</v>
      </c>
      <c r="B180" t="s">
        <v>26</v>
      </c>
      <c r="C180">
        <v>97.527200520909446</v>
      </c>
      <c r="D180">
        <v>8.1007982946360357E-2</v>
      </c>
      <c r="E180">
        <v>8.3130988329593869E-4</v>
      </c>
      <c r="F180">
        <v>6.9114084594690262E-4</v>
      </c>
      <c r="G180" t="s">
        <v>36</v>
      </c>
      <c r="H180" t="s">
        <v>34</v>
      </c>
    </row>
    <row r="181" spans="1:8" x14ac:dyDescent="0.35">
      <c r="A181" s="1">
        <v>45847</v>
      </c>
      <c r="B181" t="s">
        <v>26</v>
      </c>
      <c r="C181">
        <v>97.446192537963086</v>
      </c>
      <c r="D181">
        <v>-1.3660853830103292E-2</v>
      </c>
      <c r="E181">
        <v>-1.4016903734903607E-4</v>
      </c>
      <c r="F181">
        <v>-1.4016903734903607E-4</v>
      </c>
      <c r="G181" t="s">
        <v>36</v>
      </c>
      <c r="H181" t="s">
        <v>34</v>
      </c>
    </row>
  </sheetData>
  <phoneticPr fontId="3"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J31"/>
  <sheetViews>
    <sheetView topLeftCell="B1" workbookViewId="0">
      <selection activeCell="G22" sqref="A22:G31"/>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3" width="13.26953125" bestFit="1" customWidth="1"/>
  </cols>
  <sheetData>
    <row r="1" spans="1:10" x14ac:dyDescent="0.35">
      <c r="A1" t="s">
        <v>1</v>
      </c>
      <c r="B1" t="s">
        <v>2</v>
      </c>
      <c r="C1" t="s">
        <v>3</v>
      </c>
      <c r="D1" t="s">
        <v>4</v>
      </c>
      <c r="E1" t="s">
        <v>5</v>
      </c>
      <c r="F1" t="s">
        <v>6</v>
      </c>
      <c r="G1" t="s">
        <v>0</v>
      </c>
      <c r="H1" t="s">
        <v>7</v>
      </c>
      <c r="I1" t="s">
        <v>8</v>
      </c>
      <c r="J1" t="s">
        <v>64</v>
      </c>
    </row>
    <row r="2" spans="1:10" x14ac:dyDescent="0.35">
      <c r="A2" t="s">
        <v>44</v>
      </c>
      <c r="B2" t="s">
        <v>114</v>
      </c>
      <c r="C2" t="s">
        <v>115</v>
      </c>
      <c r="D2" t="s">
        <v>116</v>
      </c>
      <c r="E2" t="s">
        <v>117</v>
      </c>
      <c r="F2" s="1">
        <v>45867.298611111109</v>
      </c>
      <c r="G2" t="s">
        <v>9</v>
      </c>
      <c r="H2">
        <v>75</v>
      </c>
      <c r="I2" t="s">
        <v>15</v>
      </c>
      <c r="J2" t="s">
        <v>12</v>
      </c>
    </row>
    <row r="3" spans="1:10" x14ac:dyDescent="0.35">
      <c r="A3" t="s">
        <v>14</v>
      </c>
      <c r="B3" t="s">
        <v>83</v>
      </c>
      <c r="C3" t="s">
        <v>118</v>
      </c>
      <c r="D3" t="s">
        <v>84</v>
      </c>
      <c r="E3" t="s">
        <v>85</v>
      </c>
      <c r="F3" s="1">
        <v>45866.65625</v>
      </c>
      <c r="G3" t="s">
        <v>9</v>
      </c>
      <c r="H3">
        <v>77</v>
      </c>
      <c r="I3" t="s">
        <v>13</v>
      </c>
      <c r="J3" t="s">
        <v>16</v>
      </c>
    </row>
    <row r="4" spans="1:10" x14ac:dyDescent="0.35">
      <c r="A4" t="s">
        <v>44</v>
      </c>
      <c r="B4" t="s">
        <v>119</v>
      </c>
      <c r="C4" t="s">
        <v>120</v>
      </c>
      <c r="D4" t="s">
        <v>121</v>
      </c>
      <c r="E4" t="s">
        <v>122</v>
      </c>
      <c r="F4" s="1">
        <v>45866.652777777781</v>
      </c>
      <c r="G4" t="s">
        <v>9</v>
      </c>
      <c r="H4">
        <v>72</v>
      </c>
      <c r="I4" t="s">
        <v>13</v>
      </c>
      <c r="J4" t="s">
        <v>12</v>
      </c>
    </row>
    <row r="5" spans="1:10" x14ac:dyDescent="0.35">
      <c r="A5" t="s">
        <v>44</v>
      </c>
      <c r="B5" t="s">
        <v>123</v>
      </c>
      <c r="C5" t="s">
        <v>124</v>
      </c>
      <c r="D5" t="s">
        <v>125</v>
      </c>
      <c r="E5" t="s">
        <v>126</v>
      </c>
      <c r="F5" s="1">
        <v>45866.629861111112</v>
      </c>
      <c r="G5" t="s">
        <v>9</v>
      </c>
      <c r="H5">
        <v>89</v>
      </c>
      <c r="I5" t="s">
        <v>11</v>
      </c>
      <c r="J5" t="s">
        <v>12</v>
      </c>
    </row>
    <row r="6" spans="1:10" x14ac:dyDescent="0.35">
      <c r="A6" t="s">
        <v>44</v>
      </c>
      <c r="B6" t="s">
        <v>127</v>
      </c>
      <c r="C6" t="s">
        <v>128</v>
      </c>
      <c r="D6" t="s">
        <v>129</v>
      </c>
      <c r="E6" t="s">
        <v>130</v>
      </c>
      <c r="F6" s="1">
        <v>45866.604861111111</v>
      </c>
      <c r="G6" t="s">
        <v>9</v>
      </c>
      <c r="H6">
        <v>70</v>
      </c>
      <c r="I6" t="s">
        <v>11</v>
      </c>
      <c r="J6" t="s">
        <v>16</v>
      </c>
    </row>
    <row r="7" spans="1:10" x14ac:dyDescent="0.35">
      <c r="A7" t="s">
        <v>44</v>
      </c>
      <c r="B7" t="s">
        <v>131</v>
      </c>
      <c r="C7" t="s">
        <v>132</v>
      </c>
      <c r="D7" t="s">
        <v>133</v>
      </c>
      <c r="E7" t="s">
        <v>134</v>
      </c>
      <c r="F7" s="1">
        <v>45866.496527777781</v>
      </c>
      <c r="G7" t="s">
        <v>9</v>
      </c>
      <c r="H7">
        <v>90</v>
      </c>
      <c r="I7" t="s">
        <v>13</v>
      </c>
      <c r="J7" t="s">
        <v>53</v>
      </c>
    </row>
    <row r="8" spans="1:10" x14ac:dyDescent="0.35">
      <c r="A8" t="s">
        <v>66</v>
      </c>
      <c r="B8" t="s">
        <v>135</v>
      </c>
      <c r="C8" t="s">
        <v>136</v>
      </c>
      <c r="D8" t="s">
        <v>137</v>
      </c>
      <c r="E8" t="s">
        <v>138</v>
      </c>
      <c r="F8" s="1">
        <v>45866.417361111111</v>
      </c>
      <c r="G8" t="s">
        <v>9</v>
      </c>
      <c r="H8">
        <v>78</v>
      </c>
      <c r="I8" t="s">
        <v>13</v>
      </c>
      <c r="J8" t="s">
        <v>12</v>
      </c>
    </row>
    <row r="9" spans="1:10" x14ac:dyDescent="0.35">
      <c r="A9" t="s">
        <v>66</v>
      </c>
      <c r="B9" t="s">
        <v>74</v>
      </c>
      <c r="C9" t="s">
        <v>139</v>
      </c>
      <c r="D9" t="s">
        <v>75</v>
      </c>
      <c r="E9" t="s">
        <v>76</v>
      </c>
      <c r="F9" s="1">
        <v>45866.337650462963</v>
      </c>
      <c r="G9" t="s">
        <v>9</v>
      </c>
      <c r="H9">
        <v>80</v>
      </c>
      <c r="I9" t="s">
        <v>15</v>
      </c>
      <c r="J9" t="s">
        <v>12</v>
      </c>
    </row>
    <row r="10" spans="1:10" x14ac:dyDescent="0.35">
      <c r="A10" t="s">
        <v>44</v>
      </c>
      <c r="B10" t="s">
        <v>140</v>
      </c>
      <c r="C10" t="s">
        <v>141</v>
      </c>
      <c r="D10" t="s">
        <v>142</v>
      </c>
      <c r="E10" t="s">
        <v>143</v>
      </c>
      <c r="F10" s="1">
        <v>45866.302777777775</v>
      </c>
      <c r="G10" t="s">
        <v>9</v>
      </c>
      <c r="H10">
        <v>87</v>
      </c>
      <c r="I10" t="s">
        <v>15</v>
      </c>
      <c r="J10" t="s">
        <v>16</v>
      </c>
    </row>
    <row r="11" spans="1:10" x14ac:dyDescent="0.35">
      <c r="A11" t="s">
        <v>10</v>
      </c>
      <c r="B11" t="s">
        <v>144</v>
      </c>
      <c r="C11" t="s">
        <v>145</v>
      </c>
      <c r="D11" t="s">
        <v>146</v>
      </c>
      <c r="E11" t="s">
        <v>147</v>
      </c>
      <c r="F11" s="1">
        <v>45862.870138888888</v>
      </c>
      <c r="G11" t="s">
        <v>9</v>
      </c>
      <c r="H11">
        <v>80</v>
      </c>
      <c r="I11" t="s">
        <v>15</v>
      </c>
      <c r="J11" t="s">
        <v>12</v>
      </c>
    </row>
    <row r="12" spans="1:10" x14ac:dyDescent="0.35">
      <c r="A12" t="s">
        <v>66</v>
      </c>
      <c r="B12" t="s">
        <v>148</v>
      </c>
      <c r="C12" t="s">
        <v>149</v>
      </c>
      <c r="D12" t="s">
        <v>150</v>
      </c>
      <c r="E12" t="s">
        <v>151</v>
      </c>
      <c r="F12" s="1">
        <v>45867.131111111114</v>
      </c>
      <c r="G12" t="s">
        <v>17</v>
      </c>
      <c r="H12">
        <v>82</v>
      </c>
      <c r="I12" t="s">
        <v>11</v>
      </c>
      <c r="J12" t="s">
        <v>16</v>
      </c>
    </row>
    <row r="13" spans="1:10" x14ac:dyDescent="0.35">
      <c r="A13" t="s">
        <v>66</v>
      </c>
      <c r="B13" t="s">
        <v>152</v>
      </c>
      <c r="C13" t="s">
        <v>153</v>
      </c>
      <c r="D13" t="s">
        <v>154</v>
      </c>
      <c r="E13" t="s">
        <v>155</v>
      </c>
      <c r="F13" s="1">
        <v>45867.121030092596</v>
      </c>
      <c r="G13" t="s">
        <v>17</v>
      </c>
      <c r="H13">
        <v>88</v>
      </c>
      <c r="I13" t="s">
        <v>15</v>
      </c>
      <c r="J13" t="s">
        <v>16</v>
      </c>
    </row>
    <row r="14" spans="1:10" x14ac:dyDescent="0.35">
      <c r="A14" t="s">
        <v>10</v>
      </c>
      <c r="B14" t="s">
        <v>156</v>
      </c>
      <c r="C14" t="s">
        <v>157</v>
      </c>
      <c r="D14" t="s">
        <v>158</v>
      </c>
      <c r="E14" t="s">
        <v>159</v>
      </c>
      <c r="F14" s="1">
        <v>45866.958981481483</v>
      </c>
      <c r="G14" t="s">
        <v>17</v>
      </c>
      <c r="H14">
        <v>74</v>
      </c>
      <c r="I14" t="s">
        <v>15</v>
      </c>
      <c r="J14" t="s">
        <v>53</v>
      </c>
    </row>
    <row r="15" spans="1:10" x14ac:dyDescent="0.35">
      <c r="A15" t="s">
        <v>10</v>
      </c>
      <c r="B15" t="s">
        <v>160</v>
      </c>
      <c r="C15" t="s">
        <v>161</v>
      </c>
      <c r="D15" t="s">
        <v>162</v>
      </c>
      <c r="E15" t="s">
        <v>163</v>
      </c>
      <c r="F15" s="1">
        <v>45866.565972222219</v>
      </c>
      <c r="G15" t="s">
        <v>17</v>
      </c>
      <c r="H15">
        <v>80</v>
      </c>
      <c r="I15" t="s">
        <v>11</v>
      </c>
      <c r="J15" t="s">
        <v>12</v>
      </c>
    </row>
    <row r="16" spans="1:10" x14ac:dyDescent="0.35">
      <c r="A16" t="s">
        <v>66</v>
      </c>
      <c r="B16" t="s">
        <v>77</v>
      </c>
      <c r="C16" t="s">
        <v>164</v>
      </c>
      <c r="D16" t="s">
        <v>78</v>
      </c>
      <c r="E16" t="s">
        <v>79</v>
      </c>
      <c r="F16" s="1">
        <v>45866.420659722222</v>
      </c>
      <c r="G16" t="s">
        <v>17</v>
      </c>
      <c r="H16">
        <v>90</v>
      </c>
      <c r="I16" t="s">
        <v>11</v>
      </c>
      <c r="J16" t="s">
        <v>12</v>
      </c>
    </row>
    <row r="17" spans="1:10" x14ac:dyDescent="0.35">
      <c r="A17" t="s">
        <v>66</v>
      </c>
      <c r="B17" t="s">
        <v>165</v>
      </c>
      <c r="C17" t="s">
        <v>166</v>
      </c>
      <c r="D17" t="s">
        <v>167</v>
      </c>
      <c r="E17" t="s">
        <v>168</v>
      </c>
      <c r="F17" s="1">
        <v>45866.287557870368</v>
      </c>
      <c r="G17" t="s">
        <v>17</v>
      </c>
      <c r="H17">
        <v>85</v>
      </c>
      <c r="I17" t="s">
        <v>15</v>
      </c>
      <c r="J17" t="s">
        <v>12</v>
      </c>
    </row>
    <row r="18" spans="1:10" x14ac:dyDescent="0.35">
      <c r="A18" t="s">
        <v>10</v>
      </c>
      <c r="B18" t="s">
        <v>169</v>
      </c>
      <c r="C18" t="s">
        <v>170</v>
      </c>
      <c r="D18" t="s">
        <v>171</v>
      </c>
      <c r="E18" t="s">
        <v>172</v>
      </c>
      <c r="F18" s="1">
        <v>45864.874780092592</v>
      </c>
      <c r="G18" t="s">
        <v>17</v>
      </c>
      <c r="H18">
        <v>87</v>
      </c>
      <c r="I18" t="s">
        <v>11</v>
      </c>
      <c r="J18" t="s">
        <v>12</v>
      </c>
    </row>
    <row r="19" spans="1:10" x14ac:dyDescent="0.35">
      <c r="A19" t="s">
        <v>44</v>
      </c>
      <c r="B19" t="s">
        <v>173</v>
      </c>
      <c r="C19" t="s">
        <v>174</v>
      </c>
      <c r="D19" t="s">
        <v>175</v>
      </c>
      <c r="E19" t="s">
        <v>176</v>
      </c>
      <c r="F19" s="1">
        <v>45864.848611111112</v>
      </c>
      <c r="G19" t="s">
        <v>17</v>
      </c>
      <c r="H19">
        <v>82</v>
      </c>
      <c r="I19" t="s">
        <v>15</v>
      </c>
      <c r="J19" t="s">
        <v>12</v>
      </c>
    </row>
    <row r="20" spans="1:10" x14ac:dyDescent="0.35">
      <c r="A20" t="s">
        <v>44</v>
      </c>
      <c r="B20" t="s">
        <v>177</v>
      </c>
      <c r="C20" t="s">
        <v>178</v>
      </c>
      <c r="D20" t="s">
        <v>179</v>
      </c>
      <c r="E20" t="s">
        <v>180</v>
      </c>
      <c r="F20" s="1">
        <v>45864.819444444445</v>
      </c>
      <c r="G20" t="s">
        <v>17</v>
      </c>
      <c r="H20">
        <v>71</v>
      </c>
      <c r="I20" t="s">
        <v>11</v>
      </c>
      <c r="J20" t="s">
        <v>12</v>
      </c>
    </row>
    <row r="21" spans="1:10" x14ac:dyDescent="0.35">
      <c r="A21" t="s">
        <v>44</v>
      </c>
      <c r="B21" t="s">
        <v>80</v>
      </c>
      <c r="C21" t="s">
        <v>181</v>
      </c>
      <c r="D21" t="s">
        <v>81</v>
      </c>
      <c r="E21" t="s">
        <v>82</v>
      </c>
      <c r="F21" s="1">
        <v>45864.59375</v>
      </c>
      <c r="G21" t="s">
        <v>17</v>
      </c>
      <c r="H21">
        <v>76</v>
      </c>
      <c r="I21" t="s">
        <v>11</v>
      </c>
      <c r="J21" t="s">
        <v>16</v>
      </c>
    </row>
    <row r="22" spans="1:10" x14ac:dyDescent="0.35">
      <c r="A22" t="s">
        <v>14</v>
      </c>
      <c r="B22" t="s">
        <v>182</v>
      </c>
      <c r="C22" t="s">
        <v>183</v>
      </c>
      <c r="D22" t="s">
        <v>184</v>
      </c>
      <c r="E22" t="s">
        <v>185</v>
      </c>
      <c r="F22" s="1">
        <v>45867.454861111109</v>
      </c>
      <c r="G22" t="s">
        <v>18</v>
      </c>
      <c r="H22">
        <v>75</v>
      </c>
      <c r="I22" t="s">
        <v>13</v>
      </c>
      <c r="J22" t="s">
        <v>16</v>
      </c>
    </row>
    <row r="23" spans="1:10" x14ac:dyDescent="0.35">
      <c r="A23" t="s">
        <v>10</v>
      </c>
      <c r="B23" t="s">
        <v>186</v>
      </c>
      <c r="C23" t="s">
        <v>187</v>
      </c>
      <c r="D23" t="s">
        <v>188</v>
      </c>
      <c r="E23" t="s">
        <v>189</v>
      </c>
      <c r="F23" s="1">
        <v>45867.421747685185</v>
      </c>
      <c r="G23" t="s">
        <v>18</v>
      </c>
      <c r="H23">
        <v>86</v>
      </c>
      <c r="I23" t="s">
        <v>11</v>
      </c>
      <c r="J23" t="s">
        <v>12</v>
      </c>
    </row>
    <row r="24" spans="1:10" x14ac:dyDescent="0.35">
      <c r="A24" t="s">
        <v>44</v>
      </c>
      <c r="B24" t="s">
        <v>190</v>
      </c>
      <c r="C24" t="s">
        <v>191</v>
      </c>
      <c r="D24" t="s">
        <v>192</v>
      </c>
      <c r="E24" t="s">
        <v>193</v>
      </c>
      <c r="F24" s="1">
        <v>45867.414583333331</v>
      </c>
      <c r="G24" t="s">
        <v>18</v>
      </c>
      <c r="H24">
        <v>77</v>
      </c>
      <c r="I24" t="s">
        <v>15</v>
      </c>
      <c r="J24" t="s">
        <v>53</v>
      </c>
    </row>
    <row r="25" spans="1:10" x14ac:dyDescent="0.35">
      <c r="A25" t="s">
        <v>44</v>
      </c>
      <c r="B25" t="s">
        <v>194</v>
      </c>
      <c r="C25" t="s">
        <v>195</v>
      </c>
      <c r="D25" t="s">
        <v>196</v>
      </c>
      <c r="E25" t="s">
        <v>197</v>
      </c>
      <c r="F25" s="1">
        <v>45867.413194444445</v>
      </c>
      <c r="G25" t="s">
        <v>18</v>
      </c>
      <c r="H25">
        <v>82</v>
      </c>
      <c r="I25" t="s">
        <v>13</v>
      </c>
      <c r="J25" t="s">
        <v>12</v>
      </c>
    </row>
    <row r="26" spans="1:10" x14ac:dyDescent="0.35">
      <c r="A26" t="s">
        <v>44</v>
      </c>
      <c r="B26" t="s">
        <v>198</v>
      </c>
      <c r="C26" t="s">
        <v>199</v>
      </c>
      <c r="D26" t="s">
        <v>200</v>
      </c>
      <c r="E26" t="s">
        <v>201</v>
      </c>
      <c r="F26" s="1">
        <v>45867.408333333333</v>
      </c>
      <c r="G26" t="s">
        <v>18</v>
      </c>
      <c r="H26">
        <v>90</v>
      </c>
      <c r="I26" t="s">
        <v>13</v>
      </c>
      <c r="J26" t="s">
        <v>12</v>
      </c>
    </row>
    <row r="27" spans="1:10" x14ac:dyDescent="0.35">
      <c r="A27" t="s">
        <v>10</v>
      </c>
      <c r="B27" t="s">
        <v>202</v>
      </c>
      <c r="C27" t="s">
        <v>203</v>
      </c>
      <c r="D27" t="s">
        <v>204</v>
      </c>
      <c r="E27" t="s">
        <v>205</v>
      </c>
      <c r="F27" s="1">
        <v>45867.40625</v>
      </c>
      <c r="G27" t="s">
        <v>18</v>
      </c>
      <c r="H27">
        <v>78</v>
      </c>
      <c r="I27" t="s">
        <v>13</v>
      </c>
      <c r="J27" t="s">
        <v>12</v>
      </c>
    </row>
    <row r="28" spans="1:10" x14ac:dyDescent="0.35">
      <c r="A28" t="s">
        <v>10</v>
      </c>
      <c r="B28" t="s">
        <v>206</v>
      </c>
      <c r="C28" t="s">
        <v>207</v>
      </c>
      <c r="D28" t="s">
        <v>208</v>
      </c>
      <c r="E28" t="s">
        <v>209</v>
      </c>
      <c r="F28" s="1">
        <v>45867.291666666664</v>
      </c>
      <c r="G28" t="s">
        <v>18</v>
      </c>
      <c r="H28">
        <v>73</v>
      </c>
      <c r="I28" t="s">
        <v>13</v>
      </c>
      <c r="J28" t="s">
        <v>16</v>
      </c>
    </row>
    <row r="29" spans="1:10" x14ac:dyDescent="0.35">
      <c r="A29" t="s">
        <v>44</v>
      </c>
      <c r="B29" t="s">
        <v>210</v>
      </c>
      <c r="C29" t="s">
        <v>211</v>
      </c>
      <c r="D29" t="s">
        <v>212</v>
      </c>
      <c r="E29" t="s">
        <v>213</v>
      </c>
      <c r="F29" s="1">
        <v>45866.660416666666</v>
      </c>
      <c r="G29" t="s">
        <v>18</v>
      </c>
      <c r="H29">
        <v>83</v>
      </c>
      <c r="I29" t="s">
        <v>11</v>
      </c>
      <c r="J29" t="s">
        <v>16</v>
      </c>
    </row>
    <row r="30" spans="1:10" x14ac:dyDescent="0.35">
      <c r="A30" t="s">
        <v>44</v>
      </c>
      <c r="B30" t="s">
        <v>71</v>
      </c>
      <c r="C30" t="s">
        <v>214</v>
      </c>
      <c r="D30" t="s">
        <v>72</v>
      </c>
      <c r="E30" t="s">
        <v>73</v>
      </c>
      <c r="F30" s="1">
        <v>45866.660416666666</v>
      </c>
      <c r="G30" t="s">
        <v>18</v>
      </c>
      <c r="H30">
        <v>81</v>
      </c>
      <c r="I30" t="s">
        <v>11</v>
      </c>
      <c r="J30" t="s">
        <v>12</v>
      </c>
    </row>
    <row r="31" spans="1:10" x14ac:dyDescent="0.35">
      <c r="A31" t="s">
        <v>44</v>
      </c>
      <c r="B31" t="s">
        <v>215</v>
      </c>
      <c r="C31" t="s">
        <v>216</v>
      </c>
      <c r="D31" t="s">
        <v>217</v>
      </c>
      <c r="E31" t="s">
        <v>218</v>
      </c>
      <c r="F31" s="1">
        <v>45866.343055555553</v>
      </c>
      <c r="G31" t="s">
        <v>18</v>
      </c>
      <c r="H31">
        <v>75</v>
      </c>
      <c r="I31" t="s">
        <v>11</v>
      </c>
      <c r="J31" t="s">
        <v>12</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report 8h30</vt:lpstr>
      <vt:lpstr>daily_8h30_time</vt:lpstr>
      <vt:lpstr>daily_8h30_mm</vt:lpstr>
      <vt:lpstr>news 8h30</vt:lpstr>
      <vt:lpstr>data 8h30</vt:lpstr>
      <vt:lpstr>daily_8h30_data</vt:lpstr>
      <vt:lpstr>daily_8h30_news</vt:lpstr>
      <vt:lpstr>'report 8h30'!Print_Area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2025-07-29T05:51:32Z</cp:lastPrinted>
  <dcterms:created xsi:type="dcterms:W3CDTF">2015-06-05T18:17:20Z</dcterms:created>
  <dcterms:modified xsi:type="dcterms:W3CDTF">2025-07-29T05:52:51Z</dcterms:modified>
</cp:coreProperties>
</file>