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autoCompressPictures="0"/>
  <mc:AlternateContent xmlns:mc="http://schemas.openxmlformats.org/markup-compatibility/2006">
    <mc:Choice Requires="x15">
      <x15ac:absPath xmlns:x15ac="http://schemas.microsoft.com/office/spreadsheetml/2010/11/ac" url="D:\twan-projects\cts-reports\app\report\"/>
    </mc:Choice>
  </mc:AlternateContent>
  <xr:revisionPtr revIDLastSave="0" documentId="13_ncr:1_{4133920F-AE86-46F9-860D-877FA67DD4E8}" xr6:coauthVersionLast="47" xr6:coauthVersionMax="47" xr10:uidLastSave="{00000000-0000-0000-0000-000000000000}"/>
  <bookViews>
    <workbookView xWindow="-110" yWindow="-110" windowWidth="38620" windowHeight="21100" xr2:uid="{00000000-000D-0000-FFFF-FFFF00000000}"/>
  </bookViews>
  <sheets>
    <sheet name="daily-8h30-report" sheetId="9" r:id="rId1"/>
    <sheet name="daily_8h30_nhtm" sheetId="14" state="hidden" r:id="rId2"/>
    <sheet name="daily_8h30_time" sheetId="10" state="hidden" r:id="rId3"/>
    <sheet name="daily_8h30_omo" sheetId="13" r:id="rId4"/>
    <sheet name="daily_8h30_mm" sheetId="12" state="hidden" r:id="rId5"/>
    <sheet name="daily_8h30_news" sheetId="2" r:id="rId6"/>
    <sheet name="daily_8h30_data" sheetId="4" state="hidden" r:id="rId7"/>
  </sheets>
  <definedNames>
    <definedName name="ExternalData_1" localSheetId="4" hidden="1">daily_8h30_mm!$A$1:$O$25</definedName>
    <definedName name="ExternalData_1" localSheetId="5" hidden="1">daily_8h30_news!$A$1:$J$31</definedName>
    <definedName name="ExternalData_1" localSheetId="1" hidden="1">daily_8h30_nhtm!$A$1:$H$14</definedName>
    <definedName name="ExternalData_1" localSheetId="2" hidden="1">daily_8h30_time!$A$1:$B$2</definedName>
    <definedName name="ExternalData_2" localSheetId="3" hidden="1">daily_8h30_omo!$A$1:$K$10</definedName>
    <definedName name="ExternalData_3" localSheetId="6" hidden="1">daily_8h30_data!$A$1:$H$181</definedName>
    <definedName name="_xlnm.Print_Area" localSheetId="0">'daily-8h30-report'!$A$1,'daily-8h30-report'!$B$2:$N$27,'daily-8h30-report'!$O$28:$AA$45,'daily-8h30-report'!$AB$46:$AF$55,'daily-8h30-report'!$AG$56:$AR$91,'daily-8h30-report'!$AS$92:$AV$119,'daily-8h30-report'!$AW$120:$BE$129</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33" i="9" l="1"/>
  <c r="W33" i="9"/>
  <c r="U33" i="9"/>
  <c r="S33" i="9"/>
  <c r="Q33" i="9"/>
  <c r="M2" i="2" a="1"/>
  <c r="M2" i="2" s="1"/>
  <c r="M14" i="2" a="1"/>
  <c r="L24" i="2" s="1"/>
  <c r="M26" i="2" a="1"/>
  <c r="M26" i="2" s="1"/>
  <c r="J2" i="4" a="1"/>
  <c r="J2" i="4" s="1"/>
  <c r="P2" i="4" a="1"/>
  <c r="P2" i="4" s="1"/>
  <c r="V2" i="4" a="1"/>
  <c r="V2" i="4" s="1"/>
  <c r="J24" i="4" a="1"/>
  <c r="J24" i="4" s="1"/>
  <c r="P24" i="4" a="1"/>
  <c r="P24" i="4" s="1"/>
  <c r="V24" i="4" a="1"/>
  <c r="V24" i="4" s="1"/>
  <c r="J46" i="4" a="1"/>
  <c r="J46" i="4" s="1"/>
  <c r="P46" i="4" a="1"/>
  <c r="P46" i="4" s="1"/>
  <c r="V46" i="4" a="1"/>
  <c r="V46" i="4" s="1"/>
  <c r="L23" i="2" l="1"/>
  <c r="L22" i="2"/>
  <c r="L21" i="2"/>
  <c r="L20" i="2"/>
  <c r="L19" i="2"/>
  <c r="L18" i="2"/>
  <c r="L17" i="2"/>
  <c r="L16" i="2"/>
  <c r="L15" i="2"/>
  <c r="M14" i="2"/>
  <c r="L5" i="2"/>
  <c r="L32" i="2"/>
  <c r="L31" i="2"/>
  <c r="L30" i="2"/>
  <c r="L28" i="2"/>
  <c r="L3" i="2"/>
  <c r="L36" i="2"/>
  <c r="L12" i="2"/>
  <c r="L35" i="2"/>
  <c r="L11" i="2"/>
  <c r="L34" i="2"/>
  <c r="L10" i="2"/>
  <c r="L33" i="2"/>
  <c r="L9" i="2"/>
  <c r="L8" i="2"/>
  <c r="L7" i="2"/>
  <c r="L6" i="2"/>
  <c r="L29" i="2"/>
  <c r="L4" i="2"/>
  <c r="L27" i="2"/>
  <c r="AC54" i="9"/>
  <c r="P35" i="9" a="1"/>
  <c r="P35" i="9" s="1"/>
  <c r="A2" i="9"/>
  <c r="C27" i="9" s="1"/>
  <c r="P45" i="9" s="1"/>
  <c r="AH67" i="9" s="1"/>
  <c r="AH79" i="9" s="1"/>
  <c r="AI91" i="9" s="1"/>
  <c r="AC55" i="9" l="1"/>
  <c r="P44" i="9"/>
  <c r="I13" i="9" l="1"/>
  <c r="E13" i="9"/>
  <c r="M6" i="9"/>
  <c r="G6" i="9"/>
  <c r="E6" i="9"/>
  <c r="AQ90" i="9"/>
  <c r="AQ78" i="9"/>
  <c r="AQ66" i="9"/>
  <c r="C26" i="9"/>
  <c r="AT119" i="9"/>
  <c r="C20" i="9" l="1"/>
  <c r="D20" i="9"/>
  <c r="L13" i="9"/>
  <c r="K13" i="9"/>
  <c r="G20" i="9"/>
  <c r="M20" i="9"/>
  <c r="M13" i="9"/>
  <c r="E20" i="9"/>
  <c r="H20" i="9"/>
  <c r="I20" i="9"/>
  <c r="K20" i="9"/>
  <c r="L20" i="9"/>
  <c r="C13" i="9"/>
  <c r="D13" i="9"/>
  <c r="H6" i="9"/>
  <c r="I6" i="9"/>
  <c r="K6" i="9"/>
  <c r="L6" i="9"/>
  <c r="G13" i="9"/>
  <c r="H13" i="9"/>
  <c r="C6" i="9"/>
  <c r="D6" i="9"/>
  <c r="AH91" i="9"/>
  <c r="AX129" i="9"/>
  <c r="AT96" i="9" l="1" a="1"/>
  <c r="AT96" i="9" s="1"/>
  <c r="X63" i="9" a="1"/>
  <c r="X65" i="9" a="1"/>
  <c r="X64" i="9" a="1"/>
  <c r="AT112" i="9" a="1"/>
  <c r="AT112" i="9" s="1"/>
  <c r="X77" i="9" a="1"/>
  <c r="X75" i="9" a="1"/>
  <c r="X76" i="9" a="1"/>
  <c r="X88" i="9" a="1"/>
  <c r="X87" i="9" a="1"/>
  <c r="AN85" i="9" a="1"/>
  <c r="AN85" i="9" s="1"/>
  <c r="AM84" i="9" a="1"/>
  <c r="AM84" i="9" s="1"/>
  <c r="AH83" i="9" a="1"/>
  <c r="AH83" i="9" s="1"/>
  <c r="X89" i="9" a="1"/>
  <c r="AM83" i="9" a="1"/>
  <c r="AM83" i="9" s="1"/>
  <c r="AM71" i="9" a="1"/>
  <c r="AM71" i="9" s="1"/>
  <c r="AH71" i="9" a="1"/>
  <c r="AH71" i="9" s="1"/>
  <c r="AT104" i="9" a="1"/>
  <c r="AT104" i="9" s="1"/>
  <c r="AN73" i="9" a="1"/>
  <c r="AN73" i="9" s="1"/>
  <c r="AM72" i="9" a="1"/>
  <c r="AM72" i="9" s="1"/>
  <c r="AN61" i="9" a="1"/>
  <c r="AN61" i="9" s="1"/>
  <c r="AM59" i="9" a="1"/>
  <c r="AM59" i="9" s="1"/>
  <c r="AH59" i="9" a="1"/>
  <c r="AH59" i="9" s="1"/>
  <c r="AM60" i="9" a="1"/>
  <c r="AM60" i="9" s="1"/>
  <c r="X76" i="9" l="1"/>
  <c r="AH76" i="9" s="1"/>
  <c r="AP76" i="9"/>
  <c r="AK76" i="9"/>
  <c r="X75" i="9"/>
  <c r="AH75" i="9" s="1"/>
  <c r="AK75" i="9"/>
  <c r="AP75" i="9"/>
  <c r="X77" i="9"/>
  <c r="AI77" i="9" s="1"/>
  <c r="AL77" i="9"/>
  <c r="AQ77" i="9"/>
  <c r="X64" i="9"/>
  <c r="AH64" i="9" s="1"/>
  <c r="AK64" i="9"/>
  <c r="AP64" i="9"/>
  <c r="X65" i="9"/>
  <c r="AI65" i="9" s="1"/>
  <c r="AQ65" i="9"/>
  <c r="AL65" i="9"/>
  <c r="X63" i="9"/>
  <c r="AH63" i="9" s="1"/>
  <c r="AK63" i="9"/>
  <c r="AP63" i="9"/>
  <c r="X89" i="9"/>
  <c r="AI89" i="9" s="1"/>
  <c r="AQ89" i="9"/>
  <c r="AL89" i="9"/>
  <c r="AK87" i="9"/>
  <c r="X87" i="9"/>
  <c r="AH87" i="9" s="1"/>
  <c r="AP87" i="9"/>
  <c r="AP88" i="9"/>
  <c r="X88" i="9"/>
  <c r="AH88" i="9" s="1"/>
  <c r="AK88"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B2104A7-5996-4805-B1D1-68845BF589BF}" keepAlive="1" name="Query - daily_8h30_data" description="Connection to the 'daily_8h30_data' query in the workbook." type="5" refreshedVersion="8" background="1" saveData="1">
    <dbPr connection="Provider=Microsoft.Mashup.OleDb.1;Data Source=$Workbook$;Location=daily_8h30_data;Extended Properties=&quot;&quot;" command="SELECT * FROM [daily_8h30_data]"/>
  </connection>
  <connection id="2" xr16:uid="{2277CB87-5385-4287-9E55-23D440561587}" keepAlive="1" name="Query - daily_8h30_mm" description="Connection to the 'daily_8h30_mm' query in the workbook." type="5" refreshedVersion="8" background="1" saveData="1">
    <dbPr connection="Provider=Microsoft.Mashup.OleDb.1;Data Source=$Workbook$;Location=daily_8h30_mm;Extended Properties=&quot;&quot;" command="SELECT * FROM [daily_8h30_mm]"/>
  </connection>
  <connection id="3" xr16:uid="{6AA43B55-13C0-4847-A4C3-86DCB693DD86}" keepAlive="1" name="Query - daily_8h30_news" description="Connection to the 'daily_8h30_news' query in the workbook." type="5" refreshedVersion="8" background="1" saveData="1">
    <dbPr connection="Provider=Microsoft.Mashup.OleDb.1;Data Source=$Workbook$;Location=daily_8h30_news;Extended Properties=&quot;&quot;" command="SELECT * FROM [daily_8h30_news]"/>
  </connection>
  <connection id="4" xr16:uid="{C756E3D3-4003-4150-9CE7-C8D4F470E56F}" keepAlive="1" name="Query - daily_8h30_nhtm" description="Connection to the 'daily_8h30_nhtm' query in the workbook." type="5" refreshedVersion="8" background="1" saveData="1">
    <dbPr connection="Provider=Microsoft.Mashup.OleDb.1;Data Source=$Workbook$;Location=daily_8h30_nhtm;Extended Properties=&quot;&quot;" command="SELECT * FROM [daily_8h30_nhtm]"/>
  </connection>
  <connection id="5" xr16:uid="{EEC04CA4-35DA-4367-A718-438CDF7357C7}" keepAlive="1" name="Query - daily_8h30_omo" description="Connection to the 'daily_8h30_omo' query in the workbook." type="5" refreshedVersion="8" background="1" saveData="1">
    <dbPr connection="Provider=Microsoft.Mashup.OleDb.1;Data Source=$Workbook$;Location=daily_8h30_omo;Extended Properties=&quot;&quot;" command="SELECT * FROM [daily_8h30_omo]"/>
  </connection>
  <connection id="6" xr16:uid="{21088457-8179-413E-ACD2-15E1F3646F7C}" keepAlive="1" name="Query - daily_8h30_time" description="Connection to the 'daily_8h30_time' query in the workbook." type="5" refreshedVersion="8" background="1" saveData="1">
    <dbPr connection="Provider=Microsoft.Mashup.OleDb.1;Data Source=$Workbook$;Location=daily_8h30_time;Extended Properties=&quot;&quot;" command="SELECT * FROM [daily_8h30_time]"/>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4">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futureMetadata>
  <futureMetadata name="XLDAPR" count="1">
    <bk>
      <extLst>
        <ext uri="{bdbb8cdc-fa1e-496e-a857-3c3f30c029c3}">
          <xda:dynamicArrayProperties fDynamic="1" fCollapsed="0"/>
        </ext>
      </extLst>
    </bk>
  </futureMetadata>
  <cellMetadata count="1">
    <bk>
      <rc t="2" v="0"/>
    </bk>
  </cellMetadata>
  <valueMetadata count="4">
    <bk>
      <rc t="1" v="0"/>
    </bk>
    <bk>
      <rc t="1" v="1"/>
    </bk>
    <bk>
      <rc t="1" v="2"/>
    </bk>
    <bk>
      <rc t="1" v="3"/>
    </bk>
  </valueMetadata>
</metadata>
</file>

<file path=xl/sharedStrings.xml><?xml version="1.0" encoding="utf-8"?>
<sst xmlns="http://schemas.openxmlformats.org/spreadsheetml/2006/main" count="977" uniqueCount="251">
  <si>
    <t>news_type</t>
  </si>
  <si>
    <t>source</t>
  </si>
  <si>
    <t>title</t>
  </si>
  <si>
    <t>content</t>
  </si>
  <si>
    <t>image_url</t>
  </si>
  <si>
    <t>article_url</t>
  </si>
  <si>
    <t>published_time</t>
  </si>
  <si>
    <t>word_count</t>
  </si>
  <si>
    <t>impact</t>
  </si>
  <si>
    <t>trong_nuoc</t>
  </si>
  <si>
    <t>VietStock</t>
  </si>
  <si>
    <t>Trung lập</t>
  </si>
  <si>
    <t/>
  </si>
  <si>
    <t>Tích cực</t>
  </si>
  <si>
    <t>CafeF</t>
  </si>
  <si>
    <t>Tiêu cực</t>
  </si>
  <si>
    <t>x</t>
  </si>
  <si>
    <t>quoc_te</t>
  </si>
  <si>
    <t>doanh_nghiep</t>
  </si>
  <si>
    <t>ticker</t>
  </si>
  <si>
    <t>XAU_USD</t>
  </si>
  <si>
    <t>SSEC</t>
  </si>
  <si>
    <t>DJI</t>
  </si>
  <si>
    <t>FTSE</t>
  </si>
  <si>
    <t>VNINDEX</t>
  </si>
  <si>
    <t>VN30</t>
  </si>
  <si>
    <t>DXY</t>
  </si>
  <si>
    <t>date</t>
  </si>
  <si>
    <t>close</t>
  </si>
  <si>
    <t>1d_change</t>
  </si>
  <si>
    <t>market</t>
  </si>
  <si>
    <t>type</t>
  </si>
  <si>
    <t>vn</t>
  </si>
  <si>
    <t>commodity</t>
  </si>
  <si>
    <t>other</t>
  </si>
  <si>
    <t>asia</t>
  </si>
  <si>
    <t>fx</t>
  </si>
  <si>
    <t>cum_change</t>
  </si>
  <si>
    <t>hose</t>
  </si>
  <si>
    <t>VN30F1M</t>
  </si>
  <si>
    <t>derivatives</t>
  </si>
  <si>
    <t>us</t>
  </si>
  <si>
    <t>international</t>
  </si>
  <si>
    <t>eu</t>
  </si>
  <si>
    <t>Vietnambiz</t>
  </si>
  <si>
    <t xml:space="preserve">BỘ PHẬN TƯ VẤN ĐẦU TƯ |  1  </t>
  </si>
  <si>
    <t>1d_diff</t>
  </si>
  <si>
    <t>Thay đổi (+/-)</t>
  </si>
  <si>
    <t>Thay đổi (%)</t>
  </si>
  <si>
    <t>GOLD</t>
  </si>
  <si>
    <t>time</t>
  </si>
  <si>
    <t>TIN TỨC TRONG NƯỚC</t>
  </si>
  <si>
    <t>selected</t>
  </si>
  <si>
    <t>o</t>
  </si>
  <si>
    <t xml:space="preserve"> </t>
  </si>
  <si>
    <t>Đánh giá:</t>
  </si>
  <si>
    <t xml:space="preserve">BỘ PHẬN TƯ VẤN ĐẦU TƯ |  2  </t>
  </si>
  <si>
    <t>TIN TỨC QUỐC TẾ</t>
  </si>
  <si>
    <t>TIN TỨC DOANH NGHIỆP</t>
  </si>
  <si>
    <t xml:space="preserve">BỘ PHẬN TƯ VẤN ĐẦU TƯ |  4  </t>
  </si>
  <si>
    <t>THÔNG BÁO MIỄN TRỪ TRÁCH NHIỆM</t>
  </si>
  <si>
    <t>Nội dung bản tin này do Công ty CP Chứng khoán Ngân hàng Công thương Việt Nam (VietinBank Securities) cung cấp, chỉ mang tính chất tham khảo.  Mặc dù mọi thông tin đều được thu thập từ những nguồn, tờ báo đáng tin cậy, nhưng Vietinbank Securities không đảm bảo được tuyệt đối được độ chính xác của thông tin hay bất kỳ vấn đề nào liên quan đến việc sử dụng bản tin này. 
Các ý kiến tổng hợp, dự báo chỉ thể hiện quan điểm của tác giả tại thời điểm phát hành, báo cáo chỉ nhằm mục đích cung cấp thông tin tham khảo chứ không mang tính chất mời chào, mua bán, nắm giữ bất cứ cổ phiếu nào. 
Báo cáo này là tài sản của Công ty cổ phần chứng khoán Công thương (Vietinbank Securities). Không ai được phép sao chép, tái sản xuất, phát hành cũng như phân phối báo cáo này vì bất cứ mục đích cá nhân hay thương mại nào nếu không có sự đồng ý của Vietinbank Securities.</t>
  </si>
  <si>
    <t>Vui lòng quét mã QR để 
Mở tài khoản trực tuyến eKYC</t>
  </si>
  <si>
    <t>Vui lòng quét mã QR để 
Tham gia Room Tư vấn Đầu tư</t>
  </si>
  <si>
    <t>ai_selected</t>
  </si>
  <si>
    <t>CLZ</t>
  </si>
  <si>
    <t>VnEconomy</t>
  </si>
  <si>
    <t>WTI OIL</t>
  </si>
  <si>
    <t>CÁC TIN VẮN KHÁC</t>
  </si>
  <si>
    <t>TIN TRONG NƯỚC</t>
  </si>
  <si>
    <t>TIN QUỐC TẾ</t>
  </si>
  <si>
    <t>TIN DOANH NGHIỆP</t>
  </si>
  <si>
    <t>DỮ LIỆU THỊ TRƯỜNG TÀI CHÍNH</t>
  </si>
  <si>
    <t>lslnh_on</t>
  </si>
  <si>
    <t>dhtg_trung_tam</t>
  </si>
  <si>
    <t>dhtg_tran</t>
  </si>
  <si>
    <t>dhtg_san</t>
  </si>
  <si>
    <t>dhtg_nhtm_ban_ra</t>
  </si>
  <si>
    <t>dhtg_tu_do_ban_ra</t>
  </si>
  <si>
    <t>ĐÁNH GIÁ</t>
  </si>
  <si>
    <t xml:space="preserve">BỘ PHẬN TƯ VẤN ĐẦU TƯ |  5  </t>
  </si>
  <si>
    <t xml:space="preserve">BỘ PHẬN TƯ VẤN ĐẦU TƯ |  6  </t>
  </si>
  <si>
    <t>omo_bom_tien</t>
  </si>
  <si>
    <t>omo_hut_tien</t>
  </si>
  <si>
    <t>omo_bom_hut_rong</t>
  </si>
  <si>
    <t>15:00</t>
  </si>
  <si>
    <t>lslnh_1m</t>
  </si>
  <si>
    <t>lslnh_3m</t>
  </si>
  <si>
    <t>tin_phieu_luu_hanh</t>
  </si>
  <si>
    <t>reverse_repo_luu_hanh</t>
  </si>
  <si>
    <t>outstanding_omo_value</t>
  </si>
  <si>
    <t>name</t>
  </si>
  <si>
    <t>DỮ LIỆU THỊ TRƯỜNG MỞ</t>
  </si>
  <si>
    <t>lshd_san</t>
  </si>
  <si>
    <t>lshd_tran</t>
  </si>
  <si>
    <t>lscv_san</t>
  </si>
  <si>
    <t>lscv_tran</t>
  </si>
  <si>
    <t>lshd_tb</t>
  </si>
  <si>
    <t>lscv_tb</t>
  </si>
  <si>
    <t>dtnh</t>
  </si>
  <si>
    <t>rate-2025-07-30</t>
  </si>
  <si>
    <t>value-2025-07-30</t>
  </si>
  <si>
    <t>rate-2025-07-29</t>
  </si>
  <si>
    <t>value-2025-07-29</t>
  </si>
  <si>
    <t>rate-2025-07-28</t>
  </si>
  <si>
    <t>value-2025-07-28</t>
  </si>
  <si>
    <t>rate-2025-07-25</t>
  </si>
  <si>
    <t>value-2025-07-25</t>
  </si>
  <si>
    <t>LS (%)</t>
  </si>
  <si>
    <t>Tín phiếu 7 ngày</t>
  </si>
  <si>
    <t>Tín phiếu 14 ngày</t>
  </si>
  <si>
    <t>Tín phiếu 28 ngày</t>
  </si>
  <si>
    <t>Reversed Repo 7 ngày</t>
  </si>
  <si>
    <t>Reversed Repo 14 ngày</t>
  </si>
  <si>
    <t>Reversed Repo 21 ngày</t>
  </si>
  <si>
    <t>Reversed Repo 28 ngày</t>
  </si>
  <si>
    <t>Reversed Repo 35 ngày</t>
  </si>
  <si>
    <t>Reversed Repo 91 ngày</t>
  </si>
  <si>
    <t>GT (Tỷ)</t>
  </si>
  <si>
    <t xml:space="preserve"> PHÁT HÀNH OMO</t>
  </si>
  <si>
    <t>DỮ LIỆU LÃI SUẤT VÀ TỈ GIÁ</t>
  </si>
  <si>
    <t>LÃI SUẤT LIÊN NGÂN HÀNG</t>
  </si>
  <si>
    <t>LÃI SUẤT HUY ĐỘNG/CHO VAY CỦA NHTM</t>
  </si>
  <si>
    <t>DỰ TRỰ NGOẠI HỐI CỦA NHNN</t>
  </si>
  <si>
    <t>TỶ GIÁ VND/USD</t>
  </si>
  <si>
    <t xml:space="preserve">BỘ PHẬN TƯ VẤN ĐẦU TƯ |  3  </t>
  </si>
  <si>
    <t xml:space="preserve">BỘ PHẬN TƯ VẤN ĐẦU TƯ |  7  </t>
  </si>
  <si>
    <t>01/08/2025</t>
  </si>
  <si>
    <t>rate-2025-07-31</t>
  </si>
  <si>
    <t>value-2025-07-31</t>
  </si>
  <si>
    <t>Thông tin mới từ Bộ Tài chính về thuế bất động sản và chứng khoán</t>
  </si>
  <si>
    <t>Dự thảo Luật TNCN sửa đổi sáu nội dung, ba nội dung bổ sung, gồm thu nhập chịu thuế. Rà soát mức doanh thu chịu thuế cá nhân kinh doanh phù hợp thực tiễn. Điều chỉnh thuế suất một số sản phẩm, dịch vụ nội dung số. Đề xuất phương án hoàn thuế cho nhà đầu tư chứng khoán thua lỗ. Hài hòa quy trình quyết toán thuế cá nhân với doanh nghiệp.</t>
  </si>
  <si>
    <t>https://cafefcdn.com/zoom/600_315/203337114487263232/2025/8/1/avatar1754009349475-1754009349717495564865.jpg</t>
  </si>
  <si>
    <t>https://cafef.vn/thong-tin-moi-tu-bo-tai-chinh-ve-thue-bat-dong-san-va-chung-khoan-188250801074643833.chn</t>
  </si>
  <si>
    <t>Sân bay Long Thành sẽ đón chuyến bay đầu tiên vào ngày 19/12</t>
  </si>
  <si>
    <t>Sân bay Long Thành dự kiến đón chuyến bay đầu tiên ngày 19/12 tới.  Hai tuyến giao thông kết nối chính là T1 và T2 đã thông xe kỹ thuật.  Nhà ga chính đã hoàn thiện phần mái, lắp đặt hơn 12,000 m² kính.  Hơn 13,000 kỹ sư, công nhân cùng 3,000 thiết bị đang thi công.  Thủ tướng yêu cầu bổ sung nhân lực, thiết bị để hoàn thành dự án đúng tiến độ.</t>
  </si>
  <si>
    <t>https://image.vietstock.vn/2025/07/31/lanh-dao-acv.png</t>
  </si>
  <si>
    <t>http://vietstock.vn/2025/07/san-bay-long-thanh-se-don-chuyen-bay-dau-tien-vao-ngay-1912-768-1336545.htm</t>
  </si>
  <si>
    <t>Thủ tướng: Dứt khoát phải hoàn thành mục tiêu 3,000 km cao tốc trong năm 2025</t>
  </si>
  <si>
    <t>Thủ tướng yêu cầu dứt khoát hoàn thành 3.000 km cao tốc năm 2025. Cả nước đang nỗ lực cao nhất để về đích kế hoạch phát triển 5 năm. Các bộ, ngành, địa phương cần tăng tốc, bứt phá, táo bạo hơn nữa. Việc phát triển hạ tầng chiến lược hướng tới nhiều mục tiêu quan trọng cho quốc gia. Cả nước đang chạy đua với thời gian hoàn thành mục tiêu 3.000 km cao tốc.</t>
  </si>
  <si>
    <t>https://image.vietstock.vn/2025/07/31/phien-hop-cua-chinh-phu-ve-cac-du-an-giao-thong-trong-diem.jpg</t>
  </si>
  <si>
    <t>http://vietstock.vn/2025/07/thu-tuong-dut-khoat-phai-hoan-thanh-muc-tieu-3000-km-cao-toc-trong-nam-2025-768-1335718.htm</t>
  </si>
  <si>
    <t>Bộ Tài chính kiến nghị giảm tiền sử dụng đất khi chuyển mục đích sang đất ở</t>
  </si>
  <si>
    <t>Dự thảo sửa đổi quy định tiền sử dụng đất khi chuyển mục đích sử dụng đất đối với hộ cá nhân. Diện tích đất trong hạn mức được tính 30%, vượt hạn mức là 50%. Có hai phương án giảm tiền sử dụng đất để phù hợp tình hình thực tế. Bộ Tài chính đề xuất tính bằng 30% và 50% chênh lệch tiền sử dụng đất. Việc này nhằm giảm gánh nặng tài chính cho người dân.</t>
  </si>
  <si>
    <t>https://media.vneconomy.vn/640x360/images/upload//2025/07/31/28-twst-02082024-hoang-thi-hoi-giam-tien-su-dung-dat-tu-01-8-24.jpg</t>
  </si>
  <si>
    <t>https://vneconomy.vn/bo-tai-chinh-kien-nghi-giam-tien-su-dung-dat-khi-chuyen-muc-dich-sang-dat-o.htm</t>
  </si>
  <si>
    <t>Ngân hàng Nhà nước tăng "room tín dụng" năm 2025</t>
  </si>
  <si>
    <t>Ngân hàng Nhà nước điều chỉnh tăng chỉ tiêu tín dụng năm 2025 lên cao hơn. Đến 28/7/2025, dư nợ tín dụng toàn hệ thống đã tăng 9,64%. Việc điều chỉnh này chủ động, công khai và minh bạch, không cần đề nghị từ các tổ chức tín dụng. Tăng trưởng tín dụng năm nay được dự báo đạt 20%, gấp đôi mục tiêu GDP 8,5%. Ngân hàng Nhà nước yêu cầu kiểm soát rủi ro, tập trung tín dụng vào sản xuất và lĩnh vực ưu tiên.</t>
  </si>
  <si>
    <t>https://media.vneconomy.vn/640x360/images/upload/2023/09/12/tien-gui.jpeg</t>
  </si>
  <si>
    <t>https://vneconomy.vn/ngan-hang-nha-nuoc-tang-room-tin-dung-nam-2025.htm</t>
  </si>
  <si>
    <t>Tỷ giá USD hôm nay 31/7: Tỷ giá trung tâm tăng phiên thứ tư liên tiếp lên mức đỉnh mới</t>
  </si>
  <si>
    <t>USD tăng giá khi Fed giữ nguyên lãi suất, tỷ giá trung tâm tăng 76 đồng tuần qua. Vietcombank, Techcombank giảm giá mua bán USD, chợ đen ổn định. Dữ liệu kinh tế Mỹ tốt, Fed giữ nguyên lãi suất ổn định 4,25 - 4,50%. Lợi suất trái phiếu Mỹ kỳ hạn hai năm tăng 6,6 điểm cơ bản lên 3,941%. Mỹ tăng thuế Ấn Độ 25%, Brazil 40% làm thị trường lo ngại.</t>
  </si>
  <si>
    <t>https://cdn1.vietnambiz.vn/1881912202208555/images/2025/07/30/usd-20250730104513861-avatar-15x10-20250730104553235.jpg?width=600&amp;height=315</t>
  </si>
  <si>
    <t>https://vietnambiz.vn/ty-gia-usd-hom-nay-317-ty-gia-trung-tam-tang-phien-thu-tu-lien-tiep-len-muc-dinh-moi-2025730104553788.htm</t>
  </si>
  <si>
    <t>Kinh tế Việt Nam qua góc nhìn quốc tế: Triển vọng vững từ nền tảng ổn định</t>
  </si>
  <si>
    <t>Kinh tế Việt Nam tăng trưởng 7,52% nửa đầu năm 2025, dẫn đầu khu vực ASEAN+3. Thương mại, đầu tư, xuất khẩu tăng mạnh, thặng dư thương mại được giữ vững. Các tập đoàn toàn cầu xem Việt Nam là điểm đến hấp dẫn phân tán chuỗi cung ứng. Tuy nhiên, PMI sản xuất giảm ba tháng liên tiếp do đơn hàng mới sụt giảm. Việt Nam cần duy trì ổn định vĩ mô, cải cách thể chế cho tăng trưởng dài hạn.</t>
  </si>
  <si>
    <t>https://image.vietstock.vn/2025/07/31/quoc-te-danh-gia-gi-ve-kinh-te-viet-nam.png</t>
  </si>
  <si>
    <t>http://vietstock.vn/2025/07/kinh-te-viet-nam-qua-goc-nhin-quoc-te-trien-vong-vung-tu-nen-tang-on-dinh-761-1335592.htm</t>
  </si>
  <si>
    <t>VND có tiếp tục mất giá khi thuế đối ứng được công bố vào ngày 1/8?</t>
  </si>
  <si>
    <t>Thuế đối ứng mới của Mỹ ngày 1/8 sẽ tác động lớn tới tỷ giá USD/VND, chuyên gia KBSV dự báo. Tỷ giá trung tâm tăng 3,6% đầu năm, đạt 25.228 VND/USD ngày 30/7. USD Index (DXY) tăng lên 98,92, euro giảm giá so với USD. Quý III căng thẳng do đẩy mạnh xuất khẩu, FDI chuyển lợi nhuận và FDI mới chậm lại. Cuối năm, tỷ giá hạ nhiệt nhờ xuất khẩu, kiều hối và Fed dự kiến hạ lãi suất hai lần.</t>
  </si>
  <si>
    <t>https://cdn.vietnambiz.vn/1881912202208555/images/2025/07/30/anh-chup-man-hinh-2025-07-30-luc-173058-20250730173122861.png?width=700</t>
  </si>
  <si>
    <t>https://vietnambiz.vn/vnd-co-tiep-tuc-mat-gia-khi-thue-doi-ung-duoc-cong-bo-vao-ngay-18-202573017435894.htm</t>
  </si>
  <si>
    <t>Kinh tế trưởng SSI: "Đã đến lúc chúng ta phải nâng hạng thị trường"</t>
  </si>
  <si>
    <t xml:space="preserve">Việt Nam cần nỗ lực nâng hạng thị trường chứng khoán, mở rộng nguồn vốn đầu tư. Sau 25 năm, cơ hội nâng hạng là khả thi, nhưng đi kèm thách thức lớn, cần làm nhiều hơn. Trong ba năm, khối ngoại đã bán ròng 4-5 tỷ USD; việc tạo sức hấp dẫn là then chốt. Cần cải cách, phát triển thị trường vốn, tạo điều kiện cho doanh nghiệp công nghệ IPO. Thị trường trái phiếu và phái sinh cùng các chỉ số quốc tế là tiềm năng lớn.
</t>
  </si>
  <si>
    <t>https://cafefcdn.com/thumb_w/640/203337114487263232/2025/7/30/avatar1753887939493-17538879399751467842058.jpeg</t>
  </si>
  <si>
    <t>https://cafef.vn/kinh-te-truong-ssi-da-den-luc-chung-ta-phai-nang-hang-thi-truong-188250730220622537.chn</t>
  </si>
  <si>
    <t>Đặc khu lớn nhất Việt Nam dự kiến lấn biển xây đảo nhân tạo</t>
  </si>
  <si>
    <t xml:space="preserve">Phú Quốc tăng trưởng mạnh, thu ngân sách gần 10.000 tỷ đồng sau 20 năm phát triển. Du lịch sinh thái cần khai thác thêm, xử lý nghiêm các vi phạm từ nhà đầu tư. Khu vực An Thới dự kiến có đảo nhân tạo, tạo không gian mới phát triển du lịch. Phú Quốc đăng cai APEC 2027, hiện có 21 dự án gấp rút để hoàn thành. 6 tháng đầu năm 2025 đón gần 4,5 triệu khách, thu 21.588 tỷ đồng du lịch.
</t>
  </si>
  <si>
    <t>https://cafefcdn.com/zoom/600_315/203337114487263232/2025/7/29/avatar1753779020823-17537790215081196443097.jpg</t>
  </si>
  <si>
    <t>https://cafef.vn/dac-khu-lon-nhat-viet-nam-du-kien-lan-bien-xay-dao-nhan-tao-1882507291106029.chn</t>
  </si>
  <si>
    <t>Ông Trump chuẩn bị áp lệnh trừng phạt Nga vào ngày 8/8</t>
  </si>
  <si>
    <t xml:space="preserve">Tổng thống Trump sẽ áp trừng phạt Nga sau hạn chót 8/8 để chấm dứt chiến tranh Ukraine. Ông Steve Witkoff được cử đến Nga trước thời điểm trên sau chuyến đi Israel. Trước đó, ông Trump đã cho Nga 10 ngày đàm phán, rút ngắn từ mốc 50 ngày trước đó. Mỹ dự định áp thuế 25% lên Ấn Độ từ 1/8 vì nước này mua hàng hóa từ Nga. Tuy nhiên, đàm phán thương mại Mỹ-Ấn vẫn tiếp diễn theo thông tin từ Bloomberg.
</t>
  </si>
  <si>
    <t>https://cdn.vietnambiz.vn/1881912202208555/images/2025/08/01/trum-putin-2025080107122979.png</t>
  </si>
  <si>
    <t>https://vietnambiz.vn/ong-trump-chuan-bi-ap-lenh-trung-phat-nga-vao-ngay-88-20258171312443.htm</t>
  </si>
  <si>
    <t>Fed đón tin buồn: Thước đo lạm phát yêu thích tăng tốc trong tháng 6</t>
  </si>
  <si>
    <t xml:space="preserve">Lạm phát PCE lõi tháng 6 tăng 0.3%, cao hơn 0.2% của tháng 5, gây lo ngại lớn. So với cùng kỳ, PCE lõi tăng 2.8%, vượt dự báo 2.7%, tăng trưởng nhanh hơn. PCE tổng thể tăng 0.3% so với tháng trước và 2.6% so với năm ngoái, gây áp lực. Chủ tịch Fed Powell cho rằng còn sớm để đánh giá tác động thuế quan lên lạm phát. Chi tiêu cá nhân tăng 0.3%, thu nhập cá nhân tăng 0.3%, tín hiệu hỗn hợp về kinh tế.
</t>
  </si>
  <si>
    <t>https://image.vietstock.vn/2025/07/31/fed-chi-so-pce.png</t>
  </si>
  <si>
    <t>http://vietstock.vn/2025/07/fed-don-tin-buon-thuoc-do-lam-phat-yeu-thich-tang-toc-trong-thang-6-775-1336524.htm</t>
  </si>
  <si>
    <t>Giới đầu tư loay hoay điều chỉnh kỳ vọng sau cuộc họp Fed</t>
  </si>
  <si>
    <t xml:space="preserve">Fed thận trọng, không cắt giảm lãi suất, khiến nhà đầu tư giảm kỳ vọng tháng 9. Lãi suất giữ nguyên 4,25-4,5% gây tranh cãi, hai thống đốc bất đồng với quyết định này. Thị trường hạ cược 46% Fed giảm lãi suất trong tháng 9, giảm từ 65% trước đó. Lợi suất trái phiếu Mỹ tăng; chỉ số Dollar Index tăng 1%, đạt mức cao nhất 2 tháng. Fed dự kiến 3-5 lần cắt giảm lãi suất cho đến cuối năm sau, vẫn theo dõi lạm phát.
</t>
  </si>
  <si>
    <t>https://media.vneconomy.vn/640x360/images/upload//2025/07/31/anh-man-hinh-2025-07-31-luc-17-58-33.png</t>
  </si>
  <si>
    <t>https://vneconomy.vn/gioi-dau-tu-loay-hoay-dieu-chinh-ky-vong-sau-cuoc-hop-fed.htm</t>
  </si>
  <si>
    <t>Đức đối mặt thách thức ngân sách vì chi mạnh cho quốc phòng và hạ tầng</t>
  </si>
  <si>
    <t xml:space="preserve">Đức đối mặt với thâm hụt ngân sách 170 tỷ euro đến năm 2029, gây lo ngại lớn. Quốc gia này nới lỏng giới hạn vay nợ, cần cắt giảm chi tiêu, đối mặt rủi ro chính trị.  Năm 2027, Đức phải bù đắp thâm hụt 30 tỷ euro, thách thức lớn nhất. Kinh tế Đức tăng trưởng chậm, dự báo 0% năm nay, 1% mỗi năm từ 2026-2029.  Cắt giảm chi tiêu và cải cách phúc lợi được dự kiến khó được lòng dân chúng.
</t>
  </si>
  <si>
    <t>https://media.vneconomy.vn/640x360/images/upload//2025/07/31/anh-man-hinh-2025-07-31-luc-16-50-01.png</t>
  </si>
  <si>
    <t>https://vneconomy.vn/duc-doi-mat-thach-thuc-ngan-sach-vi-chi-manh-cho-quoc-phong-va-ha-tang.htm</t>
  </si>
  <si>
    <t>Tổng thống Trump công bố mức thuế đối với Brazil và đồng nhập khẩu</t>
  </si>
  <si>
    <t>Tổng thống Trump áp thuế 50% cho Brazil và đồng nhập khẩu. Biện pháp này xuất phát từ cuộc điều tra an ninh quốc gia theo Mục 232. Thuế 50% áp dụng cho đồng bán thành phẩm và phái sinh hàm lượng cao. Giá đồng Comex giảm mạnh gần 20% sau công bố chính thức. Mỹ cũng đình chỉ miễn trừ thuế cho lô hàng thương mại giá trị thấp.</t>
  </si>
  <si>
    <t>https://image.vietstock.vn/2025/07/31/ong-trum-cong-bo-thue-voi-brazil-va-dong.jpg</t>
  </si>
  <si>
    <t>http://vietstock.vn/2025/07/tong-thong-trump-cong-bo-muc-thue-doi-voi-brazil-va-dong-nhap-khau-775-1335619.htm</t>
  </si>
  <si>
    <t>Mỹ thông báo áp thuế 15% đối với hàng hóa từ Hàn Quốc</t>
  </si>
  <si>
    <t>Mỹ áp thuế 15% cho ô tô Hàn Quốc thay vì 25% ban đầu. Hàn Quốc đầu tư 350 tỷ USD vào các dự án do Mỹ lựa chọn. Seoul mua 100 tỷ USD khí tự nhiên hóa lỏng của Mỹ. Thỏa thuận mới giúp Hàn Quốc có vị thế thương mại thuận lợi hơn toàn cầu. Hai nước thành lập quỹ đầu tư chung trị giá 350 tỷ USD.</t>
  </si>
  <si>
    <t>https://image.vietstock.vn/2025/07/31/my-ap-thue-15-phan-tram-voi-hang-hoa-han-quoc.png</t>
  </si>
  <si>
    <t>http://vietstock.vn/2025/07/my-thong-bao-ap-thue-15-doi-voi-hang-hoa-tu-han-quoc-775-1335576.htm</t>
  </si>
  <si>
    <t>Dow Jones và S&amp;P 500 giảm điểm khi Fed vẫn chưa sẵn sàng hạ lãi suất</t>
  </si>
  <si>
    <t>Chỉ số S&amp;P 500 giảm 0.12%, Dow Jones mất 171.71 điểm sau phát biểu của Chủ tịch Fed Powell. Fed chưa sẵn sàng hạ lãi suất, cân nhắc tác động thuế quan đến lạm phát. Powell chưa đưa ra quyết định thay đổi chính sách trong tháng 9/2025. Lợi suất trái phiếu Mỹ tăng vọt khi Fed hoãn đánh giá tác động thuế quan. Hai thống đốc Fed phản đối giữ nguyên lãi suất, ủng hộ hạ 0.25%.</t>
  </si>
  <si>
    <t>https://image.vietstock.vn/2025/07/31/073125-ck-1.png</t>
  </si>
  <si>
    <t>http://vietstock.vn/2025/07/dow-jones-va-sp-500-giam-diem-khi-fed-van-chua-san-sang-ha-lai-suat-773-1335568.htm</t>
  </si>
  <si>
    <t>Sản xuất của Trung Quốc giảm tháng thứ tư liên tiếp</t>
  </si>
  <si>
    <t>Chỉ số PMI sản xuất tháng 7/2025 của Trung Quốc giảm xuống 49,3 điểm. Đơn đặt hàng xuất khẩu mới cũng tiếp tục suy giảm mạnh còn 47,1 điểm. Hoạt động kinh doanh phi sản xuất còn 50,1 điểm, mức thấp nhất gần đây. Ngành xây dựng giảm còn 50,6 điểm, bị ảnh hưởng bởi thời tiết và suy yếu chi tiêu hạ tầng. Nền kinh tế Trung Quốc đang đối mặt với những thách thức lớn trong nửa cuối năm nay.</t>
  </si>
  <si>
    <t>https://media.vneconomy.vn/640x360/images/upload//2025/07/31/httpscms-image-bucket-production-26.png</t>
  </si>
  <si>
    <t>https://vneconomy.vn/san-xuat-cua-trung-quoc-giam-thang-thu-tu-lien-tiep.htm</t>
  </si>
  <si>
    <t>Sau khi lao dốc xuống dưới 3.300 USD/oz vì USD tăng vọt, giá vàng hồi mạnh</t>
  </si>
  <si>
    <t>Sáng 31/7, giá vàng châu Á phục hồi lên 3.294,5 USD/oz, tăng 18,2 USD sau khi giảm mạnh. Fed giữ nguyên lãi suất 4,25-4,5%, không vội cắt giảm như kỳ vọng. Lợi suất trái phiếu Mỹ tăng, USD Index đóng cửa 99,82, ảnh hưởng tiêu cực vàng. GDP Mỹ quý 2 tăng 3%, củng cố quan điểm chờ xem của Fed. SPDR Gold Trust bán ròng 0,9 tấn, giảm nắm giữ còn 955,4 tấn.</t>
  </si>
  <si>
    <t>https://media.vneconomy.vn/640x360/images/upload//2025/07/21/anh-man-hinh-2025-07-21-luc-09-02-31.png</t>
  </si>
  <si>
    <t>https://vneconomy.vn/sau-khi-lao-doc-xuong-duoi-3-300-usd-oz-vi-usd-tang-vot-gia-vang-hoi-manh.htm</t>
  </si>
  <si>
    <t>Ông Trump áp thuế quan Ấn Độ ở mức 25%, cộng 'hình phạt' bổ sung vì mua dầu khí Nga</t>
  </si>
  <si>
    <t>Ấn Độ đối mặt thuế quan 25% cùng hình phạt bổ sung từ Mỹ. Tổng thống Trump cáo buộc Ấn Độ duy trì thuế quan cao và rào cản thương mại. Quyết định này có hiệu lực từ ngày 1/8, ảnh hưởng tới hàng hóa xuất khẩu. Mỹ ghi nhận thâm hụt thương mại lớn với Ấn Độ nhiều năm qua. Việc mua năng lượng, thiết bị quân sự từ Nga cũng góp phần gây ra hình phạt.</t>
  </si>
  <si>
    <t>https://cdn.vietnambiz.vn/1881912202208555/images/2025/07/30/1-20250730210340595.jpg?width=700</t>
  </si>
  <si>
    <t>https://vietnambiz.vn/ong-trump-ap-thue-quan-an-do-o-muc-25-cong-hinh-phat-bo-sung-vi-mua-dau-khi-nga-20257302187494.htm</t>
  </si>
  <si>
    <t>Sự bứt phá của cổ phiếu: Nhìn từ chiến lược chuyển đổi toàn diện và kinh doanh bền vững</t>
  </si>
  <si>
    <t>Cổ phiếu SHB tăng hơn 90% từ đầu năm, vượt đỉnh tháng 6/2021, thu hút khối ngoại mua ròng hơn 100 triệu cổ phiếu. Lợi nhuận trước thuế 6 tháng đạt 8.913 tỷ đồng, tăng 30%, ROE vượt 18%. SHB tăng vốn điều lệ lên 45.942 tỷ đồng, dự kiến cổ tức 18% năm 2024. Ngân hàng đặt mục tiêu lợi nhuận 14.500 tỷ đồng năm 2025, hướng tới mô hình ngân hàng tương lai. SHB hợp tác nhiều tập đoàn lớn, phát triển hệ sinh thái doanh nghiệp.</t>
  </si>
  <si>
    <t>https://cafefcdn.com/thumb_w/640/203337114487263232/2025/8/1/photo1754002267035-1754002267236202162349-17540082197871937174615.jpg</t>
  </si>
  <si>
    <t>https://cafef.vn/su-but-pha-cua-co-phieu-nhin-tu-chien-luoc-chuyen-doi-toan-dien-va-kinh-doanh-ben-vung-18825080107301885.chn</t>
  </si>
  <si>
    <t>Doanh thu bán xe điện vượt bán bất động sản, trở thành trụ cột gánh Vingroup trong quý 2/2025</t>
  </si>
  <si>
    <t>Doanh thu thuần Vingroup quý II/2025 đạt 46.312 tỷ đồng, tăng 9%, lợi nhuận sau thuế tăng 31%. Doanh thu sản xuất tăng mạnh 115,85%, chiếm 37% tổng doanh thu. VinFast bàn giao 72.167 ô tô điện, xe máy điện đạt kỷ lục 114.484 xe. VinFast mở nhà máy mới tại Hà Tĩnh và đẩy mạnh phát triển tại châu Á. Cổ phiếu VIC chốt phiên 31/7 giảm 3,65% xuống 105.500 đồng.</t>
  </si>
  <si>
    <t>https://cafefcdn.com/thumb_w/640/203337114487263232/2025/7/31/avatar1753978984269-17539789853181501966912.png</t>
  </si>
  <si>
    <t>https://cafef.vn/doanh-thu-ban-xe-dien-vuot-ban-dat-tro-thanh-tru-cot-ganh-vingroup-trong-quy-2-2025-188250731232621385.chn</t>
  </si>
  <si>
    <t>KIDO mua hơn 40% cổ phần tại đơn vị vận hành Vạn Hạnh Mall</t>
  </si>
  <si>
    <t>Tập đoàn KIDO sở hữu 40.05% cổ phần đơn vị vận hành Vạn Hạnh Mall. Thương vụ này biến Bắc Bình trở thành công ty liên kết của KIDO. Vạn Hạnh Mall là trung tâm thương mại lớn với diện tích 90.000 m² tại TP.HCM. Ông Trần Lệ Nguyên, Tổng Giám đốc KIDO, là chủ đầu tư chính của Vạn Hạnh Mall. Kết quả kinh doanh quý 2/2025, KIDO tăng trưởng mạnh mẽ với doanh thu 2,020 tỷ đồng.</t>
  </si>
  <si>
    <t>https://image.vietstock.vn/2025/07/31/van-hanh-mall.png</t>
  </si>
  <si>
    <t>http://vietstock.vn/2025/07/kido-mua-hon-40-co-phan-tai-don-vi-van-hanh-van-hanh-mall-737-1336544.htm</t>
  </si>
  <si>
    <t>Hoàn nhập dự phòng 1.800 tỷ đồng, lợi nhuận PV GAS tăng hơn 40%</t>
  </si>
  <si>
    <t>PV GAS đạt 4.809 tỷ đồng lợi nhuận sau thuế, tăng 40,8% nhờ hoàn nhập dự phòng. Doanh thu thuần hợp nhất quý II/2025 đạt 30.080 tỷ đồng, tăng trưởng gần như đi ngang. Lợi nhuận trước thuế lũy kế 6 tháng đầu năm 2025 đạt 9.410,5 tỷ đồng. PV GAS hoàn thành 142,6% chỉ tiêu lợi nhuận trước thuế cả năm. Lượng tiền gửi ngân hàng của PV GAS lên tới 41.108 tỷ đồng.</t>
  </si>
  <si>
    <t>https://cdn.vietnambiz.vn/1881912202208555/images/2025/07/31/gasvietnambizgradient3d-20250731162333964.png?width=700</t>
  </si>
  <si>
    <t>https://vietnambiz.vn/hoan-nhap-du-phong-1800-ty-dong-loi-nhuan-pv-gas-tang-hon-40-2025731162724496.htm</t>
  </si>
  <si>
    <t>6 tháng, HAG báo lãi 870 tỷ đồng, chính thức xóa lỗ lũy kế</t>
  </si>
  <si>
    <t>Doanh thu thuần quý 2/2025 HAG đạt 2.329 tỷ đồng, tăng hơn 50% so với cùng kỳ năm ngoái. Lợi nhuận sau thuế quý 2/2025 tăng 88% lên 510 tỷ đồng, chủ yếu nhờ chuối. Lũy kế sáu tháng, doanh thu thuần đạt 3.709 tỷ đồng, lãi sau thuế 870 tỷ đồng. HAG tăng kế hoạch năm 2025 với doanh thu 7.100 tỷ, lợi nhuận 1.550 tỷ. Công ty dự kiến phát hành 210 triệu cổ phiếu hoán đổi nợ 2.520 tỷ đồng.</t>
  </si>
  <si>
    <t>https://media.vneconomy.vn/images/upload//2025/07/31/hag0.gif</t>
  </si>
  <si>
    <t>https://vneconomy.vn/6-thang-hag-bao-lai-870-ty-dong-chinh-thuc-xoa-lo-luy-ke.htm</t>
  </si>
  <si>
    <t>Vận tải Hải An lập đỉnh lợi nhuận nhờ mở rộng đội tàu</t>
  </si>
  <si>
    <t>Lãi ròng quý II/2025 của Vận tải Hải An đạt 361,6 tỷ đồng, tăng 226,5%. Doanh thu thuần đạt 1.274,7 tỷ đồng, tăng 34,3% so với cùng kỳ. Hoạt động khai thác tàu mang về doanh thu 1.389,1 tỷ đồng, tăng 39,1%. Lợi nhuận gộp tăng 126,7% lên 566,5 tỷ đồng nhờ biên lợi nhuận gộp 44,4%. Lợi nhuận sau thuế hợp nhất đạt 414,4 tỷ đồng, tăng mạnh 227,3%.</t>
  </si>
  <si>
    <t>https://cdn.vietnambiz.vn/1881912202208555/images/2025/07/31/hahvietnambizgradient3d-20250731112305703.png?width=700</t>
  </si>
  <si>
    <t>https://vietnambiz.vn/van-tai-hai-an-lap-dinh-loi-nhuan-nho-mo-rong-doi-tau-2025731112752815.htm</t>
  </si>
  <si>
    <t>Becamex IDC lãi hơn 1.460 tỷ trong một quý, nhóm liên doanh, liên kết đóng góp hơn 600 tỷ</t>
  </si>
  <si>
    <t xml:space="preserve">Doanh thu quý II/2025 của Becamex IDC đạt hơn 2.500 tỷ đồng, lợi nhuận ròng 1.466 tỷ đồng. Chi phí dở dang giảm 2.000 tỷ đồng, khả năng ba dự án đã ghi nhận vào doanh thu. Lũy kế sáu tháng, doanh thu và lợi nhuận tăng gấp 2,2 và 4,7 lần so với năm trước. Tổng tài sản giảm còn 57.290 tỷ đồng, nợ phải trả trên 35.878 tỷ đồng. Lãi vay trả hơn 1.000 tỷ đồng trong nửa đầu năm nay.
</t>
  </si>
  <si>
    <t>https://cdn1.vietnambiz.vn/1881912202208555/images/2025/07/31/bcm-4314-20250731105858493-avatar-15x10-20250731105934154.jpeg?width=600&amp;height=315</t>
  </si>
  <si>
    <t>https://vietnambiz.vn/becamex-idc-lai-hon-1460-ty-trong-mot-quy-nhom-lien-doanh-lien-ket-dong-gop-hon-600-ty-2025731105934700.htm</t>
  </si>
  <si>
    <t>‏Quý II khởi sắc, Vietnam Airlines bứt tốc nửa đầu năm</t>
  </si>
  <si>
    <t xml:space="preserve">Vietnam Airlines tăng trưởng mạnh mẽ quý II/2025 với doanh thu 28.361 tỷ đồng. Hãng mở rộng mạng bay quốc tế, khai thác 69 đường bay đến 37 điểm đến. 12,6 triệu lượt khách đã được vận chuyển, doanh thu quốc tế chiếm 60% tổng. Dự kiến, hãng sẽ đầu tư 92.000 tỷ đồng cho 50 tàu bay thế hệ mới. Năm 2025, hãng phấn đấu vận chuyển 13,1 triệu hành khách, đạt doanh thu 46.200 tỷ đồng.
</t>
  </si>
  <si>
    <t>https://cdn1.vietnambiz.vn/1881912202208555/images/2025/07/31/vietnam-airlines-dang-tung-buoc-hien-thuc-hoa-muc-tieu-tro-thanh-hang-hang-khong-5-sao-quoc-te-20250731085000856-avatar-15x10-20250731085119891.JPG?width=600&amp;height=315</t>
  </si>
  <si>
    <t>https://vietnambiz.vn/quy-ii-khoi-sac-vietnam-airlines-but-toc-nua-dau-nam-202573185120475.htm</t>
  </si>
  <si>
    <t>Tự doanh nhiều CTCK 'thắng lớn' khi VPB tăng giá mạnh nhất nhóm ngân hàng niêm yết HOSE</t>
  </si>
  <si>
    <t xml:space="preserve">Cổ phiếu VPB của VPBank tăng 36% dẫn đầu nhóm ngân hàng, đạt 25.200 đồng/cp. Vốn hóa VPBank đạt gần 200.000 tỷ đồng, tác động tích cực VN-Index vượt 1.500 điểm. Nhiều cổ phiếu ngân hàng tư nhân như SHB, HDB, VIB tăng mạnh từ đầu tháng 7. Khối ngoại mua ròng VPB 1.742 tỷ đồng, VNDirect rót 516 tỷ đồng, SSI 503 tỷ đồng. Tự doanh các công ty chứng khoán, VPB là mã được nắm giữ nhiều nhất.
</t>
  </si>
  <si>
    <t>https://cdn.vietnambiz.vn/1881912202208555/images/2025/07/31/vpb-20250731080734195.png?width=700</t>
  </si>
  <si>
    <t>https://vietnambiz.vn/tu-doanh-nhieu-ctck-thang-lon-khi-vpb-tang-gia-manh-nhat-nhom-ngan-hang-niem-yet-hose-20257318141575.htm</t>
  </si>
  <si>
    <t>SeABank đạt lợi nhuận 5.856 tỷ đồng trong 6 tháng đầu năm 2025</t>
  </si>
  <si>
    <t xml:space="preserve">Tổng tài sản SeABank đạt 379.087 tỷ đồng, lợi nhuận trước thuế 5.856 tỷ đồng, tăng 80.8% trong 6 tháng. Nợ xấu duy trì 1,95%, thu nhập ngoài lãi tăng gần 183,7% nhờ chuyển đổi số và đa dạng hóa. Proparco và FMO đầu tư 80 triệu USD, hỗ trợ doanh nghiệp SMEs, khẳng định uy tín quốc tế vững chắc. SeABank nhận nhiều giải thưởng uy tín, tăng trưởng nhanh chóng, hướng đến ngân hàng bán lẻ hàng đầu.
</t>
  </si>
  <si>
    <t>https://media.vneconomy.vn/640x360/images/upload//2025/07/31/seabank-kqkd-6-thang.JPG</t>
  </si>
  <si>
    <t>https://vneconomy.vn/seabank-dat-loi-nhuan-5-856-ty-dong-trong-6-thang-dau-nam-2025.htm</t>
  </si>
  <si>
    <t xml:space="preserve">BỘ PHẬN TƯ VẤN ĐẦU TƯ |  8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</si>
</sst>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
    <numFmt numFmtId="165" formatCode="hh:mm:ss\ dd/mm/yyyy"/>
    <numFmt numFmtId="166" formatCode="0.00000"/>
  </numFmts>
  <fonts count="27" x14ac:knownFonts="1">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b/>
      <sz val="18"/>
      <color rgb="FF11588C"/>
      <name val="Calibri"/>
      <family val="2"/>
      <scheme val="minor"/>
    </font>
    <font>
      <b/>
      <sz val="11"/>
      <color rgb="FF033F64"/>
      <name val="Calibri"/>
      <family val="2"/>
      <scheme val="minor"/>
    </font>
    <font>
      <b/>
      <sz val="10"/>
      <color rgb="FF033F64"/>
      <name val="Calibri"/>
      <family val="2"/>
      <scheme val="minor"/>
    </font>
    <font>
      <b/>
      <sz val="9"/>
      <color theme="1"/>
      <name val="Calibri"/>
      <family val="2"/>
      <scheme val="minor"/>
    </font>
    <font>
      <sz val="9"/>
      <name val="Calibri"/>
      <family val="2"/>
      <scheme val="minor"/>
    </font>
    <font>
      <sz val="8"/>
      <color rgb="FF033F64"/>
      <name val="Calibri"/>
      <family val="2"/>
      <scheme val="minor"/>
    </font>
    <font>
      <sz val="9"/>
      <color rgb="FF11588C"/>
      <name val="Calibri"/>
      <family val="2"/>
      <scheme val="minor"/>
    </font>
    <font>
      <b/>
      <sz val="8"/>
      <color rgb="FF054372"/>
      <name val="Calibri"/>
      <family val="2"/>
      <scheme val="minor"/>
    </font>
    <font>
      <b/>
      <sz val="11"/>
      <color rgb="FF3F3F3F"/>
      <name val="Calibri"/>
      <family val="2"/>
      <scheme val="minor"/>
    </font>
    <font>
      <sz val="11"/>
      <color theme="0"/>
      <name val="Calibri"/>
      <family val="2"/>
      <scheme val="minor"/>
    </font>
    <font>
      <sz val="9"/>
      <color theme="1"/>
      <name val="Calibri"/>
      <family val="2"/>
      <scheme val="minor"/>
    </font>
    <font>
      <sz val="10"/>
      <color theme="1"/>
      <name val="Calibri"/>
      <family val="2"/>
      <scheme val="minor"/>
    </font>
    <font>
      <b/>
      <sz val="10"/>
      <color rgb="FF054372"/>
      <name val="Calibri"/>
      <family val="2"/>
      <scheme val="minor"/>
    </font>
    <font>
      <b/>
      <sz val="9"/>
      <color rgb="FF033F64"/>
      <name val="Calibri"/>
      <family val="2"/>
      <scheme val="minor"/>
    </font>
    <font>
      <b/>
      <sz val="9"/>
      <color rgb="FF054372"/>
      <name val="Calibri"/>
      <family val="2"/>
      <scheme val="minor"/>
    </font>
    <font>
      <b/>
      <sz val="11"/>
      <color rgb="FF054372"/>
      <name val="Calibri"/>
      <family val="2"/>
      <scheme val="minor"/>
    </font>
    <font>
      <b/>
      <sz val="12"/>
      <color rgb="FF11588C"/>
      <name val="Calibri"/>
      <family val="2"/>
      <scheme val="minor"/>
    </font>
    <font>
      <b/>
      <sz val="10"/>
      <color theme="0"/>
      <name val="Calibri"/>
      <family val="2"/>
      <scheme val="minor"/>
    </font>
    <font>
      <b/>
      <sz val="12"/>
      <color rgb="FFC00000"/>
      <name val="Calibri"/>
      <family val="2"/>
      <scheme val="minor"/>
    </font>
    <font>
      <b/>
      <sz val="10"/>
      <color rgb="FF11588C"/>
      <name val="Calibri"/>
      <family val="2"/>
      <scheme val="minor"/>
    </font>
    <font>
      <b/>
      <sz val="9"/>
      <color theme="0"/>
      <name val="Calibri"/>
      <family val="2"/>
      <scheme val="minor"/>
    </font>
    <font>
      <sz val="9"/>
      <color theme="0"/>
      <name val="Calibri"/>
      <family val="2"/>
      <scheme val="minor"/>
    </font>
    <font>
      <sz val="9"/>
      <color rgb="FF054372"/>
      <name val="Calibri"/>
      <family val="2"/>
      <scheme val="minor"/>
    </font>
  </fonts>
  <fills count="7">
    <fill>
      <patternFill patternType="none"/>
    </fill>
    <fill>
      <patternFill patternType="gray125"/>
    </fill>
    <fill>
      <patternFill patternType="solid">
        <fgColor rgb="FFDEEBF6"/>
        <bgColor indexed="64"/>
      </patternFill>
    </fill>
    <fill>
      <patternFill patternType="solid">
        <fgColor rgb="FFF2F2F2"/>
      </patternFill>
    </fill>
    <fill>
      <patternFill patternType="solid">
        <fgColor theme="0"/>
        <bgColor indexed="64"/>
      </patternFill>
    </fill>
    <fill>
      <patternFill patternType="solid">
        <fgColor theme="8"/>
      </patternFill>
    </fill>
    <fill>
      <patternFill patternType="solid">
        <fgColor rgb="FF11588C"/>
        <bgColor indexed="64"/>
      </patternFill>
    </fill>
  </fills>
  <borders count="14">
    <border>
      <left/>
      <right/>
      <top/>
      <bottom/>
      <diagonal/>
    </border>
    <border>
      <left/>
      <right/>
      <top/>
      <bottom style="thick">
        <color theme="4"/>
      </bottom>
      <diagonal/>
    </border>
    <border>
      <left/>
      <right/>
      <top style="medium">
        <color rgb="FF11588C"/>
      </top>
      <bottom/>
      <diagonal/>
    </border>
    <border>
      <left/>
      <right/>
      <top style="thin">
        <color rgb="FF054372"/>
      </top>
      <bottom/>
      <diagonal/>
    </border>
    <border>
      <left style="thin">
        <color rgb="FF3F3F3F"/>
      </left>
      <right style="thin">
        <color rgb="FF3F3F3F"/>
      </right>
      <top style="thin">
        <color rgb="FF3F3F3F"/>
      </top>
      <bottom style="thin">
        <color rgb="FF3F3F3F"/>
      </bottom>
      <diagonal/>
    </border>
    <border>
      <left/>
      <right/>
      <top style="medium">
        <color rgb="FF054372"/>
      </top>
      <bottom/>
      <diagonal/>
    </border>
    <border>
      <left/>
      <right/>
      <top style="medium">
        <color rgb="FF033F64"/>
      </top>
      <bottom/>
      <diagonal/>
    </border>
    <border>
      <left style="thin">
        <color theme="0"/>
      </left>
      <right/>
      <top/>
      <bottom/>
      <diagonal/>
    </border>
    <border>
      <left/>
      <right/>
      <top/>
      <bottom style="thin">
        <color rgb="FF0976C7"/>
      </bottom>
      <diagonal/>
    </border>
    <border>
      <left/>
      <right/>
      <top style="thin">
        <color rgb="FF0976C7"/>
      </top>
      <bottom style="thin">
        <color rgb="FF0976C7"/>
      </bottom>
      <diagonal/>
    </border>
    <border>
      <left/>
      <right/>
      <top style="thin">
        <color rgb="FF005993"/>
      </top>
      <bottom style="thin">
        <color rgb="FF005993"/>
      </bottom>
      <diagonal/>
    </border>
    <border>
      <left style="thin">
        <color theme="0"/>
      </left>
      <right style="thin">
        <color theme="0"/>
      </right>
      <top style="thin">
        <color theme="0"/>
      </top>
      <bottom style="thin">
        <color theme="0"/>
      </bottom>
      <diagonal/>
    </border>
    <border>
      <left/>
      <right/>
      <top style="thin">
        <color theme="0"/>
      </top>
      <bottom style="thin">
        <color rgb="FF005993"/>
      </bottom>
      <diagonal/>
    </border>
    <border>
      <left/>
      <right/>
      <top style="thin">
        <color rgb="FF005993"/>
      </top>
      <bottom/>
      <diagonal/>
    </border>
  </borders>
  <cellStyleXfs count="5">
    <xf numFmtId="0" fontId="0" fillId="0" borderId="0"/>
    <xf numFmtId="9" fontId="1" fillId="0" borderId="0" applyFont="0" applyFill="0" applyBorder="0" applyAlignment="0" applyProtection="0"/>
    <xf numFmtId="0" fontId="2" fillId="0" borderId="1" applyNumberFormat="0" applyFill="0" applyAlignment="0" applyProtection="0"/>
    <xf numFmtId="0" fontId="12" fillId="3" borderId="4" applyNumberFormat="0" applyAlignment="0" applyProtection="0"/>
    <xf numFmtId="0" fontId="13" fillId="5" borderId="0" applyNumberFormat="0" applyBorder="0" applyAlignment="0" applyProtection="0"/>
  </cellStyleXfs>
  <cellXfs count="97">
    <xf numFmtId="0" fontId="0" fillId="0" borderId="0" xfId="0"/>
    <xf numFmtId="22" fontId="0" fillId="0" borderId="0" xfId="0" applyNumberFormat="1"/>
    <xf numFmtId="14" fontId="0" fillId="0" borderId="0" xfId="0" applyNumberFormat="1"/>
    <xf numFmtId="0" fontId="4" fillId="0" borderId="0" xfId="0" applyFont="1" applyAlignment="1">
      <alignment horizontal="left" vertical="center"/>
    </xf>
    <xf numFmtId="4" fontId="6" fillId="0" borderId="0" xfId="0" applyNumberFormat="1" applyFont="1" applyAlignment="1">
      <alignment horizontal="left" vertical="center"/>
    </xf>
    <xf numFmtId="10" fontId="7" fillId="0" borderId="0" xfId="1" applyNumberFormat="1" applyFont="1" applyBorder="1" applyAlignment="1">
      <alignment horizontal="center" vertical="center"/>
    </xf>
    <xf numFmtId="0" fontId="9" fillId="0" borderId="0" xfId="0" applyFont="1" applyAlignment="1">
      <alignment horizontal="right" vertical="top"/>
    </xf>
    <xf numFmtId="0" fontId="10" fillId="0" borderId="2" xfId="0" applyFont="1" applyBorder="1" applyAlignment="1">
      <alignment horizontal="left"/>
    </xf>
    <xf numFmtId="0" fontId="10" fillId="0" borderId="2" xfId="0" applyFont="1" applyBorder="1" applyAlignment="1">
      <alignment vertical="center"/>
    </xf>
    <xf numFmtId="0" fontId="0" fillId="0" borderId="2" xfId="0" applyBorder="1"/>
    <xf numFmtId="0" fontId="10" fillId="0" borderId="2" xfId="0" applyFont="1" applyBorder="1" applyAlignment="1">
      <alignment horizontal="right"/>
    </xf>
    <xf numFmtId="0" fontId="5" fillId="0" borderId="3" xfId="0" applyFont="1" applyBorder="1" applyAlignment="1">
      <alignment horizontal="left" vertical="center"/>
    </xf>
    <xf numFmtId="2" fontId="7" fillId="0" borderId="0" xfId="1" applyNumberFormat="1" applyFont="1" applyBorder="1" applyAlignment="1">
      <alignment horizontal="right" vertical="center"/>
    </xf>
    <xf numFmtId="164" fontId="7" fillId="0" borderId="0" xfId="1" applyNumberFormat="1" applyFont="1" applyBorder="1" applyAlignment="1">
      <alignment horizontal="right" vertical="center"/>
    </xf>
    <xf numFmtId="0" fontId="11" fillId="0" borderId="3" xfId="0" applyFont="1" applyBorder="1" applyAlignment="1">
      <alignment horizontal="right"/>
    </xf>
    <xf numFmtId="0" fontId="11" fillId="0" borderId="0" xfId="0" applyFont="1" applyAlignment="1">
      <alignment horizontal="right"/>
    </xf>
    <xf numFmtId="0" fontId="5" fillId="0" borderId="0" xfId="0" applyFont="1" applyAlignment="1">
      <alignment horizontal="left" vertical="center"/>
    </xf>
    <xf numFmtId="165" fontId="0" fillId="0" borderId="0" xfId="0" applyNumberFormat="1"/>
    <xf numFmtId="0" fontId="12" fillId="3" borderId="4" xfId="3" applyNumberFormat="1"/>
    <xf numFmtId="165" fontId="12" fillId="3" borderId="4" xfId="3" applyNumberFormat="1"/>
    <xf numFmtId="0" fontId="14" fillId="0" borderId="0" xfId="0" applyFont="1" applyAlignment="1">
      <alignment wrapText="1"/>
    </xf>
    <xf numFmtId="0" fontId="14" fillId="0" borderId="0" xfId="0" applyFont="1" applyAlignment="1">
      <alignment horizontal="left" vertical="center" wrapText="1"/>
    </xf>
    <xf numFmtId="2" fontId="7" fillId="0" borderId="0" xfId="1" applyNumberFormat="1" applyFont="1" applyBorder="1" applyAlignment="1">
      <alignment horizontal="left" vertical="center"/>
    </xf>
    <xf numFmtId="0" fontId="9" fillId="0" borderId="0" xfId="0" applyFont="1" applyAlignment="1">
      <alignment vertical="top"/>
    </xf>
    <xf numFmtId="0" fontId="14" fillId="0" borderId="0" xfId="0" applyFont="1"/>
    <xf numFmtId="0" fontId="17" fillId="0" borderId="0" xfId="0" applyFont="1" applyAlignment="1">
      <alignment horizontal="left" vertical="top"/>
    </xf>
    <xf numFmtId="0" fontId="18" fillId="0" borderId="0" xfId="0" applyFont="1" applyAlignment="1">
      <alignment horizontal="left" vertical="top"/>
    </xf>
    <xf numFmtId="0" fontId="18" fillId="0" borderId="0" xfId="0" applyFont="1" applyAlignment="1">
      <alignment horizontal="left" vertical="top" indent="1"/>
    </xf>
    <xf numFmtId="0" fontId="4" fillId="0" borderId="0" xfId="0" applyFont="1"/>
    <xf numFmtId="0" fontId="13" fillId="4" borderId="0" xfId="0" applyFont="1" applyFill="1"/>
    <xf numFmtId="0" fontId="21" fillId="4" borderId="0" xfId="0" applyFont="1" applyFill="1" applyAlignment="1">
      <alignment horizontal="left" vertical="center"/>
    </xf>
    <xf numFmtId="10" fontId="21" fillId="4" borderId="0" xfId="0" applyNumberFormat="1" applyFont="1" applyFill="1" applyAlignment="1">
      <alignment horizontal="left" vertical="center"/>
    </xf>
    <xf numFmtId="0" fontId="0" fillId="0" borderId="0" xfId="0" applyAlignment="1">
      <alignment horizontal="center" vertical="center"/>
    </xf>
    <xf numFmtId="0" fontId="0" fillId="0" borderId="0" xfId="0" applyAlignment="1">
      <alignment vertical="center" wrapText="1"/>
    </xf>
    <xf numFmtId="0" fontId="0" fillId="0" borderId="0" xfId="0" applyAlignment="1">
      <alignment vertical="top"/>
    </xf>
    <xf numFmtId="0" fontId="10" fillId="0" borderId="6" xfId="0" applyFont="1" applyBorder="1"/>
    <xf numFmtId="0" fontId="5" fillId="0" borderId="0" xfId="0" applyFont="1" applyAlignment="1">
      <alignment horizontal="center" vertical="center"/>
    </xf>
    <xf numFmtId="0" fontId="0" fillId="0" borderId="0" xfId="0" applyAlignment="1">
      <alignment horizontal="center"/>
    </xf>
    <xf numFmtId="0" fontId="14" fillId="0" borderId="0" xfId="0" applyFont="1" applyAlignment="1">
      <alignment horizontal="center" vertical="center"/>
    </xf>
    <xf numFmtId="0" fontId="14" fillId="0" borderId="0" xfId="0" applyFont="1" applyAlignment="1">
      <alignment vertical="center"/>
    </xf>
    <xf numFmtId="0" fontId="10" fillId="0" borderId="5" xfId="0" applyFont="1" applyBorder="1"/>
    <xf numFmtId="0" fontId="23" fillId="2" borderId="0" xfId="0" applyFont="1" applyFill="1" applyAlignment="1">
      <alignment horizontal="center" vertical="center"/>
    </xf>
    <xf numFmtId="0" fontId="17" fillId="0" borderId="0" xfId="0" applyFont="1" applyAlignment="1">
      <alignment vertical="top"/>
    </xf>
    <xf numFmtId="0" fontId="17" fillId="0" borderId="0" xfId="0" applyFont="1" applyAlignment="1">
      <alignment horizontal="center" vertical="center"/>
    </xf>
    <xf numFmtId="0" fontId="21" fillId="6" borderId="0" xfId="4" applyFont="1" applyFill="1" applyAlignment="1">
      <alignment horizontal="center" vertical="center"/>
    </xf>
    <xf numFmtId="0" fontId="21" fillId="6" borderId="7" xfId="4" applyFont="1" applyFill="1" applyBorder="1" applyAlignment="1">
      <alignment horizontal="center" vertical="center"/>
    </xf>
    <xf numFmtId="0" fontId="14" fillId="0" borderId="8" xfId="0" applyFont="1" applyBorder="1" applyAlignment="1">
      <alignment horizontal="left" vertical="center" wrapText="1"/>
    </xf>
    <xf numFmtId="0" fontId="17" fillId="0" borderId="8" xfId="0" applyFont="1" applyBorder="1" applyAlignment="1">
      <alignment horizontal="center" vertical="center"/>
    </xf>
    <xf numFmtId="0" fontId="14" fillId="0" borderId="9" xfId="0" applyFont="1" applyBorder="1" applyAlignment="1">
      <alignment horizontal="left" vertical="center" wrapText="1"/>
    </xf>
    <xf numFmtId="0" fontId="17" fillId="0" borderId="9" xfId="0" applyFont="1" applyBorder="1" applyAlignment="1">
      <alignment horizontal="center" vertical="center"/>
    </xf>
    <xf numFmtId="2" fontId="0" fillId="0" borderId="0" xfId="0" applyNumberFormat="1"/>
    <xf numFmtId="166" fontId="0" fillId="0" borderId="0" xfId="0" applyNumberFormat="1"/>
    <xf numFmtId="0" fontId="10" fillId="0" borderId="0" xfId="0" applyFont="1" applyAlignment="1">
      <alignment horizontal="left"/>
    </xf>
    <xf numFmtId="3" fontId="0" fillId="0" borderId="0" xfId="0" applyNumberFormat="1"/>
    <xf numFmtId="3" fontId="10" fillId="0" borderId="0" xfId="0" applyNumberFormat="1" applyFont="1" applyAlignment="1">
      <alignment horizontal="left"/>
    </xf>
    <xf numFmtId="3" fontId="4" fillId="0" borderId="0" xfId="0" applyNumberFormat="1" applyFont="1" applyAlignment="1">
      <alignment horizontal="left" vertical="center"/>
    </xf>
    <xf numFmtId="3" fontId="10" fillId="0" borderId="2" xfId="0" applyNumberFormat="1" applyFont="1" applyBorder="1" applyAlignment="1">
      <alignment horizontal="left"/>
    </xf>
    <xf numFmtId="3" fontId="23" fillId="2" borderId="0" xfId="0" applyNumberFormat="1" applyFont="1" applyFill="1" applyAlignment="1">
      <alignment horizontal="center" vertical="center"/>
    </xf>
    <xf numFmtId="3" fontId="10" fillId="0" borderId="2" xfId="0" applyNumberFormat="1" applyFont="1" applyBorder="1" applyAlignment="1">
      <alignment horizontal="right"/>
    </xf>
    <xf numFmtId="3" fontId="10" fillId="0" borderId="0" xfId="0" applyNumberFormat="1" applyFont="1" applyAlignment="1">
      <alignment horizontal="right"/>
    </xf>
    <xf numFmtId="3" fontId="14" fillId="0" borderId="0" xfId="0" applyNumberFormat="1" applyFont="1" applyAlignment="1">
      <alignment horizontal="left" vertical="center" wrapText="1"/>
    </xf>
    <xf numFmtId="3" fontId="14" fillId="0" borderId="0" xfId="0" applyNumberFormat="1" applyFont="1" applyAlignment="1">
      <alignment wrapText="1"/>
    </xf>
    <xf numFmtId="3" fontId="14" fillId="0" borderId="0" xfId="0" applyNumberFormat="1" applyFont="1"/>
    <xf numFmtId="0" fontId="25" fillId="6" borderId="11" xfId="0" applyFont="1" applyFill="1" applyBorder="1" applyAlignment="1">
      <alignment horizontal="center" vertical="center"/>
    </xf>
    <xf numFmtId="0" fontId="26" fillId="0" borderId="0" xfId="0" applyFont="1" applyAlignment="1">
      <alignment horizontal="left" vertical="center"/>
    </xf>
    <xf numFmtId="0" fontId="26" fillId="0" borderId="10" xfId="0" applyFont="1" applyBorder="1" applyAlignment="1">
      <alignment horizontal="left" vertical="center"/>
    </xf>
    <xf numFmtId="0" fontId="26" fillId="0" borderId="13" xfId="0" applyFont="1" applyBorder="1" applyAlignment="1">
      <alignment horizontal="left" vertical="center"/>
    </xf>
    <xf numFmtId="0" fontId="4" fillId="0" borderId="0" xfId="0" applyFont="1" applyAlignment="1">
      <alignment vertical="center"/>
    </xf>
    <xf numFmtId="0" fontId="20" fillId="2" borderId="0" xfId="0" applyFont="1" applyFill="1" applyAlignment="1">
      <alignment vertical="center"/>
    </xf>
    <xf numFmtId="3" fontId="7" fillId="0" borderId="0" xfId="1" applyNumberFormat="1" applyFont="1" applyAlignment="1">
      <alignment horizontal="right" vertical="center"/>
    </xf>
    <xf numFmtId="3" fontId="7" fillId="0" borderId="12" xfId="1" applyNumberFormat="1" applyFont="1" applyBorder="1" applyAlignment="1">
      <alignment horizontal="right" vertical="center"/>
    </xf>
    <xf numFmtId="3" fontId="7" fillId="0" borderId="10" xfId="1" applyNumberFormat="1" applyFont="1" applyBorder="1" applyAlignment="1">
      <alignment horizontal="right" vertical="center"/>
    </xf>
    <xf numFmtId="3" fontId="7" fillId="0" borderId="13" xfId="1" applyNumberFormat="1" applyFont="1" applyBorder="1" applyAlignment="1">
      <alignment horizontal="right" vertical="center"/>
    </xf>
    <xf numFmtId="0" fontId="12" fillId="3" borderId="4" xfId="3" applyNumberFormat="1" applyAlignment="1">
      <alignment horizontal="left"/>
    </xf>
    <xf numFmtId="0" fontId="0" fillId="0" borderId="0" xfId="0" applyAlignment="1">
      <alignment horizontal="left"/>
    </xf>
    <xf numFmtId="0" fontId="0" fillId="0" borderId="0" xfId="0"/>
    <xf numFmtId="0" fontId="17" fillId="0" borderId="0" xfId="0" applyFont="1" applyAlignment="1">
      <alignment horizontal="left" vertical="top"/>
    </xf>
    <xf numFmtId="0" fontId="14" fillId="0" borderId="0" xfId="0" applyFont="1" applyAlignment="1">
      <alignment horizontal="left" vertical="top" wrapText="1"/>
    </xf>
    <xf numFmtId="0" fontId="20" fillId="2" borderId="0" xfId="0" applyFont="1" applyFill="1" applyAlignment="1">
      <alignment horizontal="center" vertical="center"/>
    </xf>
    <xf numFmtId="0" fontId="15" fillId="0" borderId="0" xfId="0" applyFont="1" applyAlignment="1">
      <alignment horizontal="left" vertical="center" wrapText="1"/>
    </xf>
    <xf numFmtId="0" fontId="4" fillId="0" borderId="0" xfId="0" applyFont="1" applyAlignment="1">
      <alignment horizontal="left" vertical="center"/>
    </xf>
    <xf numFmtId="0" fontId="5" fillId="0" borderId="0" xfId="0" applyFont="1" applyAlignment="1">
      <alignment horizontal="center" vertical="center"/>
    </xf>
    <xf numFmtId="0" fontId="22" fillId="0" borderId="0" xfId="0" applyFont="1" applyAlignment="1">
      <alignment horizontal="center" vertical="center" wrapText="1"/>
    </xf>
    <xf numFmtId="0" fontId="10" fillId="0" borderId="6" xfId="0" applyFont="1" applyBorder="1" applyAlignment="1">
      <alignment horizontal="right"/>
    </xf>
    <xf numFmtId="4" fontId="6" fillId="0" borderId="0" xfId="0" applyNumberFormat="1" applyFont="1" applyAlignment="1">
      <alignment horizontal="left" vertical="center" wrapText="1"/>
    </xf>
    <xf numFmtId="2" fontId="16" fillId="0" borderId="0" xfId="1" applyNumberFormat="1" applyFont="1" applyBorder="1" applyAlignment="1">
      <alignment horizontal="left" vertical="center" wrapText="1"/>
    </xf>
    <xf numFmtId="0" fontId="10" fillId="0" borderId="5" xfId="0" applyFont="1" applyBorder="1" applyAlignment="1">
      <alignment horizontal="left"/>
    </xf>
    <xf numFmtId="0" fontId="19" fillId="0" borderId="0" xfId="0" applyFont="1" applyAlignment="1">
      <alignment horizontal="left" vertical="center" wrapText="1" indent="1"/>
    </xf>
    <xf numFmtId="0" fontId="8" fillId="0" borderId="0" xfId="0" applyFont="1" applyAlignment="1">
      <alignment horizontal="left" vertical="top" wrapText="1" indent="1"/>
    </xf>
    <xf numFmtId="4" fontId="8" fillId="0" borderId="0" xfId="0" applyNumberFormat="1" applyFont="1" applyAlignment="1">
      <alignment horizontal="left" vertical="top" wrapText="1"/>
    </xf>
    <xf numFmtId="0" fontId="10" fillId="0" borderId="2" xfId="0" applyFont="1" applyBorder="1" applyAlignment="1">
      <alignment horizontal="left"/>
    </xf>
    <xf numFmtId="0" fontId="24" fillId="6" borderId="11" xfId="4" applyFont="1" applyFill="1" applyBorder="1" applyAlignment="1">
      <alignment horizontal="center" vertical="center"/>
    </xf>
    <xf numFmtId="0" fontId="26" fillId="0" borderId="0" xfId="0" applyFont="1" applyAlignment="1">
      <alignment horizontal="right" vertical="top"/>
    </xf>
    <xf numFmtId="14" fontId="24" fillId="6" borderId="11" xfId="0" applyNumberFormat="1" applyFont="1" applyFill="1" applyBorder="1" applyAlignment="1">
      <alignment horizontal="center" vertical="center"/>
    </xf>
    <xf numFmtId="0" fontId="9" fillId="0" borderId="0" xfId="0" applyFont="1" applyAlignment="1">
      <alignment horizontal="right" vertical="top"/>
    </xf>
    <xf numFmtId="0" fontId="2" fillId="0" borderId="1" xfId="2" applyNumberFormat="1" applyAlignment="1">
      <alignment horizontal="center"/>
    </xf>
    <xf numFmtId="14" fontId="2" fillId="0" borderId="1" xfId="2" applyNumberFormat="1" applyAlignment="1">
      <alignment horizontal="center"/>
    </xf>
  </cellXfs>
  <cellStyles count="5">
    <cellStyle name="Accent5" xfId="4" builtinId="45"/>
    <cellStyle name="Heading 1" xfId="2" builtinId="16"/>
    <cellStyle name="Normal" xfId="0" builtinId="0"/>
    <cellStyle name="Output" xfId="3" builtinId="21"/>
    <cellStyle name="Percent" xfId="1" builtinId="5"/>
  </cellStyles>
  <dxfs count="97">
    <dxf>
      <font>
        <color rgb="FF00B050"/>
      </font>
    </dxf>
    <dxf>
      <font>
        <color rgb="FFFF0000"/>
      </font>
    </dxf>
    <dxf>
      <font>
        <color rgb="FFFFC000"/>
      </font>
    </dxf>
    <dxf>
      <font>
        <color rgb="FF00B050"/>
      </font>
    </dxf>
    <dxf>
      <font>
        <color rgb="FFFF0000"/>
      </font>
    </dxf>
    <dxf>
      <font>
        <color rgb="FFFFC000"/>
      </font>
    </dxf>
    <dxf>
      <font>
        <color rgb="FF00B050"/>
      </font>
    </dxf>
    <dxf>
      <font>
        <color rgb="FFFF0000"/>
      </font>
    </dxf>
    <dxf>
      <font>
        <color rgb="FFFFC000"/>
      </font>
    </dxf>
    <dxf>
      <font>
        <color rgb="FFFFC000"/>
      </font>
    </dxf>
    <dxf>
      <font>
        <color rgb="FF00B050"/>
      </font>
    </dxf>
    <dxf>
      <font>
        <color rgb="FFFF0000"/>
      </font>
    </dxf>
    <dxf>
      <font>
        <color rgb="FFFFC000"/>
      </font>
    </dxf>
    <dxf>
      <font>
        <color rgb="FF00B050"/>
      </font>
    </dxf>
    <dxf>
      <font>
        <color rgb="FFFF0000"/>
      </font>
    </dxf>
    <dxf>
      <font>
        <color rgb="FFFFC000"/>
      </font>
    </dxf>
    <dxf>
      <font>
        <color rgb="FFFF0000"/>
      </font>
    </dxf>
    <dxf>
      <font>
        <color rgb="FF00B050"/>
      </font>
    </dxf>
    <dxf>
      <font>
        <color rgb="FFFF0000"/>
      </font>
    </dxf>
    <dxf>
      <font>
        <color rgb="FF00B050"/>
      </font>
    </dxf>
    <dxf>
      <font>
        <color rgb="FF00B050"/>
      </font>
    </dxf>
    <dxf>
      <font>
        <color rgb="FFFF0000"/>
      </font>
    </dxf>
    <dxf>
      <font>
        <color rgb="FF00B050"/>
      </font>
    </dxf>
    <dxf>
      <font>
        <color rgb="FFFF0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FFC000"/>
      </font>
    </dxf>
    <dxf>
      <font>
        <color rgb="FFFF0000"/>
      </font>
    </dxf>
    <dxf>
      <font>
        <color rgb="FF00B050"/>
      </font>
    </dxf>
    <dxf>
      <font>
        <color rgb="FF00B050"/>
      </font>
    </dxf>
    <dxf>
      <font>
        <color rgb="FFFF0000"/>
      </font>
    </dxf>
    <dxf>
      <font>
        <color rgb="FFFFC000"/>
      </font>
    </dxf>
    <dxf>
      <font>
        <color rgb="FFFF0000"/>
      </font>
    </dxf>
    <dxf>
      <font>
        <color theme="1"/>
      </font>
    </dxf>
    <dxf>
      <font>
        <color rgb="FF00B050"/>
      </font>
    </dxf>
    <dxf>
      <font>
        <color rgb="FFFF0000"/>
      </font>
    </dxf>
    <dxf>
      <font>
        <color rgb="FF00B050"/>
      </font>
    </dxf>
    <dxf>
      <font>
        <color theme="1"/>
      </font>
    </dxf>
    <dxf>
      <font>
        <color rgb="FFFF0000"/>
      </font>
    </dxf>
    <dxf>
      <font>
        <color rgb="FF00B050"/>
      </font>
    </dxf>
    <dxf>
      <font>
        <color rgb="FFFF0000"/>
      </font>
    </dxf>
    <dxf>
      <font>
        <color rgb="FF00B050"/>
      </font>
    </dxf>
    <dxf>
      <font>
        <color theme="1"/>
      </font>
    </dxf>
    <dxf>
      <font>
        <color rgb="FFFF0000"/>
      </font>
    </dxf>
    <dxf>
      <font>
        <color theme="1"/>
      </font>
    </dxf>
    <dxf>
      <font>
        <color rgb="FF00B050"/>
      </font>
    </dxf>
    <dxf>
      <font>
        <color rgb="FF00B050"/>
      </font>
    </dxf>
    <dxf>
      <font>
        <color rgb="FFFF0000"/>
      </font>
    </dxf>
    <dxf>
      <font>
        <color theme="1"/>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00B050"/>
      </font>
    </dxf>
    <dxf>
      <font>
        <color rgb="FFFF0000"/>
      </font>
    </dxf>
    <dxf>
      <font>
        <color rgb="FFFF0000"/>
      </font>
    </dxf>
    <dxf>
      <font>
        <color rgb="FF00B050"/>
      </font>
    </dxf>
    <dxf>
      <font>
        <color rgb="FFFF0000"/>
      </font>
    </dxf>
    <dxf>
      <font>
        <color rgb="FF00B050"/>
      </font>
    </dxf>
    <dxf>
      <font>
        <color rgb="FF00B050"/>
      </font>
    </dxf>
    <dxf>
      <font>
        <color rgb="FFFF0000"/>
      </font>
    </dxf>
    <dxf>
      <font>
        <color rgb="FFFF0000"/>
      </font>
    </dxf>
    <dxf>
      <font>
        <color rgb="FF00B050"/>
      </font>
    </dxf>
    <dxf>
      <font>
        <color rgb="FF00B050"/>
      </font>
    </dxf>
    <dxf>
      <font>
        <color rgb="FFFF0000"/>
      </font>
    </dxf>
    <dxf>
      <font>
        <color rgb="FF00B050"/>
      </font>
    </dxf>
    <dxf>
      <font>
        <color rgb="FFFF0000"/>
      </font>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27" formatCode="dd/mm/yyyy\ hh:mm"/>
    </dxf>
  </dxfs>
  <tableStyles count="0" defaultTableStyle="TableStyleMedium2" defaultPivotStyle="PivotStyleLight16"/>
  <colors>
    <mruColors>
      <color rgb="FF11588C"/>
      <color rgb="FFC71585"/>
      <color rgb="FF054372"/>
      <color rgb="FFB41C49"/>
      <color rgb="FF005993"/>
      <color rgb="FF0976C7"/>
      <color rgb="FF19508A"/>
      <color rgb="FFE4527C"/>
      <color rgb="FF1394F5"/>
      <color rgb="FF3776C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20/07/relationships/rdRichValueWebImage" Target="richData/rdRichValueWebImage.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microsoft.com/office/2017/06/relationships/rdRichValueTypes" Target="richData/rdRichValueTypes.xml"/><Relationship Id="rId2" Type="http://schemas.openxmlformats.org/officeDocument/2006/relationships/worksheet" Target="worksheets/sheet2.xml"/><Relationship Id="rId16"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 Target="richData/rdrichvalue.xml"/><Relationship Id="rId10" Type="http://schemas.openxmlformats.org/officeDocument/2006/relationships/styles" Target="styles.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22/10/relationships/richValueRel" Target="richData/richValueRel.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29889421932420313"/>
          <c:w val="1"/>
          <c:h val="0.70110578067579687"/>
        </c:manualLayout>
      </c:layout>
      <c:barChart>
        <c:barDir val="col"/>
        <c:grouping val="clustered"/>
        <c:varyColors val="0"/>
        <c:ser>
          <c:idx val="0"/>
          <c:order val="0"/>
          <c:tx>
            <c:strRef>
              <c:f>daily_8h30_data!$M$2</c:f>
              <c:strCache>
                <c:ptCount val="1"/>
                <c:pt idx="0">
                  <c:v>1d_change</c:v>
                </c:pt>
              </c:strCache>
            </c:strRef>
          </c:tx>
          <c:spPr>
            <a:solidFill>
              <a:srgbClr val="00B050">
                <a:alpha val="50196"/>
              </a:srgbClr>
            </a:solidFill>
            <a:ln w="25400">
              <a:noFill/>
            </a:ln>
            <a:effectLst/>
          </c:spPr>
          <c:invertIfNegative val="1"/>
          <c:cat>
            <c:numRef>
              <c:f>daily_8h30_data!$J$3:$J$22</c:f>
              <c:numCache>
                <c:formatCode>m/d/yyyy</c:formatCode>
                <c:ptCount val="20"/>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numCache>
            </c:numRef>
          </c:cat>
          <c:val>
            <c:numRef>
              <c:f>daily_8h30_data!$M$3:$M$22</c:f>
              <c:numCache>
                <c:formatCode>General</c:formatCode>
                <c:ptCount val="20"/>
                <c:pt idx="0">
                  <c:v>-3.3894160603149537E-3</c:v>
                </c:pt>
                <c:pt idx="1">
                  <c:v>9.5218127491261129E-3</c:v>
                </c:pt>
                <c:pt idx="2">
                  <c:v>-4.1100029510004576E-2</c:v>
                </c:pt>
                <c:pt idx="3">
                  <c:v>1.7170350642114363E-2</c:v>
                </c:pt>
                <c:pt idx="4">
                  <c:v>6.6468456836472622E-3</c:v>
                </c:pt>
                <c:pt idx="5">
                  <c:v>5.75937512813951E-3</c:v>
                </c:pt>
                <c:pt idx="6">
                  <c:v>1.835008982584041E-3</c:v>
                </c:pt>
                <c:pt idx="7">
                  <c:v>1.6491020119961952E-2</c:v>
                </c:pt>
                <c:pt idx="8">
                  <c:v>-8.1681316984459906E-3</c:v>
                </c:pt>
                <c:pt idx="9">
                  <c:v>4.8791749609746748E-3</c:v>
                </c:pt>
                <c:pt idx="10">
                  <c:v>9.8545137150918283E-3</c:v>
                </c:pt>
                <c:pt idx="11">
                  <c:v>1.0146130860475999E-2</c:v>
                </c:pt>
                <c:pt idx="12">
                  <c:v>-6.6443731989913601E-3</c:v>
                </c:pt>
                <c:pt idx="13">
                  <c:v>8.6845805172848234E-3</c:v>
                </c:pt>
                <c:pt idx="14">
                  <c:v>8.3838265366049658E-3</c:v>
                </c:pt>
                <c:pt idx="15">
                  <c:v>1.0004798994454056E-2</c:v>
                </c:pt>
                <c:pt idx="16">
                  <c:v>1.1204827963525066E-2</c:v>
                </c:pt>
                <c:pt idx="17">
                  <c:v>9.5572955392437819E-3</c:v>
                </c:pt>
                <c:pt idx="18">
                  <c:v>1.0879895173920184E-2</c:v>
                </c:pt>
                <c:pt idx="19">
                  <c:v>3.6252929949043278E-3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daily_8h30_data!$N$2</c:f>
              <c:strCache>
                <c:ptCount val="1"/>
                <c:pt idx="0">
                  <c:v>cum_change</c:v>
                </c:pt>
              </c:strCache>
            </c:strRef>
          </c:tx>
          <c:spPr>
            <a:ln w="19050" cap="rnd">
              <a:solidFill>
                <a:srgbClr val="054372"/>
              </a:solidFill>
              <a:round/>
            </a:ln>
            <a:effectLst/>
          </c:spPr>
          <c:marker>
            <c:symbol val="none"/>
          </c:marker>
          <c:cat>
            <c:numRef>
              <c:f>daily_8h30_data!$J$3:$J$22</c:f>
              <c:numCache>
                <c:formatCode>m/d/yyyy</c:formatCode>
                <c:ptCount val="20"/>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numCache>
            </c:numRef>
          </c:cat>
          <c:val>
            <c:numRef>
              <c:f>daily_8h30_data!$N$3:$N$22</c:f>
              <c:numCache>
                <c:formatCode>General</c:formatCode>
                <c:ptCount val="20"/>
                <c:pt idx="0">
                  <c:v>8.5342800094296067E-2</c:v>
                </c:pt>
                <c:pt idx="1">
                  <c:v>8.8732216154611021E-2</c:v>
                </c:pt>
                <c:pt idx="2">
                  <c:v>7.9210403405484908E-2</c:v>
                </c:pt>
                <c:pt idx="3">
                  <c:v>0.12031043291548948</c:v>
                </c:pt>
                <c:pt idx="4">
                  <c:v>0.10314008227337512</c:v>
                </c:pt>
                <c:pt idx="5">
                  <c:v>9.649323658972786E-2</c:v>
                </c:pt>
                <c:pt idx="6">
                  <c:v>9.073386146158835E-2</c:v>
                </c:pt>
                <c:pt idx="7">
                  <c:v>8.8898852479004309E-2</c:v>
                </c:pt>
                <c:pt idx="8">
                  <c:v>7.2407832359042357E-2</c:v>
                </c:pt>
                <c:pt idx="9">
                  <c:v>8.0575964057488347E-2</c:v>
                </c:pt>
                <c:pt idx="10">
                  <c:v>7.5696789096513672E-2</c:v>
                </c:pt>
                <c:pt idx="11">
                  <c:v>6.5842275381421844E-2</c:v>
                </c:pt>
                <c:pt idx="12">
                  <c:v>5.5696144520945845E-2</c:v>
                </c:pt>
                <c:pt idx="13">
                  <c:v>6.2340517719937205E-2</c:v>
                </c:pt>
                <c:pt idx="14">
                  <c:v>5.3655937202652382E-2</c:v>
                </c:pt>
                <c:pt idx="15">
                  <c:v>4.5272110666047416E-2</c:v>
                </c:pt>
                <c:pt idx="16">
                  <c:v>3.526731167159336E-2</c:v>
                </c:pt>
                <c:pt idx="17">
                  <c:v>2.4062483708068294E-2</c:v>
                </c:pt>
                <c:pt idx="18">
                  <c:v>1.4505188168824512E-2</c:v>
                </c:pt>
                <c:pt idx="19">
                  <c:v>3.6252929949043278E-3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daily_8h30_data!$S$2</c:f>
              <c:strCache>
                <c:ptCount val="1"/>
                <c:pt idx="0">
                  <c:v>1d_change</c:v>
                </c:pt>
              </c:strCache>
            </c:strRef>
          </c:tx>
          <c:spPr>
            <a:solidFill>
              <a:srgbClr val="00B050">
                <a:alpha val="50196"/>
              </a:srgbClr>
            </a:solidFill>
            <a:ln w="25400">
              <a:noFill/>
            </a:ln>
            <a:effectLst/>
          </c:spPr>
          <c:invertIfNegative val="1"/>
          <c:cat>
            <c:numRef>
              <c:f>daily_8h30_data!$P$3:$P$22</c:f>
              <c:numCache>
                <c:formatCode>m/d/yyyy</c:formatCode>
                <c:ptCount val="20"/>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numCache>
            </c:numRef>
          </c:cat>
          <c:val>
            <c:numRef>
              <c:f>daily_8h30_data!$S$3:$S$22</c:f>
              <c:numCache>
                <c:formatCode>General</c:formatCode>
                <c:ptCount val="20"/>
                <c:pt idx="0">
                  <c:v>-9.5353441597083588E-3</c:v>
                </c:pt>
                <c:pt idx="1">
                  <c:v>5.8533575151442641E-3</c:v>
                </c:pt>
                <c:pt idx="2">
                  <c:v>-4.3842091497696911E-2</c:v>
                </c:pt>
                <c:pt idx="3">
                  <c:v>1.5754853456462659E-2</c:v>
                </c:pt>
                <c:pt idx="4">
                  <c:v>4.8758905637207306E-3</c:v>
                </c:pt>
                <c:pt idx="5">
                  <c:v>4.9727289336201075E-3</c:v>
                </c:pt>
                <c:pt idx="6">
                  <c:v>-1.7934822510863313E-3</c:v>
                </c:pt>
                <c:pt idx="7">
                  <c:v>1.714919651005764E-2</c:v>
                </c:pt>
                <c:pt idx="8">
                  <c:v>-9.641631997122424E-3</c:v>
                </c:pt>
                <c:pt idx="9">
                  <c:v>5.6341122425616064E-3</c:v>
                </c:pt>
                <c:pt idx="10">
                  <c:v>1.2561729088176099E-2</c:v>
                </c:pt>
                <c:pt idx="11">
                  <c:v>1.2912261310004114E-2</c:v>
                </c:pt>
                <c:pt idx="12">
                  <c:v>-7.3615012566553562E-3</c:v>
                </c:pt>
                <c:pt idx="13">
                  <c:v>7.3086268860855785E-3</c:v>
                </c:pt>
                <c:pt idx="14">
                  <c:v>1.572001254197164E-2</c:v>
                </c:pt>
                <c:pt idx="15">
                  <c:v>1.6892666843214554E-2</c:v>
                </c:pt>
                <c:pt idx="16">
                  <c:v>9.1546946067060375E-3</c:v>
                </c:pt>
                <c:pt idx="17">
                  <c:v>1.3661119725206339E-2</c:v>
                </c:pt>
                <c:pt idx="18">
                  <c:v>1.3360031695627494E-2</c:v>
                </c:pt>
                <c:pt idx="19">
                  <c:v>5.1107673568215883E-3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daily_8h30_data!$T$2</c:f>
              <c:strCache>
                <c:ptCount val="1"/>
                <c:pt idx="0">
                  <c:v>cum_change</c:v>
                </c:pt>
              </c:strCache>
            </c:strRef>
          </c:tx>
          <c:spPr>
            <a:ln w="19050" cap="rnd">
              <a:solidFill>
                <a:srgbClr val="054372"/>
              </a:solidFill>
              <a:round/>
            </a:ln>
            <a:effectLst/>
          </c:spPr>
          <c:marker>
            <c:symbol val="none"/>
          </c:marker>
          <c:cat>
            <c:numRef>
              <c:f>daily_8h30_data!$P$3:$P$22</c:f>
              <c:numCache>
                <c:formatCode>m/d/yyyy</c:formatCode>
                <c:ptCount val="20"/>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numCache>
            </c:numRef>
          </c:cat>
          <c:val>
            <c:numRef>
              <c:f>daily_8h30_data!$T$3:$T$22</c:f>
              <c:numCache>
                <c:formatCode>General</c:formatCode>
                <c:ptCount val="20"/>
                <c:pt idx="0">
                  <c:v>8.8747998113111071E-2</c:v>
                </c:pt>
                <c:pt idx="1">
                  <c:v>9.8283342272819429E-2</c:v>
                </c:pt>
                <c:pt idx="2">
                  <c:v>9.2429984757675165E-2</c:v>
                </c:pt>
                <c:pt idx="3">
                  <c:v>0.13627207625537208</c:v>
                </c:pt>
                <c:pt idx="4">
                  <c:v>0.12051722279890942</c:v>
                </c:pt>
                <c:pt idx="5">
                  <c:v>0.11564133223518869</c:v>
                </c:pt>
                <c:pt idx="6">
                  <c:v>0.11066860330156858</c:v>
                </c:pt>
                <c:pt idx="7">
                  <c:v>0.11246208555265491</c:v>
                </c:pt>
                <c:pt idx="8">
                  <c:v>9.5312889042597271E-2</c:v>
                </c:pt>
                <c:pt idx="9">
                  <c:v>0.10495452103971969</c:v>
                </c:pt>
                <c:pt idx="10">
                  <c:v>9.9320408797158088E-2</c:v>
                </c:pt>
                <c:pt idx="11">
                  <c:v>8.6758679708981989E-2</c:v>
                </c:pt>
                <c:pt idx="12">
                  <c:v>7.3846418398977876E-2</c:v>
                </c:pt>
                <c:pt idx="13">
                  <c:v>8.1207919655633232E-2</c:v>
                </c:pt>
                <c:pt idx="14">
                  <c:v>7.3899292769547653E-2</c:v>
                </c:pt>
                <c:pt idx="15">
                  <c:v>5.8179280227576013E-2</c:v>
                </c:pt>
                <c:pt idx="16">
                  <c:v>4.1286613384361459E-2</c:v>
                </c:pt>
                <c:pt idx="17">
                  <c:v>3.2131918777655422E-2</c:v>
                </c:pt>
                <c:pt idx="18">
                  <c:v>1.8470799052449083E-2</c:v>
                </c:pt>
                <c:pt idx="19">
                  <c:v>5.1107673568215883E-3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daily_8h30_data!$Y$2</c:f>
              <c:strCache>
                <c:ptCount val="1"/>
                <c:pt idx="0">
                  <c:v>1d_change</c:v>
                </c:pt>
              </c:strCache>
            </c:strRef>
          </c:tx>
          <c:spPr>
            <a:solidFill>
              <a:srgbClr val="00B050">
                <a:alpha val="50196"/>
              </a:srgbClr>
            </a:solidFill>
            <a:ln w="25400">
              <a:noFill/>
            </a:ln>
            <a:effectLst/>
          </c:spPr>
          <c:invertIfNegative val="1"/>
          <c:cat>
            <c:numRef>
              <c:f>daily_8h30_data!$V$3:$V$22</c:f>
              <c:numCache>
                <c:formatCode>m/d/yyyy</c:formatCode>
                <c:ptCount val="20"/>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numCache>
            </c:numRef>
          </c:cat>
          <c:val>
            <c:numRef>
              <c:f>daily_8h30_data!$Y$3:$Y$22</c:f>
              <c:numCache>
                <c:formatCode>General</c:formatCode>
                <c:ptCount val="20"/>
                <c:pt idx="0">
                  <c:v>-9.8564649286806416E-3</c:v>
                </c:pt>
                <c:pt idx="1">
                  <c:v>1.4189073584978118E-3</c:v>
                </c:pt>
                <c:pt idx="2">
                  <c:v>-4.2528056704075556E-2</c:v>
                </c:pt>
                <c:pt idx="3">
                  <c:v>1.1954572624028659E-2</c:v>
                </c:pt>
                <c:pt idx="4">
                  <c:v>1.0570824524312794E-2</c:v>
                </c:pt>
                <c:pt idx="5">
                  <c:v>1.5124016938898865E-3</c:v>
                </c:pt>
                <c:pt idx="6">
                  <c:v>-1.2084592145015227E-3</c:v>
                </c:pt>
                <c:pt idx="7">
                  <c:v>1.8775007694675327E-2</c:v>
                </c:pt>
                <c:pt idx="8">
                  <c:v>-8.2417582417582125E-3</c:v>
                </c:pt>
                <c:pt idx="9">
                  <c:v>0</c:v>
                </c:pt>
                <c:pt idx="10">
                  <c:v>1.2360939431396822E-2</c:v>
                </c:pt>
                <c:pt idx="11">
                  <c:v>1.5056461731492998E-2</c:v>
                </c:pt>
                <c:pt idx="12">
                  <c:v>-4.4965971717683129E-3</c:v>
                </c:pt>
                <c:pt idx="13">
                  <c:v>3.3209641435767434E-3</c:v>
                </c:pt>
                <c:pt idx="14">
                  <c:v>1.7858281500100048E-2</c:v>
                </c:pt>
                <c:pt idx="15">
                  <c:v>2.2765834581906397E-2</c:v>
                </c:pt>
                <c:pt idx="16">
                  <c:v>1.388888888888884E-2</c:v>
                </c:pt>
                <c:pt idx="17">
                  <c:v>1.279387452179459E-2</c:v>
                </c:pt>
                <c:pt idx="18">
                  <c:v>1.406063981031247E-2</c:v>
                </c:pt>
                <c:pt idx="19">
                  <c:v>8.157383901257198E-4</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daily_8h30_data!$Z$2</c:f>
              <c:strCache>
                <c:ptCount val="1"/>
                <c:pt idx="0">
                  <c:v>cum_change</c:v>
                </c:pt>
              </c:strCache>
            </c:strRef>
          </c:tx>
          <c:spPr>
            <a:ln w="19050" cap="rnd">
              <a:solidFill>
                <a:srgbClr val="054372"/>
              </a:solidFill>
              <a:round/>
            </a:ln>
            <a:effectLst/>
          </c:spPr>
          <c:marker>
            <c:symbol val="none"/>
          </c:marker>
          <c:cat>
            <c:numRef>
              <c:f>daily_8h30_data!$V$3:$V$22</c:f>
              <c:numCache>
                <c:formatCode>m/d/yyyy</c:formatCode>
                <c:ptCount val="20"/>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numCache>
            </c:numRef>
          </c:cat>
          <c:val>
            <c:numRef>
              <c:f>daily_8h30_data!$Z$3:$Z$22</c:f>
              <c:numCache>
                <c:formatCode>General</c:formatCode>
                <c:ptCount val="20"/>
                <c:pt idx="0">
                  <c:v>9.0822000634214861E-2</c:v>
                </c:pt>
                <c:pt idx="1">
                  <c:v>0.1006784655628955</c:v>
                </c:pt>
                <c:pt idx="2">
                  <c:v>9.9259558204397691E-2</c:v>
                </c:pt>
                <c:pt idx="3">
                  <c:v>0.14178761490847325</c:v>
                </c:pt>
                <c:pt idx="4">
                  <c:v>0.12983304228444459</c:v>
                </c:pt>
                <c:pt idx="5">
                  <c:v>0.11926221776013179</c:v>
                </c:pt>
                <c:pt idx="6">
                  <c:v>0.11774981606624191</c:v>
                </c:pt>
                <c:pt idx="7">
                  <c:v>0.11895827528074343</c:v>
                </c:pt>
                <c:pt idx="8">
                  <c:v>0.1001832675860681</c:v>
                </c:pt>
                <c:pt idx="9">
                  <c:v>0.10842502582782632</c:v>
                </c:pt>
                <c:pt idx="10">
                  <c:v>0.10842502582782632</c:v>
                </c:pt>
                <c:pt idx="11">
                  <c:v>9.6064086396429493E-2</c:v>
                </c:pt>
                <c:pt idx="12">
                  <c:v>8.1007624664936495E-2</c:v>
                </c:pt>
                <c:pt idx="13">
                  <c:v>8.5504221836704808E-2</c:v>
                </c:pt>
                <c:pt idx="14">
                  <c:v>8.2183257693128065E-2</c:v>
                </c:pt>
                <c:pt idx="15">
                  <c:v>6.4324976193028016E-2</c:v>
                </c:pt>
                <c:pt idx="16">
                  <c:v>4.1559141611121619E-2</c:v>
                </c:pt>
                <c:pt idx="17">
                  <c:v>2.767025272223278E-2</c:v>
                </c:pt>
                <c:pt idx="18">
                  <c:v>1.4876378200438189E-2</c:v>
                </c:pt>
                <c:pt idx="19">
                  <c:v>8.157383901257198E-4</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daily_8h30_data!$M$24</c:f>
              <c:strCache>
                <c:ptCount val="1"/>
                <c:pt idx="0">
                  <c:v>1d_change</c:v>
                </c:pt>
              </c:strCache>
            </c:strRef>
          </c:tx>
          <c:spPr>
            <a:solidFill>
              <a:srgbClr val="00B050">
                <a:alpha val="50196"/>
              </a:srgbClr>
            </a:solidFill>
            <a:ln w="25400">
              <a:noFill/>
            </a:ln>
            <a:effectLst/>
          </c:spPr>
          <c:invertIfNegative val="1"/>
          <c:cat>
            <c:numRef>
              <c:f>daily_8h30_data!$J$25:$J$44</c:f>
              <c:numCache>
                <c:formatCode>m/d/yyyy</c:formatCode>
                <c:ptCount val="20"/>
                <c:pt idx="0">
                  <c:v>45868</c:v>
                </c:pt>
                <c:pt idx="1">
                  <c:v>45867</c:v>
                </c:pt>
                <c:pt idx="2">
                  <c:v>45866</c:v>
                </c:pt>
                <c:pt idx="3">
                  <c:v>45863</c:v>
                </c:pt>
                <c:pt idx="4">
                  <c:v>45862</c:v>
                </c:pt>
                <c:pt idx="5">
                  <c:v>45861</c:v>
                </c:pt>
                <c:pt idx="6">
                  <c:v>45860</c:v>
                </c:pt>
                <c:pt idx="7">
                  <c:v>45859</c:v>
                </c:pt>
                <c:pt idx="8">
                  <c:v>45856</c:v>
                </c:pt>
                <c:pt idx="9">
                  <c:v>45855</c:v>
                </c:pt>
                <c:pt idx="10">
                  <c:v>45854</c:v>
                </c:pt>
                <c:pt idx="11">
                  <c:v>45853</c:v>
                </c:pt>
                <c:pt idx="12">
                  <c:v>45852</c:v>
                </c:pt>
                <c:pt idx="13">
                  <c:v>45849</c:v>
                </c:pt>
                <c:pt idx="14">
                  <c:v>45848</c:v>
                </c:pt>
                <c:pt idx="15">
                  <c:v>45847</c:v>
                </c:pt>
                <c:pt idx="16">
                  <c:v>45846</c:v>
                </c:pt>
                <c:pt idx="17">
                  <c:v>45845</c:v>
                </c:pt>
                <c:pt idx="18">
                  <c:v>45841</c:v>
                </c:pt>
                <c:pt idx="19">
                  <c:v>45840</c:v>
                </c:pt>
              </c:numCache>
            </c:numRef>
          </c:cat>
          <c:val>
            <c:numRef>
              <c:f>daily_8h30_data!$M$25:$M$44</c:f>
              <c:numCache>
                <c:formatCode>General</c:formatCode>
                <c:ptCount val="20"/>
                <c:pt idx="0">
                  <c:v>-3.8470879468792685E-3</c:v>
                </c:pt>
                <c:pt idx="1">
                  <c:v>-4.562476613713673E-3</c:v>
                </c:pt>
                <c:pt idx="2">
                  <c:v>-1.433419296153482E-3</c:v>
                </c:pt>
                <c:pt idx="3">
                  <c:v>4.6541400835771185E-3</c:v>
                </c:pt>
                <c:pt idx="4">
                  <c:v>-7.0290352014998891E-3</c:v>
                </c:pt>
                <c:pt idx="5">
                  <c:v>1.1411680802273505E-2</c:v>
                </c:pt>
                <c:pt idx="6">
                  <c:v>4.0469013650306085E-3</c:v>
                </c:pt>
                <c:pt idx="7">
                  <c:v>-4.3121670678880619E-4</c:v>
                </c:pt>
                <c:pt idx="8">
                  <c:v>-3.19879761458286E-3</c:v>
                </c:pt>
                <c:pt idx="9">
                  <c:v>5.1905585060372239E-3</c:v>
                </c:pt>
                <c:pt idx="10">
                  <c:v>5.2584028233635394E-3</c:v>
                </c:pt>
                <c:pt idx="11">
                  <c:v>-9.8147284185888806E-3</c:v>
                </c:pt>
                <c:pt idx="12">
                  <c:v>1.9863357216372002E-3</c:v>
                </c:pt>
                <c:pt idx="13">
                  <c:v>-6.2513975688338608E-3</c:v>
                </c:pt>
                <c:pt idx="14">
                  <c:v>4.3262976850235724E-3</c:v>
                </c:pt>
                <c:pt idx="15">
                  <c:v>4.9171635850882023E-3</c:v>
                </c:pt>
                <c:pt idx="16">
                  <c:v>-3.7291428205490362E-3</c:v>
                </c:pt>
                <c:pt idx="17">
                  <c:v>-9.4174817516466947E-3</c:v>
                </c:pt>
                <c:pt idx="18">
                  <c:v>7.7355029130632413E-3</c:v>
                </c:pt>
                <c:pt idx="19">
                  <c:v>-2.3642083611152831E-4</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daily_8h30_data!$N$24</c:f>
              <c:strCache>
                <c:ptCount val="1"/>
                <c:pt idx="0">
                  <c:v>cum_change</c:v>
                </c:pt>
              </c:strCache>
            </c:strRef>
          </c:tx>
          <c:spPr>
            <a:ln w="19050" cap="rnd">
              <a:solidFill>
                <a:srgbClr val="054372"/>
              </a:solidFill>
              <a:round/>
            </a:ln>
            <a:effectLst/>
          </c:spPr>
          <c:marker>
            <c:symbol val="none"/>
          </c:marker>
          <c:cat>
            <c:numRef>
              <c:f>daily_8h30_data!$J$25:$J$44</c:f>
              <c:numCache>
                <c:formatCode>m/d/yyyy</c:formatCode>
                <c:ptCount val="20"/>
                <c:pt idx="0">
                  <c:v>45868</c:v>
                </c:pt>
                <c:pt idx="1">
                  <c:v>45867</c:v>
                </c:pt>
                <c:pt idx="2">
                  <c:v>45866</c:v>
                </c:pt>
                <c:pt idx="3">
                  <c:v>45863</c:v>
                </c:pt>
                <c:pt idx="4">
                  <c:v>45862</c:v>
                </c:pt>
                <c:pt idx="5">
                  <c:v>45861</c:v>
                </c:pt>
                <c:pt idx="6">
                  <c:v>45860</c:v>
                </c:pt>
                <c:pt idx="7">
                  <c:v>45859</c:v>
                </c:pt>
                <c:pt idx="8">
                  <c:v>45856</c:v>
                </c:pt>
                <c:pt idx="9">
                  <c:v>45855</c:v>
                </c:pt>
                <c:pt idx="10">
                  <c:v>45854</c:v>
                </c:pt>
                <c:pt idx="11">
                  <c:v>45853</c:v>
                </c:pt>
                <c:pt idx="12">
                  <c:v>45852</c:v>
                </c:pt>
                <c:pt idx="13">
                  <c:v>45849</c:v>
                </c:pt>
                <c:pt idx="14">
                  <c:v>45848</c:v>
                </c:pt>
                <c:pt idx="15">
                  <c:v>45847</c:v>
                </c:pt>
                <c:pt idx="16">
                  <c:v>45846</c:v>
                </c:pt>
                <c:pt idx="17">
                  <c:v>45845</c:v>
                </c:pt>
                <c:pt idx="18">
                  <c:v>45841</c:v>
                </c:pt>
                <c:pt idx="19">
                  <c:v>45840</c:v>
                </c:pt>
              </c:numCache>
            </c:numRef>
          </c:cat>
          <c:val>
            <c:numRef>
              <c:f>daily_8h30_data!$N$25:$N$44</c:f>
              <c:numCache>
                <c:formatCode>General</c:formatCode>
                <c:ptCount val="20"/>
                <c:pt idx="0">
                  <c:v>-4.2422129025376787E-4</c:v>
                </c:pt>
                <c:pt idx="1">
                  <c:v>3.4228666566255006E-3</c:v>
                </c:pt>
                <c:pt idx="2">
                  <c:v>7.9853432703391736E-3</c:v>
                </c:pt>
                <c:pt idx="3">
                  <c:v>9.4187625664926555E-3</c:v>
                </c:pt>
                <c:pt idx="4">
                  <c:v>4.764622482915537E-3</c:v>
                </c:pt>
                <c:pt idx="5">
                  <c:v>1.1793657684415426E-2</c:v>
                </c:pt>
                <c:pt idx="6">
                  <c:v>3.8197688214192116E-4</c:v>
                </c:pt>
                <c:pt idx="7">
                  <c:v>-3.6649244828886873E-3</c:v>
                </c:pt>
                <c:pt idx="8">
                  <c:v>-3.2337077760998811E-3</c:v>
                </c:pt>
                <c:pt idx="9">
                  <c:v>-3.4910161517021088E-5</c:v>
                </c:pt>
                <c:pt idx="10">
                  <c:v>-5.225468667554245E-3</c:v>
                </c:pt>
                <c:pt idx="11">
                  <c:v>-1.0483871490917784E-2</c:v>
                </c:pt>
                <c:pt idx="12">
                  <c:v>-6.691430723289038E-4</c:v>
                </c:pt>
                <c:pt idx="13">
                  <c:v>-2.655478793966104E-3</c:v>
                </c:pt>
                <c:pt idx="14">
                  <c:v>3.5959187748677568E-3</c:v>
                </c:pt>
                <c:pt idx="15">
                  <c:v>-7.3037891015581557E-4</c:v>
                </c:pt>
                <c:pt idx="16">
                  <c:v>-5.6475424952440179E-3</c:v>
                </c:pt>
                <c:pt idx="17">
                  <c:v>-1.9183996746949816E-3</c:v>
                </c:pt>
                <c:pt idx="18">
                  <c:v>7.499082076951713E-3</c:v>
                </c:pt>
                <c:pt idx="19">
                  <c:v>-2.3642083611152831E-4</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daily_8h30_data!$S$24</c:f>
              <c:strCache>
                <c:ptCount val="1"/>
                <c:pt idx="0">
                  <c:v>1d_change</c:v>
                </c:pt>
              </c:strCache>
            </c:strRef>
          </c:tx>
          <c:spPr>
            <a:solidFill>
              <a:srgbClr val="00B050">
                <a:alpha val="50196"/>
              </a:srgbClr>
            </a:solidFill>
            <a:ln w="25400">
              <a:noFill/>
            </a:ln>
            <a:effectLst/>
          </c:spPr>
          <c:invertIfNegative val="1"/>
          <c:cat>
            <c:numRef>
              <c:f>daily_8h30_data!$P$25:$P$44</c:f>
              <c:numCache>
                <c:formatCode>m/d/yyyy</c:formatCode>
                <c:ptCount val="20"/>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numCache>
            </c:numRef>
          </c:cat>
          <c:val>
            <c:numRef>
              <c:f>daily_8h30_data!$S$25:$S$44</c:f>
              <c:numCache>
                <c:formatCode>General</c:formatCode>
                <c:ptCount val="20"/>
                <c:pt idx="0">
                  <c:v>4.8396645357151602E-3</c:v>
                </c:pt>
                <c:pt idx="1">
                  <c:v>6.7873844862065269E-5</c:v>
                </c:pt>
                <c:pt idx="2">
                  <c:v>6.0430812972240844E-3</c:v>
                </c:pt>
                <c:pt idx="3">
                  <c:v>-4.261822510008062E-3</c:v>
                </c:pt>
                <c:pt idx="4">
                  <c:v>-1.9763422408369813E-3</c:v>
                </c:pt>
                <c:pt idx="5">
                  <c:v>8.4842427485993799E-3</c:v>
                </c:pt>
                <c:pt idx="6">
                  <c:v>4.17569362129111E-3</c:v>
                </c:pt>
                <c:pt idx="7">
                  <c:v>1.2004158060923142E-3</c:v>
                </c:pt>
                <c:pt idx="8">
                  <c:v>2.320933986147411E-3</c:v>
                </c:pt>
                <c:pt idx="9">
                  <c:v>2.1710967466961328E-3</c:v>
                </c:pt>
                <c:pt idx="10">
                  <c:v>5.1632315685727903E-3</c:v>
                </c:pt>
                <c:pt idx="11">
                  <c:v>-1.3168590295471461E-3</c:v>
                </c:pt>
                <c:pt idx="12">
                  <c:v>-6.6391267301229018E-3</c:v>
                </c:pt>
                <c:pt idx="13">
                  <c:v>6.368268447209946E-3</c:v>
                </c:pt>
                <c:pt idx="14">
                  <c:v>-3.8481892653264849E-3</c:v>
                </c:pt>
                <c:pt idx="15">
                  <c:v>1.2252214469260947E-2</c:v>
                </c:pt>
                <c:pt idx="16">
                  <c:v>1.4501449262573907E-3</c:v>
                </c:pt>
                <c:pt idx="17">
                  <c:v>5.4106909966824546E-3</c:v>
                </c:pt>
                <c:pt idx="18">
                  <c:v>-1.8565170133685305E-3</c:v>
                </c:pt>
                <c:pt idx="19">
                  <c:v>-3.2872320255616927E-5</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daily_8h30_data!$T$24</c:f>
              <c:strCache>
                <c:ptCount val="1"/>
                <c:pt idx="0">
                  <c:v>cum_change</c:v>
                </c:pt>
              </c:strCache>
            </c:strRef>
          </c:tx>
          <c:spPr>
            <a:ln w="19050" cap="rnd">
              <a:solidFill>
                <a:srgbClr val="054372"/>
              </a:solidFill>
              <a:round/>
            </a:ln>
            <a:effectLst/>
          </c:spPr>
          <c:marker>
            <c:symbol val="none"/>
          </c:marker>
          <c:cat>
            <c:numRef>
              <c:f>daily_8h30_data!$P$25:$P$44</c:f>
              <c:numCache>
                <c:formatCode>m/d/yyyy</c:formatCode>
                <c:ptCount val="20"/>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numCache>
            </c:numRef>
          </c:cat>
          <c:val>
            <c:numRef>
              <c:f>daily_8h30_data!$T$25:$T$44</c:f>
              <c:numCache>
                <c:formatCode>General</c:formatCode>
                <c:ptCount val="20"/>
                <c:pt idx="0">
                  <c:v>4.0015823885145463E-2</c:v>
                </c:pt>
                <c:pt idx="1">
                  <c:v>3.5176159349430303E-2</c:v>
                </c:pt>
                <c:pt idx="2">
                  <c:v>3.5108285504568237E-2</c:v>
                </c:pt>
                <c:pt idx="3">
                  <c:v>2.9065204207344153E-2</c:v>
                </c:pt>
                <c:pt idx="4">
                  <c:v>3.3327026717352215E-2</c:v>
                </c:pt>
                <c:pt idx="5">
                  <c:v>3.5303368958189196E-2</c:v>
                </c:pt>
                <c:pt idx="6">
                  <c:v>2.6819126209589816E-2</c:v>
                </c:pt>
                <c:pt idx="7">
                  <c:v>2.2643432588298706E-2</c:v>
                </c:pt>
                <c:pt idx="8">
                  <c:v>2.1443016782206392E-2</c:v>
                </c:pt>
                <c:pt idx="9">
                  <c:v>1.9122082796058981E-2</c:v>
                </c:pt>
                <c:pt idx="10">
                  <c:v>1.6950986049362848E-2</c:v>
                </c:pt>
                <c:pt idx="11">
                  <c:v>1.1787754480790058E-2</c:v>
                </c:pt>
                <c:pt idx="12">
                  <c:v>1.3104613510337204E-2</c:v>
                </c:pt>
                <c:pt idx="13">
                  <c:v>1.9743740240460106E-2</c:v>
                </c:pt>
                <c:pt idx="14">
                  <c:v>1.337547179325016E-2</c:v>
                </c:pt>
                <c:pt idx="15">
                  <c:v>1.7223661058576645E-2</c:v>
                </c:pt>
                <c:pt idx="16">
                  <c:v>4.9714465893156978E-3</c:v>
                </c:pt>
                <c:pt idx="17">
                  <c:v>3.5213016630583072E-3</c:v>
                </c:pt>
                <c:pt idx="18">
                  <c:v>-1.8893893336241474E-3</c:v>
                </c:pt>
                <c:pt idx="19">
                  <c:v>-3.2872320255616927E-5</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daily_8h30_data!$Y$24</c:f>
              <c:strCache>
                <c:ptCount val="1"/>
                <c:pt idx="0">
                  <c:v>1d_change</c:v>
                </c:pt>
              </c:strCache>
            </c:strRef>
          </c:tx>
          <c:spPr>
            <a:solidFill>
              <a:srgbClr val="00B050">
                <a:alpha val="50196"/>
              </a:srgbClr>
            </a:solidFill>
            <a:ln w="25400">
              <a:noFill/>
            </a:ln>
            <a:effectLst/>
          </c:spPr>
          <c:invertIfNegative val="1"/>
          <c:cat>
            <c:numRef>
              <c:f>daily_8h30_data!$V$25:$V$44</c:f>
              <c:numCache>
                <c:formatCode>m/d/yyyy</c:formatCode>
                <c:ptCount val="20"/>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numCache>
            </c:numRef>
          </c:cat>
          <c:val>
            <c:numRef>
              <c:f>daily_8h30_data!$Y$25:$Y$44</c:f>
              <c:numCache>
                <c:formatCode>General</c:formatCode>
                <c:ptCount val="20"/>
                <c:pt idx="0">
                  <c:v>-1.1756602441489461E-2</c:v>
                </c:pt>
                <c:pt idx="1">
                  <c:v>1.6637384356177343E-3</c:v>
                </c:pt>
                <c:pt idx="2">
                  <c:v>3.272478057154915E-3</c:v>
                </c:pt>
                <c:pt idx="3">
                  <c:v>1.1914716230292388E-3</c:v>
                </c:pt>
                <c:pt idx="4">
                  <c:v>-3.3478779315430085E-3</c:v>
                </c:pt>
                <c:pt idx="5">
                  <c:v>6.5401343806652523E-3</c:v>
                </c:pt>
                <c:pt idx="6">
                  <c:v>1.2200688650487734E-4</c:v>
                </c:pt>
                <c:pt idx="7">
                  <c:v>6.1997523473338312E-3</c:v>
                </c:pt>
                <c:pt idx="8">
                  <c:v>7.1604803705347386E-3</c:v>
                </c:pt>
                <c:pt idx="9">
                  <c:v>5.0207856109132365E-3</c:v>
                </c:pt>
                <c:pt idx="10">
                  <c:v>3.7241481186247594E-3</c:v>
                </c:pt>
                <c:pt idx="11">
                  <c:v>-3.4862318222261823E-4</c:v>
                </c:pt>
                <c:pt idx="12">
                  <c:v>-4.1626648824131252E-3</c:v>
                </c:pt>
                <c:pt idx="13">
                  <c:v>2.698626190612341E-3</c:v>
                </c:pt>
                <c:pt idx="14">
                  <c:v>1.4114137531251458E-4</c:v>
                </c:pt>
                <c:pt idx="15">
                  <c:v>4.7615483062730668E-3</c:v>
                </c:pt>
                <c:pt idx="16">
                  <c:v>-1.2654217163762249E-3</c:v>
                </c:pt>
                <c:pt idx="17">
                  <c:v>7.0104384747033954E-3</c:v>
                </c:pt>
                <c:pt idx="18">
                  <c:v>2.3272788225581209E-4</c:v>
                </c:pt>
                <c:pt idx="19">
                  <c:v>3.2268046698309405E-3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daily_8h30_data!$Z$24</c:f>
              <c:strCache>
                <c:ptCount val="1"/>
                <c:pt idx="0">
                  <c:v>cum_change</c:v>
                </c:pt>
              </c:strCache>
            </c:strRef>
          </c:tx>
          <c:spPr>
            <a:ln w="19050" cap="rnd">
              <a:solidFill>
                <a:srgbClr val="054372"/>
              </a:solidFill>
              <a:round/>
            </a:ln>
            <a:effectLst/>
          </c:spPr>
          <c:marker>
            <c:symbol val="none"/>
          </c:marker>
          <c:cat>
            <c:numRef>
              <c:f>daily_8h30_data!$V$25:$V$44</c:f>
              <c:numCache>
                <c:formatCode>m/d/yyyy</c:formatCode>
                <c:ptCount val="20"/>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numCache>
            </c:numRef>
          </c:cat>
          <c:val>
            <c:numRef>
              <c:f>daily_8h30_data!$Z$25:$Z$44</c:f>
              <c:numCache>
                <c:formatCode>General</c:formatCode>
                <c:ptCount val="20"/>
                <c:pt idx="0">
                  <c:v>3.2085092575322216E-2</c:v>
                </c:pt>
                <c:pt idx="1">
                  <c:v>4.3841695016811677E-2</c:v>
                </c:pt>
                <c:pt idx="2">
                  <c:v>4.2177956581193943E-2</c:v>
                </c:pt>
                <c:pt idx="3">
                  <c:v>3.8905478524039028E-2</c:v>
                </c:pt>
                <c:pt idx="4">
                  <c:v>3.7714006901009789E-2</c:v>
                </c:pt>
                <c:pt idx="5">
                  <c:v>4.1061884832552797E-2</c:v>
                </c:pt>
                <c:pt idx="6">
                  <c:v>3.4521750451887545E-2</c:v>
                </c:pt>
                <c:pt idx="7">
                  <c:v>3.4399743565382668E-2</c:v>
                </c:pt>
                <c:pt idx="8">
                  <c:v>2.8199991218048837E-2</c:v>
                </c:pt>
                <c:pt idx="9">
                  <c:v>2.1039510847514098E-2</c:v>
                </c:pt>
                <c:pt idx="10">
                  <c:v>1.6018725236600861E-2</c:v>
                </c:pt>
                <c:pt idx="11">
                  <c:v>1.2294577117976102E-2</c:v>
                </c:pt>
                <c:pt idx="12">
                  <c:v>1.264320030019872E-2</c:v>
                </c:pt>
                <c:pt idx="13">
                  <c:v>1.6805865182611845E-2</c:v>
                </c:pt>
                <c:pt idx="14">
                  <c:v>1.4107238991999504E-2</c:v>
                </c:pt>
                <c:pt idx="15">
                  <c:v>1.396609761668699E-2</c:v>
                </c:pt>
                <c:pt idx="16">
                  <c:v>9.2045493104139231E-3</c:v>
                </c:pt>
                <c:pt idx="17">
                  <c:v>1.0469971026790148E-2</c:v>
                </c:pt>
                <c:pt idx="18">
                  <c:v>3.4595325520867526E-3</c:v>
                </c:pt>
                <c:pt idx="19">
                  <c:v>3.2268046698309405E-3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daily_8h30_data!$M$46</c:f>
              <c:strCache>
                <c:ptCount val="1"/>
                <c:pt idx="0">
                  <c:v>1d_change</c:v>
                </c:pt>
              </c:strCache>
            </c:strRef>
          </c:tx>
          <c:spPr>
            <a:solidFill>
              <a:srgbClr val="00B050">
                <a:alpha val="50196"/>
              </a:srgbClr>
            </a:solidFill>
            <a:ln w="25400">
              <a:noFill/>
            </a:ln>
            <a:effectLst/>
          </c:spPr>
          <c:invertIfNegative val="1"/>
          <c:cat>
            <c:numRef>
              <c:f>daily_8h30_data!$J$47:$J$66</c:f>
              <c:numCache>
                <c:formatCode>m/d/yyyy</c:formatCode>
                <c:ptCount val="20"/>
                <c:pt idx="0">
                  <c:v>45869</c:v>
                </c:pt>
                <c:pt idx="1">
                  <c:v>45868</c:v>
                </c:pt>
                <c:pt idx="2">
                  <c:v>45867</c:v>
                </c:pt>
                <c:pt idx="3">
                  <c:v>45866</c:v>
                </c:pt>
                <c:pt idx="4">
                  <c:v>45865</c:v>
                </c:pt>
                <c:pt idx="5">
                  <c:v>45863</c:v>
                </c:pt>
                <c:pt idx="6">
                  <c:v>45862</c:v>
                </c:pt>
                <c:pt idx="7">
                  <c:v>45861</c:v>
                </c:pt>
                <c:pt idx="8">
                  <c:v>45860</c:v>
                </c:pt>
                <c:pt idx="9">
                  <c:v>45859</c:v>
                </c:pt>
                <c:pt idx="10">
                  <c:v>45858</c:v>
                </c:pt>
                <c:pt idx="11">
                  <c:v>45857</c:v>
                </c:pt>
                <c:pt idx="12">
                  <c:v>45856</c:v>
                </c:pt>
                <c:pt idx="13">
                  <c:v>45855</c:v>
                </c:pt>
                <c:pt idx="14">
                  <c:v>45854</c:v>
                </c:pt>
                <c:pt idx="15">
                  <c:v>45853</c:v>
                </c:pt>
                <c:pt idx="16">
                  <c:v>45852</c:v>
                </c:pt>
                <c:pt idx="17">
                  <c:v>45851</c:v>
                </c:pt>
                <c:pt idx="18">
                  <c:v>45850</c:v>
                </c:pt>
                <c:pt idx="19">
                  <c:v>45849</c:v>
                </c:pt>
              </c:numCache>
            </c:numRef>
          </c:cat>
          <c:val>
            <c:numRef>
              <c:f>daily_8h30_data!$M$47:$M$66</c:f>
              <c:numCache>
                <c:formatCode>General</c:formatCode>
                <c:ptCount val="20"/>
                <c:pt idx="0">
                  <c:v>4.8613508738835076E-3</c:v>
                </c:pt>
                <c:pt idx="1">
                  <c:v>-1.085912665333244E-2</c:v>
                </c:pt>
                <c:pt idx="2">
                  <c:v>3.3459335408476676E-3</c:v>
                </c:pt>
                <c:pt idx="3">
                  <c:v>-5.9736086732543603E-3</c:v>
                </c:pt>
                <c:pt idx="4">
                  <c:v>-2.3358974733246329E-3</c:v>
                </c:pt>
                <c:pt idx="5">
                  <c:v>-7.6473540618465785E-3</c:v>
                </c:pt>
                <c:pt idx="6">
                  <c:v>-5.6379678138848144E-3</c:v>
                </c:pt>
                <c:pt idx="7">
                  <c:v>-9.1779117885240069E-3</c:v>
                </c:pt>
                <c:pt idx="8">
                  <c:v>8.6885428554648314E-3</c:v>
                </c:pt>
                <c:pt idx="9">
                  <c:v>1.3497264044440627E-2</c:v>
                </c:pt>
                <c:pt idx="10">
                  <c:v>-1.5034382564399484E-3</c:v>
                </c:pt>
                <c:pt idx="11">
                  <c:v>8.9568270873807698E-4</c:v>
                </c:pt>
                <c:pt idx="12">
                  <c:v>3.0263556994232221E-3</c:v>
                </c:pt>
                <c:pt idx="13">
                  <c:v>-1.860664795905298E-3</c:v>
                </c:pt>
                <c:pt idx="14">
                  <c:v>4.008848984901503E-3</c:v>
                </c:pt>
                <c:pt idx="15">
                  <c:v>-4.0214109350789062E-3</c:v>
                </c:pt>
                <c:pt idx="16">
                  <c:v>-4.9316178764158281E-3</c:v>
                </c:pt>
                <c:pt idx="17">
                  <c:v>2.6253780966791762E-3</c:v>
                </c:pt>
                <c:pt idx="18">
                  <c:v>1.2351711297449164E-3</c:v>
                </c:pt>
                <c:pt idx="19">
                  <c:v>8.5766736535968224E-3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daily_8h30_data!$N$46</c:f>
              <c:strCache>
                <c:ptCount val="1"/>
                <c:pt idx="0">
                  <c:v>cum_change</c:v>
                </c:pt>
              </c:strCache>
            </c:strRef>
          </c:tx>
          <c:spPr>
            <a:ln w="19050" cap="rnd">
              <a:solidFill>
                <a:srgbClr val="054372"/>
              </a:solidFill>
              <a:round/>
            </a:ln>
            <a:effectLst/>
          </c:spPr>
          <c:marker>
            <c:symbol val="none"/>
          </c:marker>
          <c:cat>
            <c:numRef>
              <c:f>daily_8h30_data!$J$47:$J$66</c:f>
              <c:numCache>
                <c:formatCode>m/d/yyyy</c:formatCode>
                <c:ptCount val="20"/>
                <c:pt idx="0">
                  <c:v>45869</c:v>
                </c:pt>
                <c:pt idx="1">
                  <c:v>45868</c:v>
                </c:pt>
                <c:pt idx="2">
                  <c:v>45867</c:v>
                </c:pt>
                <c:pt idx="3">
                  <c:v>45866</c:v>
                </c:pt>
                <c:pt idx="4">
                  <c:v>45865</c:v>
                </c:pt>
                <c:pt idx="5">
                  <c:v>45863</c:v>
                </c:pt>
                <c:pt idx="6">
                  <c:v>45862</c:v>
                </c:pt>
                <c:pt idx="7">
                  <c:v>45861</c:v>
                </c:pt>
                <c:pt idx="8">
                  <c:v>45860</c:v>
                </c:pt>
                <c:pt idx="9">
                  <c:v>45859</c:v>
                </c:pt>
                <c:pt idx="10">
                  <c:v>45858</c:v>
                </c:pt>
                <c:pt idx="11">
                  <c:v>45857</c:v>
                </c:pt>
                <c:pt idx="12">
                  <c:v>45856</c:v>
                </c:pt>
                <c:pt idx="13">
                  <c:v>45855</c:v>
                </c:pt>
                <c:pt idx="14">
                  <c:v>45854</c:v>
                </c:pt>
                <c:pt idx="15">
                  <c:v>45853</c:v>
                </c:pt>
                <c:pt idx="16">
                  <c:v>45852</c:v>
                </c:pt>
                <c:pt idx="17">
                  <c:v>45851</c:v>
                </c:pt>
                <c:pt idx="18">
                  <c:v>45850</c:v>
                </c:pt>
                <c:pt idx="19">
                  <c:v>45849</c:v>
                </c:pt>
              </c:numCache>
            </c:numRef>
          </c:cat>
          <c:val>
            <c:numRef>
              <c:f>daily_8h30_data!$N$47:$N$66</c:f>
              <c:numCache>
                <c:formatCode>General</c:formatCode>
                <c:ptCount val="20"/>
                <c:pt idx="0">
                  <c:v>-3.1877967402864638E-3</c:v>
                </c:pt>
                <c:pt idx="1">
                  <c:v>-8.0491476141699714E-3</c:v>
                </c:pt>
                <c:pt idx="2">
                  <c:v>2.809979039162469E-3</c:v>
                </c:pt>
                <c:pt idx="3">
                  <c:v>-5.3595450168519854E-4</c:v>
                </c:pt>
                <c:pt idx="4">
                  <c:v>5.4376541715691618E-3</c:v>
                </c:pt>
                <c:pt idx="5">
                  <c:v>7.7735516448937947E-3</c:v>
                </c:pt>
                <c:pt idx="6">
                  <c:v>1.5420905706740373E-2</c:v>
                </c:pt>
                <c:pt idx="7">
                  <c:v>2.1058873520625188E-2</c:v>
                </c:pt>
                <c:pt idx="8">
                  <c:v>3.0236785309149194E-2</c:v>
                </c:pt>
                <c:pt idx="9">
                  <c:v>2.1548242453684363E-2</c:v>
                </c:pt>
                <c:pt idx="10">
                  <c:v>8.0509784092437364E-3</c:v>
                </c:pt>
                <c:pt idx="11">
                  <c:v>9.5544166656836849E-3</c:v>
                </c:pt>
                <c:pt idx="12">
                  <c:v>8.6587339569456079E-3</c:v>
                </c:pt>
                <c:pt idx="13">
                  <c:v>5.6323782575223857E-3</c:v>
                </c:pt>
                <c:pt idx="14">
                  <c:v>7.4930430534276837E-3</c:v>
                </c:pt>
                <c:pt idx="15">
                  <c:v>3.4841940685261807E-3</c:v>
                </c:pt>
                <c:pt idx="16">
                  <c:v>7.505605003605087E-3</c:v>
                </c:pt>
                <c:pt idx="17">
                  <c:v>1.2437222880020915E-2</c:v>
                </c:pt>
                <c:pt idx="18">
                  <c:v>9.8118447833417388E-3</c:v>
                </c:pt>
                <c:pt idx="19">
                  <c:v>8.5766736535968224E-3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daily_8h30_data!$S$46</c:f>
              <c:strCache>
                <c:ptCount val="1"/>
                <c:pt idx="0">
                  <c:v>1d_change</c:v>
                </c:pt>
              </c:strCache>
            </c:strRef>
          </c:tx>
          <c:spPr>
            <a:solidFill>
              <a:srgbClr val="00B050">
                <a:alpha val="50196"/>
              </a:srgbClr>
            </a:solidFill>
            <a:ln w="25400">
              <a:noFill/>
            </a:ln>
            <a:effectLst/>
          </c:spPr>
          <c:invertIfNegative val="1"/>
          <c:cat>
            <c:numRef>
              <c:f>daily_8h30_data!$P$47:$P$66</c:f>
              <c:numCache>
                <c:formatCode>m/d/yyyy</c:formatCode>
                <c:ptCount val="20"/>
                <c:pt idx="0">
                  <c:v>45828</c:v>
                </c:pt>
                <c:pt idx="1">
                  <c:v>45827</c:v>
                </c:pt>
                <c:pt idx="2">
                  <c:v>45826</c:v>
                </c:pt>
                <c:pt idx="3">
                  <c:v>45825</c:v>
                </c:pt>
                <c:pt idx="4">
                  <c:v>45824</c:v>
                </c:pt>
                <c:pt idx="5">
                  <c:v>45823</c:v>
                </c:pt>
                <c:pt idx="6">
                  <c:v>45821</c:v>
                </c:pt>
                <c:pt idx="7">
                  <c:v>45820</c:v>
                </c:pt>
                <c:pt idx="8">
                  <c:v>45819</c:v>
                </c:pt>
                <c:pt idx="9">
                  <c:v>45818</c:v>
                </c:pt>
                <c:pt idx="10">
                  <c:v>45817</c:v>
                </c:pt>
                <c:pt idx="11">
                  <c:v>45816</c:v>
                </c:pt>
                <c:pt idx="12">
                  <c:v>45814</c:v>
                </c:pt>
                <c:pt idx="13">
                  <c:v>45813</c:v>
                </c:pt>
                <c:pt idx="14">
                  <c:v>45812</c:v>
                </c:pt>
                <c:pt idx="15">
                  <c:v>45811</c:v>
                </c:pt>
                <c:pt idx="16">
                  <c:v>45810</c:v>
                </c:pt>
                <c:pt idx="17">
                  <c:v>45809</c:v>
                </c:pt>
                <c:pt idx="18">
                  <c:v>45807</c:v>
                </c:pt>
                <c:pt idx="19">
                  <c:v>45806</c:v>
                </c:pt>
              </c:numCache>
            </c:numRef>
          </c:cat>
          <c:val>
            <c:numRef>
              <c:f>daily_8h30_data!$S$47:$S$66</c:f>
              <c:numCache>
                <c:formatCode>General</c:formatCode>
                <c:ptCount val="20"/>
                <c:pt idx="0">
                  <c:v>-8.8542115125922471E-3</c:v>
                </c:pt>
                <c:pt idx="1">
                  <c:v>7.589876250405414E-3</c:v>
                </c:pt>
                <c:pt idx="2">
                  <c:v>-1.9933757591881207E-3</c:v>
                </c:pt>
                <c:pt idx="3">
                  <c:v>4.4123772979621112E-2</c:v>
                </c:pt>
                <c:pt idx="4">
                  <c:v>-2.2514628869242603E-2</c:v>
                </c:pt>
                <c:pt idx="5">
                  <c:v>7.5157563468732924E-3</c:v>
                </c:pt>
                <c:pt idx="6">
                  <c:v>-1.0010793859575817E-2</c:v>
                </c:pt>
                <c:pt idx="7">
                  <c:v>8.8499398950691477E-2</c:v>
                </c:pt>
                <c:pt idx="8">
                  <c:v>4.5412632684932674E-2</c:v>
                </c:pt>
                <c:pt idx="9">
                  <c:v>-6.7278659195770807E-3</c:v>
                </c:pt>
                <c:pt idx="10">
                  <c:v>1.3168062493189137E-2</c:v>
                </c:pt>
                <c:pt idx="11">
                  <c:v>-3.396535474919582E-3</c:v>
                </c:pt>
                <c:pt idx="12">
                  <c:v>2.4679601031301956E-2</c:v>
                </c:pt>
                <c:pt idx="13">
                  <c:v>9.90571865111467E-3</c:v>
                </c:pt>
                <c:pt idx="14">
                  <c:v>-9.1815423962217091E-3</c:v>
                </c:pt>
                <c:pt idx="15">
                  <c:v>4.7717391785797592E-3</c:v>
                </c:pt>
                <c:pt idx="16">
                  <c:v>7.04787160913245E-3</c:v>
                </c:pt>
                <c:pt idx="17">
                  <c:v>2.6978110954914314E-2</c:v>
                </c:pt>
                <c:pt idx="18">
                  <c:v>2.1431102611646491E-3</c:v>
                </c:pt>
                <c:pt idx="19">
                  <c:v>-3.1918289257426458E-2</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daily_8h30_data!$T$46</c:f>
              <c:strCache>
                <c:ptCount val="1"/>
                <c:pt idx="0">
                  <c:v>cum_change</c:v>
                </c:pt>
              </c:strCache>
            </c:strRef>
          </c:tx>
          <c:spPr>
            <a:ln w="19050" cap="rnd">
              <a:solidFill>
                <a:srgbClr val="054372"/>
              </a:solidFill>
              <a:round/>
            </a:ln>
            <a:effectLst/>
          </c:spPr>
          <c:marker>
            <c:symbol val="none"/>
          </c:marker>
          <c:cat>
            <c:numRef>
              <c:f>daily_8h30_data!$P$47:$P$66</c:f>
              <c:numCache>
                <c:formatCode>m/d/yyyy</c:formatCode>
                <c:ptCount val="20"/>
                <c:pt idx="0">
                  <c:v>45828</c:v>
                </c:pt>
                <c:pt idx="1">
                  <c:v>45827</c:v>
                </c:pt>
                <c:pt idx="2">
                  <c:v>45826</c:v>
                </c:pt>
                <c:pt idx="3">
                  <c:v>45825</c:v>
                </c:pt>
                <c:pt idx="4">
                  <c:v>45824</c:v>
                </c:pt>
                <c:pt idx="5">
                  <c:v>45823</c:v>
                </c:pt>
                <c:pt idx="6">
                  <c:v>45821</c:v>
                </c:pt>
                <c:pt idx="7">
                  <c:v>45820</c:v>
                </c:pt>
                <c:pt idx="8">
                  <c:v>45819</c:v>
                </c:pt>
                <c:pt idx="9">
                  <c:v>45818</c:v>
                </c:pt>
                <c:pt idx="10">
                  <c:v>45817</c:v>
                </c:pt>
                <c:pt idx="11">
                  <c:v>45816</c:v>
                </c:pt>
                <c:pt idx="12">
                  <c:v>45814</c:v>
                </c:pt>
                <c:pt idx="13">
                  <c:v>45813</c:v>
                </c:pt>
                <c:pt idx="14">
                  <c:v>45812</c:v>
                </c:pt>
                <c:pt idx="15">
                  <c:v>45811</c:v>
                </c:pt>
                <c:pt idx="16">
                  <c:v>45810</c:v>
                </c:pt>
                <c:pt idx="17">
                  <c:v>45809</c:v>
                </c:pt>
                <c:pt idx="18">
                  <c:v>45807</c:v>
                </c:pt>
                <c:pt idx="19">
                  <c:v>45806</c:v>
                </c:pt>
              </c:numCache>
            </c:numRef>
          </c:cat>
          <c:val>
            <c:numRef>
              <c:f>daily_8h30_data!$T$47:$T$66</c:f>
              <c:numCache>
                <c:formatCode>General</c:formatCode>
                <c:ptCount val="20"/>
                <c:pt idx="0">
                  <c:v>0.18723840834317729</c:v>
                </c:pt>
                <c:pt idx="1">
                  <c:v>0.19609261985576953</c:v>
                </c:pt>
                <c:pt idx="2">
                  <c:v>0.18850274360536412</c:v>
                </c:pt>
                <c:pt idx="3">
                  <c:v>0.19049611936455224</c:v>
                </c:pt>
                <c:pt idx="4">
                  <c:v>0.14637234638493113</c:v>
                </c:pt>
                <c:pt idx="5">
                  <c:v>0.16888697525417373</c:v>
                </c:pt>
                <c:pt idx="6">
                  <c:v>0.16137121890730044</c:v>
                </c:pt>
                <c:pt idx="7">
                  <c:v>0.17138201276687626</c:v>
                </c:pt>
                <c:pt idx="8">
                  <c:v>8.288261381618478E-2</c:v>
                </c:pt>
                <c:pt idx="9">
                  <c:v>3.7469981131252106E-2</c:v>
                </c:pt>
                <c:pt idx="10">
                  <c:v>4.4197847050829187E-2</c:v>
                </c:pt>
                <c:pt idx="11">
                  <c:v>3.102978455764005E-2</c:v>
                </c:pt>
                <c:pt idx="12">
                  <c:v>3.4426320032559632E-2</c:v>
                </c:pt>
                <c:pt idx="13">
                  <c:v>9.7467190012576754E-3</c:v>
                </c:pt>
                <c:pt idx="14">
                  <c:v>-1.5899964985699455E-4</c:v>
                </c:pt>
                <c:pt idx="15">
                  <c:v>9.0225427463647145E-3</c:v>
                </c:pt>
                <c:pt idx="16">
                  <c:v>4.2508035677849554E-3</c:v>
                </c:pt>
                <c:pt idx="17">
                  <c:v>-2.7970680413474946E-3</c:v>
                </c:pt>
                <c:pt idx="18">
                  <c:v>-2.9775178996261809E-2</c:v>
                </c:pt>
                <c:pt idx="19">
                  <c:v>-3.1918289257426458E-2</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2.4271906367269221E-2"/>
          <c:w val="1"/>
          <c:h val="0.97572809363273083"/>
        </c:manualLayout>
      </c:layout>
      <c:barChart>
        <c:barDir val="col"/>
        <c:grouping val="clustered"/>
        <c:varyColors val="0"/>
        <c:ser>
          <c:idx val="0"/>
          <c:order val="0"/>
          <c:tx>
            <c:strRef>
              <c:f>daily_8h30_data!$Y$46</c:f>
              <c:strCache>
                <c:ptCount val="1"/>
                <c:pt idx="0">
                  <c:v>1d_change</c:v>
                </c:pt>
              </c:strCache>
            </c:strRef>
          </c:tx>
          <c:spPr>
            <a:solidFill>
              <a:srgbClr val="00B050">
                <a:alpha val="50196"/>
              </a:srgbClr>
            </a:solidFill>
            <a:ln w="25400">
              <a:noFill/>
            </a:ln>
            <a:effectLst/>
          </c:spPr>
          <c:invertIfNegative val="1"/>
          <c:cat>
            <c:numRef>
              <c:f>daily_8h30_data!$V$47:$V$66</c:f>
              <c:numCache>
                <c:formatCode>m/d/yyyy</c:formatCode>
                <c:ptCount val="20"/>
                <c:pt idx="0">
                  <c:v>45869</c:v>
                </c:pt>
                <c:pt idx="1">
                  <c:v>45868</c:v>
                </c:pt>
                <c:pt idx="2">
                  <c:v>45867</c:v>
                </c:pt>
                <c:pt idx="3">
                  <c:v>45866</c:v>
                </c:pt>
                <c:pt idx="4">
                  <c:v>45865</c:v>
                </c:pt>
                <c:pt idx="5">
                  <c:v>45863</c:v>
                </c:pt>
                <c:pt idx="6">
                  <c:v>45862</c:v>
                </c:pt>
                <c:pt idx="7">
                  <c:v>45861</c:v>
                </c:pt>
                <c:pt idx="8">
                  <c:v>45860</c:v>
                </c:pt>
                <c:pt idx="9">
                  <c:v>45859</c:v>
                </c:pt>
                <c:pt idx="10">
                  <c:v>45858</c:v>
                </c:pt>
                <c:pt idx="11">
                  <c:v>45857</c:v>
                </c:pt>
                <c:pt idx="12">
                  <c:v>45856</c:v>
                </c:pt>
                <c:pt idx="13">
                  <c:v>45855</c:v>
                </c:pt>
                <c:pt idx="14">
                  <c:v>45854</c:v>
                </c:pt>
                <c:pt idx="15">
                  <c:v>45853</c:v>
                </c:pt>
                <c:pt idx="16">
                  <c:v>45852</c:v>
                </c:pt>
                <c:pt idx="17">
                  <c:v>45851</c:v>
                </c:pt>
                <c:pt idx="18">
                  <c:v>45850</c:v>
                </c:pt>
                <c:pt idx="19">
                  <c:v>45849</c:v>
                </c:pt>
              </c:numCache>
            </c:numRef>
          </c:cat>
          <c:val>
            <c:numRef>
              <c:f>daily_8h30_data!$Y$47:$Y$66</c:f>
              <c:numCache>
                <c:formatCode>General</c:formatCode>
                <c:ptCount val="20"/>
                <c:pt idx="0">
                  <c:v>-1.6265841310809659E-3</c:v>
                </c:pt>
                <c:pt idx="1">
                  <c:v>9.3799118468682607E-3</c:v>
                </c:pt>
                <c:pt idx="2">
                  <c:v>2.7263246020585719E-3</c:v>
                </c:pt>
                <c:pt idx="3">
                  <c:v>2.9134469165947863E-4</c:v>
                </c:pt>
                <c:pt idx="4">
                  <c:v>9.9664225271447471E-3</c:v>
                </c:pt>
                <c:pt idx="5">
                  <c:v>1.5015594753928774E-3</c:v>
                </c:pt>
                <c:pt idx="6">
                  <c:v>2.8508305798091715E-3</c:v>
                </c:pt>
                <c:pt idx="7">
                  <c:v>-1.9832627800802083E-3</c:v>
                </c:pt>
                <c:pt idx="8">
                  <c:v>-4.7082982885089386E-3</c:v>
                </c:pt>
                <c:pt idx="9">
                  <c:v>-1.0251407191124162E-3</c:v>
                </c:pt>
                <c:pt idx="10">
                  <c:v>1.4116606975700385E-4</c:v>
                </c:pt>
                <c:pt idx="11">
                  <c:v>-5.5536045056360228E-3</c:v>
                </c:pt>
                <c:pt idx="12">
                  <c:v>-4.50456228673346E-5</c:v>
                </c:pt>
                <c:pt idx="13">
                  <c:v>1.7976097988492423E-3</c:v>
                </c:pt>
                <c:pt idx="14">
                  <c:v>-3.0631144920764131E-3</c:v>
                </c:pt>
                <c:pt idx="15">
                  <c:v>5.2938359943530688E-3</c:v>
                </c:pt>
                <c:pt idx="16">
                  <c:v>2.8568217494973069E-5</c:v>
                </c:pt>
                <c:pt idx="17">
                  <c:v>4.4529847301744141E-5</c:v>
                </c:pt>
                <c:pt idx="18">
                  <c:v>2.3622026439731325E-3</c:v>
                </c:pt>
                <c:pt idx="19">
                  <c:v>3.222893790254977E-3</c:v>
                </c:pt>
              </c:numCache>
            </c:numRef>
          </c:val>
          <c:extLst>
            <c:ext xmlns:c14="http://schemas.microsoft.com/office/drawing/2007/8/2/chart" uri="{6F2FDCE9-48DA-4B69-8628-5D25D57E5C99}">
              <c14:invertSolidFillFmt>
                <c14:spPr xmlns:c14="http://schemas.microsoft.com/office/drawing/2007/8/2/chart">
                  <a:solidFill>
                    <a:srgbClr val="FF0000"/>
                  </a:solidFill>
                  <a:ln w="25400">
                    <a:noFill/>
                  </a:ln>
                  <a:effectLst/>
                </c14:spPr>
              </c14:invertSolidFillFmt>
            </c:ext>
            <c:ext xmlns:c16="http://schemas.microsoft.com/office/drawing/2014/chart" uri="{C3380CC4-5D6E-409C-BE32-E72D297353CC}">
              <c16:uniqueId val="{00000000-43E5-4524-83DF-F707CD52130A}"/>
            </c:ext>
          </c:extLst>
        </c:ser>
        <c:dLbls>
          <c:showLegendKey val="0"/>
          <c:showVal val="0"/>
          <c:showCatName val="0"/>
          <c:showSerName val="0"/>
          <c:showPercent val="0"/>
          <c:showBubbleSize val="0"/>
        </c:dLbls>
        <c:gapWidth val="10"/>
        <c:axId val="855971327"/>
        <c:axId val="855981407"/>
      </c:barChart>
      <c:lineChart>
        <c:grouping val="standard"/>
        <c:varyColors val="0"/>
        <c:ser>
          <c:idx val="1"/>
          <c:order val="1"/>
          <c:tx>
            <c:strRef>
              <c:f>daily_8h30_data!$Z$46</c:f>
              <c:strCache>
                <c:ptCount val="1"/>
                <c:pt idx="0">
                  <c:v>cum_change</c:v>
                </c:pt>
              </c:strCache>
            </c:strRef>
          </c:tx>
          <c:spPr>
            <a:ln w="19050" cap="rnd">
              <a:solidFill>
                <a:srgbClr val="054372"/>
              </a:solidFill>
              <a:round/>
            </a:ln>
            <a:effectLst/>
          </c:spPr>
          <c:marker>
            <c:symbol val="none"/>
          </c:marker>
          <c:cat>
            <c:numRef>
              <c:f>daily_8h30_data!$V$47:$V$66</c:f>
              <c:numCache>
                <c:formatCode>m/d/yyyy</c:formatCode>
                <c:ptCount val="20"/>
                <c:pt idx="0">
                  <c:v>45869</c:v>
                </c:pt>
                <c:pt idx="1">
                  <c:v>45868</c:v>
                </c:pt>
                <c:pt idx="2">
                  <c:v>45867</c:v>
                </c:pt>
                <c:pt idx="3">
                  <c:v>45866</c:v>
                </c:pt>
                <c:pt idx="4">
                  <c:v>45865</c:v>
                </c:pt>
                <c:pt idx="5">
                  <c:v>45863</c:v>
                </c:pt>
                <c:pt idx="6">
                  <c:v>45862</c:v>
                </c:pt>
                <c:pt idx="7">
                  <c:v>45861</c:v>
                </c:pt>
                <c:pt idx="8">
                  <c:v>45860</c:v>
                </c:pt>
                <c:pt idx="9">
                  <c:v>45859</c:v>
                </c:pt>
                <c:pt idx="10">
                  <c:v>45858</c:v>
                </c:pt>
                <c:pt idx="11">
                  <c:v>45857</c:v>
                </c:pt>
                <c:pt idx="12">
                  <c:v>45856</c:v>
                </c:pt>
                <c:pt idx="13">
                  <c:v>45855</c:v>
                </c:pt>
                <c:pt idx="14">
                  <c:v>45854</c:v>
                </c:pt>
                <c:pt idx="15">
                  <c:v>45853</c:v>
                </c:pt>
                <c:pt idx="16">
                  <c:v>45852</c:v>
                </c:pt>
                <c:pt idx="17">
                  <c:v>45851</c:v>
                </c:pt>
                <c:pt idx="18">
                  <c:v>45850</c:v>
                </c:pt>
                <c:pt idx="19">
                  <c:v>45849</c:v>
                </c:pt>
              </c:numCache>
            </c:numRef>
          </c:cat>
          <c:val>
            <c:numRef>
              <c:f>daily_8h30_data!$Z$47:$Z$66</c:f>
              <c:numCache>
                <c:formatCode>General</c:formatCode>
                <c:ptCount val="20"/>
                <c:pt idx="0">
                  <c:v>2.1602149545554949E-2</c:v>
                </c:pt>
                <c:pt idx="1">
                  <c:v>2.3228733676635915E-2</c:v>
                </c:pt>
                <c:pt idx="2">
                  <c:v>1.3848821829767655E-2</c:v>
                </c:pt>
                <c:pt idx="3">
                  <c:v>1.1122497227709083E-2</c:v>
                </c:pt>
                <c:pt idx="4">
                  <c:v>1.0831152536049604E-2</c:v>
                </c:pt>
                <c:pt idx="5">
                  <c:v>8.6473000890485707E-4</c:v>
                </c:pt>
                <c:pt idx="6">
                  <c:v>-6.368294664880203E-4</c:v>
                </c:pt>
                <c:pt idx="7">
                  <c:v>-3.4876600462971918E-3</c:v>
                </c:pt>
                <c:pt idx="8">
                  <c:v>-1.5043972662169836E-3</c:v>
                </c:pt>
                <c:pt idx="9">
                  <c:v>3.2039010222919551E-3</c:v>
                </c:pt>
                <c:pt idx="10">
                  <c:v>4.2290417414043713E-3</c:v>
                </c:pt>
                <c:pt idx="11">
                  <c:v>4.0878756716473674E-3</c:v>
                </c:pt>
                <c:pt idx="12">
                  <c:v>9.6414801772833902E-3</c:v>
                </c:pt>
                <c:pt idx="13">
                  <c:v>9.6865258001507248E-3</c:v>
                </c:pt>
                <c:pt idx="14">
                  <c:v>7.8889160013014825E-3</c:v>
                </c:pt>
                <c:pt idx="15">
                  <c:v>1.0952030493377896E-2</c:v>
                </c:pt>
                <c:pt idx="16">
                  <c:v>5.6581944990248267E-3</c:v>
                </c:pt>
                <c:pt idx="17">
                  <c:v>5.6296262815298537E-3</c:v>
                </c:pt>
                <c:pt idx="18">
                  <c:v>5.5850964342281095E-3</c:v>
                </c:pt>
                <c:pt idx="19">
                  <c:v>3.222893790254977E-3</c:v>
                </c:pt>
              </c:numCache>
            </c:numRef>
          </c:val>
          <c:smooth val="1"/>
          <c:extLst>
            <c:ext xmlns:c16="http://schemas.microsoft.com/office/drawing/2014/chart" uri="{C3380CC4-5D6E-409C-BE32-E72D297353CC}">
              <c16:uniqueId val="{00000003-43E5-4524-83DF-F707CD52130A}"/>
            </c:ext>
          </c:extLst>
        </c:ser>
        <c:dLbls>
          <c:showLegendKey val="0"/>
          <c:showVal val="0"/>
          <c:showCatName val="0"/>
          <c:showSerName val="0"/>
          <c:showPercent val="0"/>
          <c:showBubbleSize val="0"/>
        </c:dLbls>
        <c:marker val="1"/>
        <c:smooth val="0"/>
        <c:axId val="2131318271"/>
        <c:axId val="2131317791"/>
      </c:lineChart>
      <c:catAx>
        <c:axId val="855971327"/>
        <c:scaling>
          <c:orientation val="maxMin"/>
        </c:scaling>
        <c:delete val="0"/>
        <c:axPos val="b"/>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valAx>
        <c:axId val="2131317791"/>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8271"/>
        <c:crosses val="max"/>
        <c:crossBetween val="between"/>
      </c:valAx>
      <c:dateAx>
        <c:axId val="2131318271"/>
        <c:scaling>
          <c:orientation val="minMax"/>
        </c:scaling>
        <c:delete val="0"/>
        <c:axPos val="t"/>
        <c:numFmt formatCode="m/d/yyyy" sourceLinked="1"/>
        <c:majorTickMark val="out"/>
        <c:minorTickMark val="none"/>
        <c:tickLblPos val="none"/>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31317791"/>
        <c:crosses val="max"/>
        <c:auto val="1"/>
        <c:lblOffset val="100"/>
        <c:baseTimeUnit val="days"/>
      </c:date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984223674631575E-2"/>
          <c:y val="0.14403822767906665"/>
          <c:w val="0.84285994482998816"/>
          <c:h val="0.69467988036445982"/>
        </c:manualLayout>
      </c:layout>
      <c:lineChart>
        <c:grouping val="standard"/>
        <c:varyColors val="0"/>
        <c:ser>
          <c:idx val="0"/>
          <c:order val="0"/>
          <c:tx>
            <c:v>Kỳ hạn qua đêm</c:v>
          </c:tx>
          <c:spPr>
            <a:ln w="19050" cap="rnd">
              <a:solidFill>
                <a:srgbClr val="00B050"/>
              </a:solidFill>
              <a:round/>
            </a:ln>
            <a:effectLst/>
          </c:spPr>
          <c:marker>
            <c:symbol val="none"/>
          </c:marker>
          <c:cat>
            <c:numRef>
              <c:f>daily_8h30_mm!$A$2:$A$25</c:f>
              <c:numCache>
                <c:formatCode>m/d/yyyy</c:formatCode>
                <c:ptCount val="24"/>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pt idx="20">
                  <c:v>45841</c:v>
                </c:pt>
                <c:pt idx="21">
                  <c:v>45840</c:v>
                </c:pt>
                <c:pt idx="22">
                  <c:v>45839</c:v>
                </c:pt>
                <c:pt idx="23">
                  <c:v>45838</c:v>
                </c:pt>
              </c:numCache>
            </c:numRef>
          </c:cat>
          <c:val>
            <c:numRef>
              <c:f>daily_8h30_mm!$B$2:$B$25</c:f>
              <c:numCache>
                <c:formatCode>General</c:formatCode>
                <c:ptCount val="24"/>
                <c:pt idx="0">
                  <c:v>4.3299999999999998E-2</c:v>
                </c:pt>
                <c:pt idx="1">
                  <c:v>4.3299999999999998E-2</c:v>
                </c:pt>
                <c:pt idx="2">
                  <c:v>4.3299999999999998E-2</c:v>
                </c:pt>
                <c:pt idx="3">
                  <c:v>5.8500000000000003E-2</c:v>
                </c:pt>
                <c:pt idx="4">
                  <c:v>6.5000000000000002E-2</c:v>
                </c:pt>
                <c:pt idx="5">
                  <c:v>5.9499999999999997E-2</c:v>
                </c:pt>
                <c:pt idx="6">
                  <c:v>5.2600000000000001E-2</c:v>
                </c:pt>
                <c:pt idx="7">
                  <c:v>5.04E-2</c:v>
                </c:pt>
                <c:pt idx="8">
                  <c:v>4.9299999999999997E-2</c:v>
                </c:pt>
                <c:pt idx="9">
                  <c:v>5.0099999999999999E-2</c:v>
                </c:pt>
                <c:pt idx="10">
                  <c:v>5.1700000000000003E-2</c:v>
                </c:pt>
                <c:pt idx="11">
                  <c:v>5.0900000000000001E-2</c:v>
                </c:pt>
                <c:pt idx="12">
                  <c:v>4.7800000000000002E-2</c:v>
                </c:pt>
                <c:pt idx="13">
                  <c:v>4.6800000000000001E-2</c:v>
                </c:pt>
                <c:pt idx="14">
                  <c:v>4.65E-2</c:v>
                </c:pt>
                <c:pt idx="15">
                  <c:v>4.6899999999999997E-2</c:v>
                </c:pt>
                <c:pt idx="16">
                  <c:v>4.65E-2</c:v>
                </c:pt>
                <c:pt idx="17">
                  <c:v>4.48E-2</c:v>
                </c:pt>
                <c:pt idx="18">
                  <c:v>4.2500000000000003E-2</c:v>
                </c:pt>
                <c:pt idx="19">
                  <c:v>4.0800000000000003E-2</c:v>
                </c:pt>
                <c:pt idx="20">
                  <c:v>3.9100000000000003E-2</c:v>
                </c:pt>
                <c:pt idx="21">
                  <c:v>3.8100000000000002E-2</c:v>
                </c:pt>
                <c:pt idx="22">
                  <c:v>4.8399999999999999E-2</c:v>
                </c:pt>
                <c:pt idx="23">
                  <c:v>6.4500000000000002E-2</c:v>
                </c:pt>
              </c:numCache>
            </c:numRef>
          </c:val>
          <c:smooth val="1"/>
          <c:extLst>
            <c:ext xmlns:c16="http://schemas.microsoft.com/office/drawing/2014/chart" uri="{C3380CC4-5D6E-409C-BE32-E72D297353CC}">
              <c16:uniqueId val="{00000000-7F8A-4CD2-9B37-7EBC95ABA3C5}"/>
            </c:ext>
          </c:extLst>
        </c:ser>
        <c:ser>
          <c:idx val="1"/>
          <c:order val="1"/>
          <c:tx>
            <c:v>Ký hạn 1 tháng</c:v>
          </c:tx>
          <c:spPr>
            <a:ln w="19050" cap="rnd">
              <a:solidFill>
                <a:srgbClr val="11588C"/>
              </a:solidFill>
              <a:round/>
            </a:ln>
            <a:effectLst/>
          </c:spPr>
          <c:marker>
            <c:symbol val="none"/>
          </c:marker>
          <c:cat>
            <c:numRef>
              <c:f>daily_8h30_mm!$A$2:$A$25</c:f>
              <c:numCache>
                <c:formatCode>m/d/yyyy</c:formatCode>
                <c:ptCount val="24"/>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pt idx="20">
                  <c:v>45841</c:v>
                </c:pt>
                <c:pt idx="21">
                  <c:v>45840</c:v>
                </c:pt>
                <c:pt idx="22">
                  <c:v>45839</c:v>
                </c:pt>
                <c:pt idx="23">
                  <c:v>45838</c:v>
                </c:pt>
              </c:numCache>
            </c:numRef>
          </c:cat>
          <c:val>
            <c:numRef>
              <c:f>daily_8h30_mm!$C$2:$C$25</c:f>
              <c:numCache>
                <c:formatCode>General</c:formatCode>
                <c:ptCount val="24"/>
                <c:pt idx="0">
                  <c:v>5.7799999999999997E-2</c:v>
                </c:pt>
                <c:pt idx="1">
                  <c:v>5.7799999999999997E-2</c:v>
                </c:pt>
                <c:pt idx="2">
                  <c:v>5.7799999999999997E-2</c:v>
                </c:pt>
                <c:pt idx="3">
                  <c:v>5.3400000000000003E-2</c:v>
                </c:pt>
                <c:pt idx="4">
                  <c:v>5.3900000000000003E-2</c:v>
                </c:pt>
                <c:pt idx="5">
                  <c:v>4.8800000000000003E-2</c:v>
                </c:pt>
                <c:pt idx="6">
                  <c:v>5.0200000000000002E-2</c:v>
                </c:pt>
                <c:pt idx="7">
                  <c:v>4.7699999999999999E-2</c:v>
                </c:pt>
                <c:pt idx="8">
                  <c:v>4.6699999999999998E-2</c:v>
                </c:pt>
                <c:pt idx="9">
                  <c:v>4.6699999999999998E-2</c:v>
                </c:pt>
                <c:pt idx="10">
                  <c:v>4.6399999999999997E-2</c:v>
                </c:pt>
                <c:pt idx="11">
                  <c:v>4.6100000000000002E-2</c:v>
                </c:pt>
                <c:pt idx="12">
                  <c:v>4.5499999999999999E-2</c:v>
                </c:pt>
                <c:pt idx="13">
                  <c:v>4.5900000000000003E-2</c:v>
                </c:pt>
                <c:pt idx="14">
                  <c:v>4.2999999999999997E-2</c:v>
                </c:pt>
                <c:pt idx="15">
                  <c:v>4.6699999999999998E-2</c:v>
                </c:pt>
                <c:pt idx="16">
                  <c:v>4.9099999999999998E-2</c:v>
                </c:pt>
                <c:pt idx="17">
                  <c:v>4.2799999999999998E-2</c:v>
                </c:pt>
                <c:pt idx="18">
                  <c:v>4.4699999999999997E-2</c:v>
                </c:pt>
                <c:pt idx="19">
                  <c:v>4.4200000000000003E-2</c:v>
                </c:pt>
                <c:pt idx="20">
                  <c:v>3.8199999999999998E-2</c:v>
                </c:pt>
                <c:pt idx="21">
                  <c:v>4.6699999999999998E-2</c:v>
                </c:pt>
                <c:pt idx="22">
                  <c:v>4.0399999999999998E-2</c:v>
                </c:pt>
                <c:pt idx="23">
                  <c:v>5.1799999999999999E-2</c:v>
                </c:pt>
              </c:numCache>
            </c:numRef>
          </c:val>
          <c:smooth val="1"/>
          <c:extLst>
            <c:ext xmlns:c16="http://schemas.microsoft.com/office/drawing/2014/chart" uri="{C3380CC4-5D6E-409C-BE32-E72D297353CC}">
              <c16:uniqueId val="{00000000-E95D-4379-AA5A-84A9996A8F72}"/>
            </c:ext>
          </c:extLst>
        </c:ser>
        <c:ser>
          <c:idx val="2"/>
          <c:order val="2"/>
          <c:tx>
            <c:v>Kỳ hạn 3 tháng</c:v>
          </c:tx>
          <c:spPr>
            <a:ln w="19050" cap="rnd">
              <a:solidFill>
                <a:srgbClr val="C00000"/>
              </a:solidFill>
              <a:round/>
            </a:ln>
            <a:effectLst/>
          </c:spPr>
          <c:marker>
            <c:symbol val="none"/>
          </c:marker>
          <c:cat>
            <c:numRef>
              <c:f>daily_8h30_mm!$A$2:$A$25</c:f>
              <c:numCache>
                <c:formatCode>m/d/yyyy</c:formatCode>
                <c:ptCount val="24"/>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pt idx="20">
                  <c:v>45841</c:v>
                </c:pt>
                <c:pt idx="21">
                  <c:v>45840</c:v>
                </c:pt>
                <c:pt idx="22">
                  <c:v>45839</c:v>
                </c:pt>
                <c:pt idx="23">
                  <c:v>45838</c:v>
                </c:pt>
              </c:numCache>
            </c:numRef>
          </c:cat>
          <c:val>
            <c:numRef>
              <c:f>daily_8h30_mm!$D$2:$D$25</c:f>
              <c:numCache>
                <c:formatCode>General</c:formatCode>
                <c:ptCount val="24"/>
                <c:pt idx="0">
                  <c:v>4.8099999999999997E-2</c:v>
                </c:pt>
                <c:pt idx="1">
                  <c:v>4.8099999999999997E-2</c:v>
                </c:pt>
                <c:pt idx="2">
                  <c:v>4.8099999999999997E-2</c:v>
                </c:pt>
                <c:pt idx="3">
                  <c:v>5.4399999999999997E-2</c:v>
                </c:pt>
                <c:pt idx="4">
                  <c:v>5.57E-2</c:v>
                </c:pt>
                <c:pt idx="5">
                  <c:v>5.1299999999999998E-2</c:v>
                </c:pt>
                <c:pt idx="6">
                  <c:v>4.9599999999999998E-2</c:v>
                </c:pt>
                <c:pt idx="7">
                  <c:v>5.0599999999999999E-2</c:v>
                </c:pt>
                <c:pt idx="8">
                  <c:v>4.7800000000000002E-2</c:v>
                </c:pt>
                <c:pt idx="9">
                  <c:v>4.8500000000000001E-2</c:v>
                </c:pt>
                <c:pt idx="10">
                  <c:v>4.9299999999999997E-2</c:v>
                </c:pt>
                <c:pt idx="11">
                  <c:v>4.9099999999999998E-2</c:v>
                </c:pt>
                <c:pt idx="12">
                  <c:v>4.7199999999999999E-2</c:v>
                </c:pt>
                <c:pt idx="13">
                  <c:v>4.7E-2</c:v>
                </c:pt>
                <c:pt idx="14">
                  <c:v>4.7800000000000002E-2</c:v>
                </c:pt>
                <c:pt idx="15">
                  <c:v>4.7100000000000003E-2</c:v>
                </c:pt>
                <c:pt idx="16">
                  <c:v>4.7500000000000001E-2</c:v>
                </c:pt>
                <c:pt idx="17">
                  <c:v>4.6399999999999997E-2</c:v>
                </c:pt>
                <c:pt idx="18">
                  <c:v>4.6600000000000003E-2</c:v>
                </c:pt>
                <c:pt idx="19">
                  <c:v>4.5999999999999999E-2</c:v>
                </c:pt>
                <c:pt idx="20">
                  <c:v>4.4999999999999998E-2</c:v>
                </c:pt>
                <c:pt idx="21">
                  <c:v>4.5499999999999999E-2</c:v>
                </c:pt>
                <c:pt idx="22">
                  <c:v>5.0099999999999999E-2</c:v>
                </c:pt>
                <c:pt idx="23">
                  <c:v>5.1499999999999997E-2</c:v>
                </c:pt>
              </c:numCache>
            </c:numRef>
          </c:val>
          <c:smooth val="1"/>
          <c:extLst>
            <c:ext xmlns:c16="http://schemas.microsoft.com/office/drawing/2014/chart" uri="{C3380CC4-5D6E-409C-BE32-E72D297353CC}">
              <c16:uniqueId val="{00000001-E95D-4379-AA5A-84A9996A8F72}"/>
            </c:ext>
          </c:extLst>
        </c:ser>
        <c:dLbls>
          <c:showLegendKey val="0"/>
          <c:showVal val="0"/>
          <c:showCatName val="0"/>
          <c:showSerName val="0"/>
          <c:showPercent val="0"/>
          <c:showBubbleSize val="0"/>
        </c:dLbls>
        <c:smooth val="0"/>
        <c:axId val="71395440"/>
        <c:axId val="71388720"/>
      </c:lineChart>
      <c:catAx>
        <c:axId val="71395440"/>
        <c:scaling>
          <c:orientation val="maxMin"/>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71388720"/>
        <c:crosses val="autoZero"/>
        <c:auto val="0"/>
        <c:lblAlgn val="ctr"/>
        <c:lblOffset val="100"/>
        <c:noMultiLvlLbl val="0"/>
      </c:catAx>
      <c:valAx>
        <c:axId val="71388720"/>
        <c:scaling>
          <c:orientation val="minMax"/>
          <c:min val="3.0000000000000006E-2"/>
        </c:scaling>
        <c:delete val="0"/>
        <c:axPos val="r"/>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71395440"/>
        <c:crosses val="autoZero"/>
        <c:crossBetween val="between"/>
      </c:valAx>
      <c:spPr>
        <a:noFill/>
        <a:ln>
          <a:noFill/>
        </a:ln>
        <a:effectLst/>
      </c:spPr>
    </c:plotArea>
    <c:legend>
      <c:legendPos val="t"/>
      <c:layout>
        <c:manualLayout>
          <c:xMode val="edge"/>
          <c:yMode val="edge"/>
          <c:x val="0"/>
          <c:y val="6.5081447942051552E-3"/>
          <c:w val="0.99692501150029211"/>
          <c:h val="0.13029581521077177"/>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8578568227076173E-2"/>
          <c:y val="0.1775727032574321"/>
          <c:w val="0.86659208646050168"/>
          <c:h val="0.63647319530769275"/>
        </c:manualLayout>
      </c:layout>
      <c:lineChart>
        <c:grouping val="standard"/>
        <c:varyColors val="0"/>
        <c:ser>
          <c:idx val="2"/>
          <c:order val="2"/>
          <c:tx>
            <c:v>Tỷ giá NHTM bán ra          </c:v>
          </c:tx>
          <c:spPr>
            <a:ln w="19050" cap="rnd">
              <a:solidFill>
                <a:srgbClr val="054372"/>
              </a:solidFill>
              <a:round/>
            </a:ln>
            <a:effectLst/>
          </c:spPr>
          <c:marker>
            <c:symbol val="none"/>
          </c:marker>
          <c:cat>
            <c:numRef>
              <c:f>daily_8h30_mm!$A$2:$A$25</c:f>
              <c:numCache>
                <c:formatCode>m/d/yyyy</c:formatCode>
                <c:ptCount val="24"/>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pt idx="20">
                  <c:v>45841</c:v>
                </c:pt>
                <c:pt idx="21">
                  <c:v>45840</c:v>
                </c:pt>
                <c:pt idx="22">
                  <c:v>45839</c:v>
                </c:pt>
                <c:pt idx="23">
                  <c:v>45838</c:v>
                </c:pt>
              </c:numCache>
            </c:numRef>
          </c:cat>
          <c:val>
            <c:numRef>
              <c:f>daily_8h30_mm!$G$2:$G$25</c:f>
              <c:numCache>
                <c:formatCode>General</c:formatCode>
                <c:ptCount val="24"/>
                <c:pt idx="0">
                  <c:v>26390</c:v>
                </c:pt>
                <c:pt idx="1">
                  <c:v>26390</c:v>
                </c:pt>
                <c:pt idx="2">
                  <c:v>26400</c:v>
                </c:pt>
                <c:pt idx="3">
                  <c:v>26380</c:v>
                </c:pt>
                <c:pt idx="4">
                  <c:v>26300</c:v>
                </c:pt>
                <c:pt idx="5">
                  <c:v>26300</c:v>
                </c:pt>
                <c:pt idx="6">
                  <c:v>26320</c:v>
                </c:pt>
                <c:pt idx="7">
                  <c:v>26320</c:v>
                </c:pt>
                <c:pt idx="8">
                  <c:v>26320</c:v>
                </c:pt>
                <c:pt idx="9">
                  <c:v>26330</c:v>
                </c:pt>
                <c:pt idx="10">
                  <c:v>26330</c:v>
                </c:pt>
                <c:pt idx="11">
                  <c:v>26340</c:v>
                </c:pt>
                <c:pt idx="12">
                  <c:v>26320</c:v>
                </c:pt>
                <c:pt idx="13">
                  <c:v>26310</c:v>
                </c:pt>
                <c:pt idx="14">
                  <c:v>26290</c:v>
                </c:pt>
                <c:pt idx="15">
                  <c:v>26290</c:v>
                </c:pt>
                <c:pt idx="16">
                  <c:v>26290</c:v>
                </c:pt>
                <c:pt idx="17">
                  <c:v>26320</c:v>
                </c:pt>
                <c:pt idx="18">
                  <c:v>26305</c:v>
                </c:pt>
                <c:pt idx="19">
                  <c:v>26350</c:v>
                </c:pt>
                <c:pt idx="20">
                  <c:v>26350</c:v>
                </c:pt>
                <c:pt idx="21">
                  <c:v>26345</c:v>
                </c:pt>
                <c:pt idx="22">
                  <c:v>26323</c:v>
                </c:pt>
                <c:pt idx="23">
                  <c:v>26290</c:v>
                </c:pt>
              </c:numCache>
            </c:numRef>
          </c:val>
          <c:smooth val="1"/>
          <c:extLst>
            <c:ext xmlns:c16="http://schemas.microsoft.com/office/drawing/2014/chart" uri="{C3380CC4-5D6E-409C-BE32-E72D297353CC}">
              <c16:uniqueId val="{0000000A-C47F-4D0E-ACB9-48274A2CC420}"/>
            </c:ext>
          </c:extLst>
        </c:ser>
        <c:ser>
          <c:idx val="4"/>
          <c:order val="4"/>
          <c:tx>
            <c:v>Tỷ giá tự do bán ra</c:v>
          </c:tx>
          <c:spPr>
            <a:ln w="19050" cap="rnd">
              <a:solidFill>
                <a:srgbClr val="C00000"/>
              </a:solidFill>
              <a:round/>
            </a:ln>
            <a:effectLst/>
          </c:spPr>
          <c:marker>
            <c:symbol val="none"/>
          </c:marker>
          <c:cat>
            <c:numRef>
              <c:f>daily_8h30_mm!$A$2:$A$25</c:f>
              <c:numCache>
                <c:formatCode>m/d/yyyy</c:formatCode>
                <c:ptCount val="24"/>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pt idx="20">
                  <c:v>45841</c:v>
                </c:pt>
                <c:pt idx="21">
                  <c:v>45840</c:v>
                </c:pt>
                <c:pt idx="22">
                  <c:v>45839</c:v>
                </c:pt>
                <c:pt idx="23">
                  <c:v>45838</c:v>
                </c:pt>
              </c:numCache>
            </c:numRef>
          </c:cat>
          <c:val>
            <c:numRef>
              <c:f>daily_8h30_mm!$I$2:$I$25</c:f>
              <c:numCache>
                <c:formatCode>General</c:formatCode>
                <c:ptCount val="24"/>
                <c:pt idx="0">
                  <c:v>26450</c:v>
                </c:pt>
                <c:pt idx="1">
                  <c:v>26450</c:v>
                </c:pt>
                <c:pt idx="2">
                  <c:v>26450</c:v>
                </c:pt>
                <c:pt idx="3">
                  <c:v>26460</c:v>
                </c:pt>
                <c:pt idx="4">
                  <c:v>26460</c:v>
                </c:pt>
                <c:pt idx="5">
                  <c:v>26460</c:v>
                </c:pt>
                <c:pt idx="6">
                  <c:v>26460</c:v>
                </c:pt>
                <c:pt idx="7">
                  <c:v>26460</c:v>
                </c:pt>
                <c:pt idx="8">
                  <c:v>26450</c:v>
                </c:pt>
                <c:pt idx="9">
                  <c:v>26420</c:v>
                </c:pt>
                <c:pt idx="10">
                  <c:v>26420</c:v>
                </c:pt>
                <c:pt idx="11">
                  <c:v>26420</c:v>
                </c:pt>
                <c:pt idx="12">
                  <c:v>26420</c:v>
                </c:pt>
                <c:pt idx="13">
                  <c:v>26420</c:v>
                </c:pt>
                <c:pt idx="14">
                  <c:v>26490</c:v>
                </c:pt>
                <c:pt idx="15">
                  <c:v>26490</c:v>
                </c:pt>
                <c:pt idx="16">
                  <c:v>26490</c:v>
                </c:pt>
                <c:pt idx="17">
                  <c:v>26490</c:v>
                </c:pt>
                <c:pt idx="18">
                  <c:v>26500</c:v>
                </c:pt>
                <c:pt idx="19">
                  <c:v>26520</c:v>
                </c:pt>
                <c:pt idx="20">
                  <c:v>26520</c:v>
                </c:pt>
                <c:pt idx="21">
                  <c:v>26470</c:v>
                </c:pt>
                <c:pt idx="22">
                  <c:v>26450</c:v>
                </c:pt>
                <c:pt idx="23">
                  <c:v>26500</c:v>
                </c:pt>
              </c:numCache>
            </c:numRef>
          </c:val>
          <c:smooth val="1"/>
          <c:extLst>
            <c:ext xmlns:c16="http://schemas.microsoft.com/office/drawing/2014/chart" uri="{C3380CC4-5D6E-409C-BE32-E72D297353CC}">
              <c16:uniqueId val="{0000000C-C47F-4D0E-ACB9-48274A2CC420}"/>
            </c:ext>
          </c:extLst>
        </c:ser>
        <c:dLbls>
          <c:showLegendKey val="0"/>
          <c:showVal val="0"/>
          <c:showCatName val="0"/>
          <c:showSerName val="0"/>
          <c:showPercent val="0"/>
          <c:showBubbleSize val="0"/>
        </c:dLbls>
        <c:smooth val="0"/>
        <c:axId val="1282620592"/>
        <c:axId val="1282621072"/>
        <c:extLst>
          <c:ext xmlns:c15="http://schemas.microsoft.com/office/drawing/2012/chart" uri="{02D57815-91ED-43cb-92C2-25804820EDAC}">
            <c15:filteredLineSeries>
              <c15:ser>
                <c:idx val="0"/>
                <c:order val="0"/>
                <c:tx>
                  <c:v>Tỷ giá trung tâm</c:v>
                </c:tx>
                <c:spPr>
                  <a:ln w="19050" cap="rnd">
                    <a:solidFill>
                      <a:srgbClr val="FF0000"/>
                    </a:solidFill>
                    <a:round/>
                  </a:ln>
                  <a:effectLst/>
                </c:spPr>
                <c:marker>
                  <c:symbol val="none"/>
                </c:marker>
                <c:cat>
                  <c:numRef>
                    <c:extLst>
                      <c:ext uri="{02D57815-91ED-43cb-92C2-25804820EDAC}">
                        <c15:formulaRef>
                          <c15:sqref>daily_8h30_mm!$A$2:$A$25</c15:sqref>
                        </c15:formulaRef>
                      </c:ext>
                    </c:extLst>
                    <c:numCache>
                      <c:formatCode>m/d/yyyy</c:formatCode>
                      <c:ptCount val="24"/>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pt idx="20">
                        <c:v>45841</c:v>
                      </c:pt>
                      <c:pt idx="21">
                        <c:v>45840</c:v>
                      </c:pt>
                      <c:pt idx="22">
                        <c:v>45839</c:v>
                      </c:pt>
                      <c:pt idx="23">
                        <c:v>45838</c:v>
                      </c:pt>
                    </c:numCache>
                  </c:numRef>
                </c:cat>
                <c:val>
                  <c:numRef>
                    <c:extLst>
                      <c:ext uri="{02D57815-91ED-43cb-92C2-25804820EDAC}">
                        <c15:formulaRef>
                          <c15:sqref>daily_8h30_mm!$E$2:$E$25</c15:sqref>
                        </c15:formulaRef>
                      </c:ext>
                    </c:extLst>
                    <c:numCache>
                      <c:formatCode>General</c:formatCode>
                      <c:ptCount val="24"/>
                      <c:pt idx="0">
                        <c:v>25240</c:v>
                      </c:pt>
                      <c:pt idx="1">
                        <c:v>25240</c:v>
                      </c:pt>
                      <c:pt idx="2">
                        <c:v>25228</c:v>
                      </c:pt>
                      <c:pt idx="3">
                        <c:v>25206</c:v>
                      </c:pt>
                      <c:pt idx="4">
                        <c:v>25164</c:v>
                      </c:pt>
                      <c:pt idx="5">
                        <c:v>25164</c:v>
                      </c:pt>
                      <c:pt idx="6">
                        <c:v>25166</c:v>
                      </c:pt>
                      <c:pt idx="7">
                        <c:v>25177</c:v>
                      </c:pt>
                      <c:pt idx="8">
                        <c:v>25179</c:v>
                      </c:pt>
                      <c:pt idx="9">
                        <c:v>25185</c:v>
                      </c:pt>
                      <c:pt idx="10">
                        <c:v>25185</c:v>
                      </c:pt>
                      <c:pt idx="11">
                        <c:v>25176</c:v>
                      </c:pt>
                      <c:pt idx="12">
                        <c:v>25168</c:v>
                      </c:pt>
                      <c:pt idx="13">
                        <c:v>25148</c:v>
                      </c:pt>
                      <c:pt idx="14">
                        <c:v>25128</c:v>
                      </c:pt>
                      <c:pt idx="15">
                        <c:v>25128</c:v>
                      </c:pt>
                      <c:pt idx="16">
                        <c:v>25131</c:v>
                      </c:pt>
                      <c:pt idx="17">
                        <c:v>25119</c:v>
                      </c:pt>
                      <c:pt idx="18">
                        <c:v>25121</c:v>
                      </c:pt>
                      <c:pt idx="19">
                        <c:v>25116</c:v>
                      </c:pt>
                      <c:pt idx="20">
                        <c:v>25116</c:v>
                      </c:pt>
                      <c:pt idx="21">
                        <c:v>25091</c:v>
                      </c:pt>
                      <c:pt idx="22">
                        <c:v>25070</c:v>
                      </c:pt>
                      <c:pt idx="23">
                        <c:v>25058</c:v>
                      </c:pt>
                    </c:numCache>
                  </c:numRef>
                </c:val>
                <c:smooth val="1"/>
                <c:extLst>
                  <c:ext xmlns:c16="http://schemas.microsoft.com/office/drawing/2014/chart" uri="{C3380CC4-5D6E-409C-BE32-E72D297353CC}">
                    <c16:uniqueId val="{00000000-C47F-4D0E-ACB9-48274A2CC420}"/>
                  </c:ext>
                </c:extLst>
              </c15:ser>
            </c15:filteredLineSeries>
            <c15:filteredLineSeries>
              <c15:ser>
                <c:idx val="1"/>
                <c:order val="1"/>
                <c:tx>
                  <c:v>Tỷ giá trần</c:v>
                </c:tx>
                <c:spPr>
                  <a:ln w="19050" cap="rnd">
                    <a:solidFill>
                      <a:srgbClr val="C71585"/>
                    </a:solidFill>
                    <a:round/>
                  </a:ln>
                  <a:effectLst/>
                </c:spPr>
                <c:marker>
                  <c:symbol val="none"/>
                </c:marker>
                <c:cat>
                  <c:numRef>
                    <c:extLst xmlns:c15="http://schemas.microsoft.com/office/drawing/2012/chart">
                      <c:ext xmlns:c15="http://schemas.microsoft.com/office/drawing/2012/chart" uri="{02D57815-91ED-43cb-92C2-25804820EDAC}">
                        <c15:formulaRef>
                          <c15:sqref>daily_8h30_mm!$A$2:$A$25</c15:sqref>
                        </c15:formulaRef>
                      </c:ext>
                    </c:extLst>
                    <c:numCache>
                      <c:formatCode>m/d/yyyy</c:formatCode>
                      <c:ptCount val="24"/>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pt idx="20">
                        <c:v>45841</c:v>
                      </c:pt>
                      <c:pt idx="21">
                        <c:v>45840</c:v>
                      </c:pt>
                      <c:pt idx="22">
                        <c:v>45839</c:v>
                      </c:pt>
                      <c:pt idx="23">
                        <c:v>45838</c:v>
                      </c:pt>
                    </c:numCache>
                  </c:numRef>
                </c:cat>
                <c:val>
                  <c:numRef>
                    <c:extLst xmlns:c15="http://schemas.microsoft.com/office/drawing/2012/chart">
                      <c:ext xmlns:c15="http://schemas.microsoft.com/office/drawing/2012/chart" uri="{02D57815-91ED-43cb-92C2-25804820EDAC}">
                        <c15:formulaRef>
                          <c15:sqref>daily_8h30_mm!$F$2:$F$25</c15:sqref>
                        </c15:formulaRef>
                      </c:ext>
                    </c:extLst>
                    <c:numCache>
                      <c:formatCode>General</c:formatCode>
                      <c:ptCount val="24"/>
                      <c:pt idx="0">
                        <c:v>26502</c:v>
                      </c:pt>
                      <c:pt idx="1">
                        <c:v>26502</c:v>
                      </c:pt>
                      <c:pt idx="2">
                        <c:v>26489.4</c:v>
                      </c:pt>
                      <c:pt idx="3">
                        <c:v>26466.3</c:v>
                      </c:pt>
                      <c:pt idx="4">
                        <c:v>26422.2</c:v>
                      </c:pt>
                      <c:pt idx="5">
                        <c:v>26422.2</c:v>
                      </c:pt>
                      <c:pt idx="6">
                        <c:v>26424.3</c:v>
                      </c:pt>
                      <c:pt idx="7">
                        <c:v>26435.85</c:v>
                      </c:pt>
                      <c:pt idx="8">
                        <c:v>26437.95</c:v>
                      </c:pt>
                      <c:pt idx="9">
                        <c:v>26444.25</c:v>
                      </c:pt>
                      <c:pt idx="10">
                        <c:v>26444.25</c:v>
                      </c:pt>
                      <c:pt idx="11">
                        <c:v>26434.799999999999</c:v>
                      </c:pt>
                      <c:pt idx="12">
                        <c:v>26426.400000000001</c:v>
                      </c:pt>
                      <c:pt idx="13">
                        <c:v>26405.4</c:v>
                      </c:pt>
                      <c:pt idx="14">
                        <c:v>26384.400000000001</c:v>
                      </c:pt>
                      <c:pt idx="15">
                        <c:v>26384.400000000001</c:v>
                      </c:pt>
                      <c:pt idx="16">
                        <c:v>26387.55</c:v>
                      </c:pt>
                      <c:pt idx="17">
                        <c:v>26374.95</c:v>
                      </c:pt>
                      <c:pt idx="18">
                        <c:v>26377.05</c:v>
                      </c:pt>
                      <c:pt idx="19">
                        <c:v>26371.8</c:v>
                      </c:pt>
                      <c:pt idx="20">
                        <c:v>26371.8</c:v>
                      </c:pt>
                      <c:pt idx="21">
                        <c:v>26345.55</c:v>
                      </c:pt>
                      <c:pt idx="22">
                        <c:v>26323.5</c:v>
                      </c:pt>
                      <c:pt idx="23">
                        <c:v>26310.9</c:v>
                      </c:pt>
                    </c:numCache>
                  </c:numRef>
                </c:val>
                <c:smooth val="0"/>
                <c:extLst xmlns:c15="http://schemas.microsoft.com/office/drawing/2012/chart">
                  <c:ext xmlns:c16="http://schemas.microsoft.com/office/drawing/2014/chart" uri="{C3380CC4-5D6E-409C-BE32-E72D297353CC}">
                    <c16:uniqueId val="{00000009-C47F-4D0E-ACB9-48274A2CC420}"/>
                  </c:ext>
                </c:extLst>
              </c15:ser>
            </c15:filteredLineSeries>
            <c15:filteredLineSeries>
              <c15:ser>
                <c:idx val="3"/>
                <c:order val="3"/>
                <c:tx>
                  <c:v>Tỷ giá sàn</c:v>
                </c:tx>
                <c:spPr>
                  <a:ln w="19050" cap="rnd">
                    <a:solidFill>
                      <a:schemeClr val="bg1">
                        <a:lumMod val="50000"/>
                      </a:schemeClr>
                    </a:solidFill>
                    <a:prstDash val="dash"/>
                    <a:round/>
                  </a:ln>
                  <a:effectLst/>
                </c:spPr>
                <c:marker>
                  <c:symbol val="none"/>
                </c:marker>
                <c:cat>
                  <c:numRef>
                    <c:extLst xmlns:c15="http://schemas.microsoft.com/office/drawing/2012/chart">
                      <c:ext xmlns:c15="http://schemas.microsoft.com/office/drawing/2012/chart" uri="{02D57815-91ED-43cb-92C2-25804820EDAC}">
                        <c15:formulaRef>
                          <c15:sqref>daily_8h30_mm!$A$2:$A$25</c15:sqref>
                        </c15:formulaRef>
                      </c:ext>
                    </c:extLst>
                    <c:numCache>
                      <c:formatCode>m/d/yyyy</c:formatCode>
                      <c:ptCount val="24"/>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pt idx="20">
                        <c:v>45841</c:v>
                      </c:pt>
                      <c:pt idx="21">
                        <c:v>45840</c:v>
                      </c:pt>
                      <c:pt idx="22">
                        <c:v>45839</c:v>
                      </c:pt>
                      <c:pt idx="23">
                        <c:v>45838</c:v>
                      </c:pt>
                    </c:numCache>
                  </c:numRef>
                </c:cat>
                <c:val>
                  <c:numRef>
                    <c:extLst xmlns:c15="http://schemas.microsoft.com/office/drawing/2012/chart">
                      <c:ext xmlns:c15="http://schemas.microsoft.com/office/drawing/2012/chart" uri="{02D57815-91ED-43cb-92C2-25804820EDAC}">
                        <c15:formulaRef>
                          <c15:sqref>daily_8h30_mm!$H$2:$H$25</c15:sqref>
                        </c15:formulaRef>
                      </c:ext>
                    </c:extLst>
                    <c:numCache>
                      <c:formatCode>General</c:formatCode>
                      <c:ptCount val="24"/>
                      <c:pt idx="0">
                        <c:v>23978</c:v>
                      </c:pt>
                      <c:pt idx="1">
                        <c:v>23978</c:v>
                      </c:pt>
                      <c:pt idx="2">
                        <c:v>23966.6</c:v>
                      </c:pt>
                      <c:pt idx="3">
                        <c:v>23945.7</c:v>
                      </c:pt>
                      <c:pt idx="4">
                        <c:v>23905.8</c:v>
                      </c:pt>
                      <c:pt idx="5">
                        <c:v>23905.8</c:v>
                      </c:pt>
                      <c:pt idx="6">
                        <c:v>23907.7</c:v>
                      </c:pt>
                      <c:pt idx="7">
                        <c:v>23918.15</c:v>
                      </c:pt>
                      <c:pt idx="8">
                        <c:v>23920.05</c:v>
                      </c:pt>
                      <c:pt idx="9">
                        <c:v>23925.75</c:v>
                      </c:pt>
                      <c:pt idx="10">
                        <c:v>23925.75</c:v>
                      </c:pt>
                      <c:pt idx="11">
                        <c:v>23917.200000000001</c:v>
                      </c:pt>
                      <c:pt idx="12">
                        <c:v>23909.599999999999</c:v>
                      </c:pt>
                      <c:pt idx="13">
                        <c:v>23890.6</c:v>
                      </c:pt>
                      <c:pt idx="14">
                        <c:v>23871.599999999999</c:v>
                      </c:pt>
                      <c:pt idx="15">
                        <c:v>23871.599999999999</c:v>
                      </c:pt>
                      <c:pt idx="16">
                        <c:v>23874.45</c:v>
                      </c:pt>
                      <c:pt idx="17">
                        <c:v>23863.05</c:v>
                      </c:pt>
                      <c:pt idx="18">
                        <c:v>23864.95</c:v>
                      </c:pt>
                      <c:pt idx="19">
                        <c:v>23860.2</c:v>
                      </c:pt>
                      <c:pt idx="20">
                        <c:v>23860.2</c:v>
                      </c:pt>
                      <c:pt idx="21">
                        <c:v>23836.45</c:v>
                      </c:pt>
                      <c:pt idx="22">
                        <c:v>23816.5</c:v>
                      </c:pt>
                      <c:pt idx="23">
                        <c:v>23805.1</c:v>
                      </c:pt>
                    </c:numCache>
                  </c:numRef>
                </c:val>
                <c:smooth val="0"/>
                <c:extLst xmlns:c15="http://schemas.microsoft.com/office/drawing/2012/chart">
                  <c:ext xmlns:c16="http://schemas.microsoft.com/office/drawing/2014/chart" uri="{C3380CC4-5D6E-409C-BE32-E72D297353CC}">
                    <c16:uniqueId val="{0000000B-C47F-4D0E-ACB9-48274A2CC420}"/>
                  </c:ext>
                </c:extLst>
              </c15:ser>
            </c15:filteredLineSeries>
          </c:ext>
        </c:extLst>
      </c:lineChart>
      <c:catAx>
        <c:axId val="1282620592"/>
        <c:scaling>
          <c:orientation val="maxMin"/>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1072"/>
        <c:crosses val="autoZero"/>
        <c:auto val="0"/>
        <c:lblAlgn val="ctr"/>
        <c:lblOffset val="100"/>
        <c:noMultiLvlLbl val="0"/>
      </c:catAx>
      <c:valAx>
        <c:axId val="1282621072"/>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0592"/>
        <c:crosses val="autoZero"/>
        <c:crossBetween val="between"/>
      </c:valAx>
      <c:spPr>
        <a:noFill/>
        <a:ln>
          <a:noFill/>
        </a:ln>
        <a:effectLst/>
      </c:spPr>
    </c:plotArea>
    <c:legend>
      <c:legendPos val="t"/>
      <c:layout>
        <c:manualLayout>
          <c:xMode val="edge"/>
          <c:yMode val="edge"/>
          <c:x val="9.156608571010115E-2"/>
          <c:y val="1.9463822457215865E-2"/>
          <c:w val="0.85843358816157822"/>
          <c:h val="0.11985651553210329"/>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560588420197715E-2"/>
          <c:y val="0.22841485759732758"/>
          <c:w val="0.847245089045362"/>
          <c:h val="0.59668222583578501"/>
        </c:manualLayout>
      </c:layout>
      <c:barChart>
        <c:barDir val="col"/>
        <c:grouping val="stacked"/>
        <c:varyColors val="0"/>
        <c:ser>
          <c:idx val="0"/>
          <c:order val="0"/>
          <c:tx>
            <c:v>Giá trị bơm</c:v>
          </c:tx>
          <c:spPr>
            <a:solidFill>
              <a:srgbClr val="00B050">
                <a:alpha val="50000"/>
              </a:srgbClr>
            </a:solidFill>
            <a:ln>
              <a:noFill/>
            </a:ln>
            <a:effectLst/>
          </c:spPr>
          <c:invertIfNegative val="0"/>
          <c:cat>
            <c:numRef>
              <c:f>daily_8h30_mm!$A$2:$A$25</c:f>
              <c:numCache>
                <c:formatCode>m/d/yyyy</c:formatCode>
                <c:ptCount val="24"/>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pt idx="20">
                  <c:v>45841</c:v>
                </c:pt>
                <c:pt idx="21">
                  <c:v>45840</c:v>
                </c:pt>
                <c:pt idx="22">
                  <c:v>45839</c:v>
                </c:pt>
                <c:pt idx="23">
                  <c:v>45838</c:v>
                </c:pt>
              </c:numCache>
            </c:numRef>
          </c:cat>
          <c:val>
            <c:numRef>
              <c:f>daily_8h30_mm!$J$2:$J$25</c:f>
              <c:numCache>
                <c:formatCode>General</c:formatCode>
                <c:ptCount val="24"/>
                <c:pt idx="0">
                  <c:v>7835.26</c:v>
                </c:pt>
                <c:pt idx="1">
                  <c:v>1493.85</c:v>
                </c:pt>
                <c:pt idx="2">
                  <c:v>10149.280000000001</c:v>
                </c:pt>
                <c:pt idx="3">
                  <c:v>18378</c:v>
                </c:pt>
                <c:pt idx="4">
                  <c:v>31528.76</c:v>
                </c:pt>
                <c:pt idx="5">
                  <c:v>47176.06</c:v>
                </c:pt>
                <c:pt idx="6">
                  <c:v>39713.629999999997</c:v>
                </c:pt>
                <c:pt idx="7">
                  <c:v>45918.43</c:v>
                </c:pt>
                <c:pt idx="8">
                  <c:v>25364.230000000003</c:v>
                </c:pt>
                <c:pt idx="9">
                  <c:v>27715.62</c:v>
                </c:pt>
                <c:pt idx="10">
                  <c:v>29775.63</c:v>
                </c:pt>
                <c:pt idx="11">
                  <c:v>35000</c:v>
                </c:pt>
                <c:pt idx="12">
                  <c:v>40977.94</c:v>
                </c:pt>
                <c:pt idx="13">
                  <c:v>22160.37</c:v>
                </c:pt>
                <c:pt idx="14">
                  <c:v>19644.18</c:v>
                </c:pt>
                <c:pt idx="15">
                  <c:v>24409.620000000003</c:v>
                </c:pt>
                <c:pt idx="16">
                  <c:v>18932.849999999999</c:v>
                </c:pt>
                <c:pt idx="17">
                  <c:v>16509.599999999999</c:v>
                </c:pt>
                <c:pt idx="18">
                  <c:v>9000</c:v>
                </c:pt>
                <c:pt idx="19">
                  <c:v>5122.5600000000004</c:v>
                </c:pt>
                <c:pt idx="20">
                  <c:v>9595.77</c:v>
                </c:pt>
                <c:pt idx="21">
                  <c:v>10000</c:v>
                </c:pt>
                <c:pt idx="22">
                  <c:v>7301.46</c:v>
                </c:pt>
                <c:pt idx="23">
                  <c:v>52904.4</c:v>
                </c:pt>
              </c:numCache>
            </c:numRef>
          </c:val>
          <c:extLst>
            <c:ext xmlns:c16="http://schemas.microsoft.com/office/drawing/2014/chart" uri="{C3380CC4-5D6E-409C-BE32-E72D297353CC}">
              <c16:uniqueId val="{00000000-D635-4F07-8BBC-CD5B76040EC3}"/>
            </c:ext>
          </c:extLst>
        </c:ser>
        <c:ser>
          <c:idx val="1"/>
          <c:order val="1"/>
          <c:tx>
            <c:v>Giá trị hút</c:v>
          </c:tx>
          <c:spPr>
            <a:solidFill>
              <a:srgbClr val="FF0000">
                <a:alpha val="50000"/>
              </a:srgbClr>
            </a:solidFill>
            <a:ln>
              <a:noFill/>
            </a:ln>
            <a:effectLst/>
          </c:spPr>
          <c:invertIfNegative val="0"/>
          <c:cat>
            <c:numRef>
              <c:f>daily_8h30_mm!$A$2:$A$25</c:f>
              <c:numCache>
                <c:formatCode>m/d/yyyy</c:formatCode>
                <c:ptCount val="24"/>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pt idx="20">
                  <c:v>45841</c:v>
                </c:pt>
                <c:pt idx="21">
                  <c:v>45840</c:v>
                </c:pt>
                <c:pt idx="22">
                  <c:v>45839</c:v>
                </c:pt>
                <c:pt idx="23">
                  <c:v>45838</c:v>
                </c:pt>
              </c:numCache>
            </c:numRef>
          </c:cat>
          <c:val>
            <c:numRef>
              <c:f>daily_8h30_mm!$K$2:$K$25</c:f>
              <c:numCache>
                <c:formatCode>General</c:formatCode>
                <c:ptCount val="24"/>
                <c:pt idx="0">
                  <c:v>-14431.76</c:v>
                </c:pt>
                <c:pt idx="1">
                  <c:v>-10548.65</c:v>
                </c:pt>
                <c:pt idx="2">
                  <c:v>-13053.03</c:v>
                </c:pt>
                <c:pt idx="3">
                  <c:v>-3818.7</c:v>
                </c:pt>
                <c:pt idx="4">
                  <c:v>-7940.46</c:v>
                </c:pt>
                <c:pt idx="5">
                  <c:v>-24678.19</c:v>
                </c:pt>
                <c:pt idx="6">
                  <c:v>-30000</c:v>
                </c:pt>
                <c:pt idx="7">
                  <c:v>-31067.05</c:v>
                </c:pt>
                <c:pt idx="8">
                  <c:v>-17160.37</c:v>
                </c:pt>
                <c:pt idx="9">
                  <c:v>-11444.18</c:v>
                </c:pt>
                <c:pt idx="10">
                  <c:v>-14756.42</c:v>
                </c:pt>
                <c:pt idx="11">
                  <c:v>-21994.75</c:v>
                </c:pt>
                <c:pt idx="12">
                  <c:v>-25000</c:v>
                </c:pt>
                <c:pt idx="13">
                  <c:v>-33019.72</c:v>
                </c:pt>
                <c:pt idx="14">
                  <c:v>-21400</c:v>
                </c:pt>
                <c:pt idx="15">
                  <c:v>-5195.7700000000004</c:v>
                </c:pt>
                <c:pt idx="16">
                  <c:v>-5410.15</c:v>
                </c:pt>
                <c:pt idx="17">
                  <c:v>-13043.36</c:v>
                </c:pt>
                <c:pt idx="18">
                  <c:v>-38055.379999999997</c:v>
                </c:pt>
                <c:pt idx="19">
                  <c:v>-32734.85</c:v>
                </c:pt>
                <c:pt idx="20">
                  <c:v>-29642.06</c:v>
                </c:pt>
                <c:pt idx="21">
                  <c:v>-8377.8700000000008</c:v>
                </c:pt>
                <c:pt idx="22">
                  <c:v>-4778.08</c:v>
                </c:pt>
                <c:pt idx="23">
                  <c:v>0</c:v>
                </c:pt>
              </c:numCache>
            </c:numRef>
          </c:val>
          <c:extLst>
            <c:ext xmlns:c16="http://schemas.microsoft.com/office/drawing/2014/chart" uri="{C3380CC4-5D6E-409C-BE32-E72D297353CC}">
              <c16:uniqueId val="{0000000F-F8A8-4364-8B76-393D68C1BFCC}"/>
            </c:ext>
          </c:extLst>
        </c:ser>
        <c:dLbls>
          <c:showLegendKey val="0"/>
          <c:showVal val="0"/>
          <c:showCatName val="0"/>
          <c:showSerName val="0"/>
          <c:showPercent val="0"/>
          <c:showBubbleSize val="0"/>
        </c:dLbls>
        <c:gapWidth val="50"/>
        <c:overlap val="100"/>
        <c:axId val="139919935"/>
        <c:axId val="139920415"/>
      </c:barChart>
      <c:lineChart>
        <c:grouping val="standard"/>
        <c:varyColors val="0"/>
        <c:ser>
          <c:idx val="2"/>
          <c:order val="2"/>
          <c:tx>
            <c:v>Bơm/hút ròng (Tỷ VNĐ)</c:v>
          </c:tx>
          <c:spPr>
            <a:ln w="25400" cap="rnd">
              <a:solidFill>
                <a:srgbClr val="054372"/>
              </a:solidFill>
              <a:round/>
            </a:ln>
            <a:effectLst/>
          </c:spPr>
          <c:marker>
            <c:symbol val="none"/>
          </c:marker>
          <c:cat>
            <c:numRef>
              <c:f>daily_8h30_mm!$A$2:$A$25</c:f>
              <c:numCache>
                <c:formatCode>m/d/yyyy</c:formatCode>
                <c:ptCount val="24"/>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pt idx="20">
                  <c:v>45841</c:v>
                </c:pt>
                <c:pt idx="21">
                  <c:v>45840</c:v>
                </c:pt>
                <c:pt idx="22">
                  <c:v>45839</c:v>
                </c:pt>
                <c:pt idx="23">
                  <c:v>45838</c:v>
                </c:pt>
              </c:numCache>
            </c:numRef>
          </c:cat>
          <c:val>
            <c:numRef>
              <c:f>daily_8h30_mm!$L$2:$L$25</c:f>
              <c:numCache>
                <c:formatCode>General</c:formatCode>
                <c:ptCount val="24"/>
                <c:pt idx="0">
                  <c:v>-6596.5</c:v>
                </c:pt>
                <c:pt idx="1">
                  <c:v>-9054.7999999999993</c:v>
                </c:pt>
                <c:pt idx="2">
                  <c:v>-2903.75</c:v>
                </c:pt>
                <c:pt idx="3">
                  <c:v>14559.3</c:v>
                </c:pt>
                <c:pt idx="4">
                  <c:v>23588.3</c:v>
                </c:pt>
                <c:pt idx="5">
                  <c:v>22497.87</c:v>
                </c:pt>
                <c:pt idx="6">
                  <c:v>9713.6299999999974</c:v>
                </c:pt>
                <c:pt idx="7">
                  <c:v>14851.380000000001</c:v>
                </c:pt>
                <c:pt idx="8">
                  <c:v>8203.8600000000042</c:v>
                </c:pt>
                <c:pt idx="9">
                  <c:v>16271.439999999999</c:v>
                </c:pt>
                <c:pt idx="10">
                  <c:v>15019.210000000001</c:v>
                </c:pt>
                <c:pt idx="11">
                  <c:v>13005.25</c:v>
                </c:pt>
                <c:pt idx="12">
                  <c:v>15977.940000000002</c:v>
                </c:pt>
                <c:pt idx="13">
                  <c:v>-10859.350000000002</c:v>
                </c:pt>
                <c:pt idx="14">
                  <c:v>-1755.8199999999997</c:v>
                </c:pt>
                <c:pt idx="15">
                  <c:v>19213.850000000002</c:v>
                </c:pt>
                <c:pt idx="16">
                  <c:v>13522.699999999999</c:v>
                </c:pt>
                <c:pt idx="17">
                  <c:v>3466.239999999998</c:v>
                </c:pt>
                <c:pt idx="18">
                  <c:v>-29055.379999999997</c:v>
                </c:pt>
                <c:pt idx="19">
                  <c:v>-27612.289999999997</c:v>
                </c:pt>
                <c:pt idx="20">
                  <c:v>-20046.29</c:v>
                </c:pt>
                <c:pt idx="21">
                  <c:v>1622.1299999999992</c:v>
                </c:pt>
                <c:pt idx="22">
                  <c:v>2523.38</c:v>
                </c:pt>
                <c:pt idx="23">
                  <c:v>52904.4</c:v>
                </c:pt>
              </c:numCache>
            </c:numRef>
          </c:val>
          <c:smooth val="1"/>
          <c:extLst>
            <c:ext xmlns:c16="http://schemas.microsoft.com/office/drawing/2014/chart" uri="{C3380CC4-5D6E-409C-BE32-E72D297353CC}">
              <c16:uniqueId val="{00000010-F8A8-4364-8B76-393D68C1BFCC}"/>
            </c:ext>
          </c:extLst>
        </c:ser>
        <c:dLbls>
          <c:showLegendKey val="0"/>
          <c:showVal val="0"/>
          <c:showCatName val="0"/>
          <c:showSerName val="0"/>
          <c:showPercent val="0"/>
          <c:showBubbleSize val="0"/>
        </c:dLbls>
        <c:marker val="1"/>
        <c:smooth val="0"/>
        <c:axId val="139919935"/>
        <c:axId val="139920415"/>
      </c:lineChart>
      <c:catAx>
        <c:axId val="139919935"/>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20415"/>
        <c:crosses val="autoZero"/>
        <c:auto val="0"/>
        <c:lblAlgn val="ctr"/>
        <c:lblOffset val="100"/>
        <c:noMultiLvlLbl val="0"/>
      </c:catAx>
      <c:valAx>
        <c:axId val="13992041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1993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560588420197715E-2"/>
          <c:y val="0.19371122706056038"/>
          <c:w val="0.8350078761217814"/>
          <c:h val="0.63068676264928636"/>
        </c:manualLayout>
      </c:layout>
      <c:barChart>
        <c:barDir val="col"/>
        <c:grouping val="stacked"/>
        <c:varyColors val="0"/>
        <c:ser>
          <c:idx val="0"/>
          <c:order val="0"/>
          <c:tx>
            <c:v>TP lưu hành</c:v>
          </c:tx>
          <c:spPr>
            <a:solidFill>
              <a:srgbClr val="FF0000">
                <a:alpha val="50000"/>
              </a:srgbClr>
            </a:solidFill>
            <a:ln>
              <a:noFill/>
            </a:ln>
            <a:effectLst/>
          </c:spPr>
          <c:invertIfNegative val="0"/>
          <c:cat>
            <c:numRef>
              <c:f>daily_8h30_mm!$A$2:$A$25</c:f>
              <c:numCache>
                <c:formatCode>m/d/yyyy</c:formatCode>
                <c:ptCount val="24"/>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pt idx="20">
                  <c:v>45841</c:v>
                </c:pt>
                <c:pt idx="21">
                  <c:v>45840</c:v>
                </c:pt>
                <c:pt idx="22">
                  <c:v>45839</c:v>
                </c:pt>
                <c:pt idx="23">
                  <c:v>45838</c:v>
                </c:pt>
              </c:numCache>
            </c:numRef>
          </c:cat>
          <c:val>
            <c:numRef>
              <c:f>daily_8h30_mm!$M$2:$M$25</c:f>
              <c:numCache>
                <c:formatCode>General</c:formatCode>
                <c:ptCount val="24"/>
                <c:pt idx="0">
                  <c:v>0</c:v>
                </c:pt>
                <c:pt idx="1">
                  <c:v>0</c:v>
                </c:pt>
                <c:pt idx="2">
                  <c:v>0</c:v>
                </c:pt>
                <c:pt idx="3">
                  <c:v>0</c:v>
                </c:pt>
                <c:pt idx="4">
                  <c:v>0</c:v>
                </c:pt>
                <c:pt idx="5">
                  <c:v>0</c:v>
                </c:pt>
                <c:pt idx="6">
                  <c:v>0</c:v>
                </c:pt>
                <c:pt idx="7">
                  <c:v>-1000</c:v>
                </c:pt>
                <c:pt idx="8">
                  <c:v>-11000</c:v>
                </c:pt>
                <c:pt idx="9">
                  <c:v>-15999.9</c:v>
                </c:pt>
                <c:pt idx="10">
                  <c:v>-17399.900000000001</c:v>
                </c:pt>
                <c:pt idx="11">
                  <c:v>-22399.9</c:v>
                </c:pt>
                <c:pt idx="12">
                  <c:v>-26399.9</c:v>
                </c:pt>
                <c:pt idx="13">
                  <c:v>-21399.9</c:v>
                </c:pt>
                <c:pt idx="14">
                  <c:v>-21400</c:v>
                </c:pt>
                <c:pt idx="15">
                  <c:v>-28200</c:v>
                </c:pt>
                <c:pt idx="16">
                  <c:v>-32400</c:v>
                </c:pt>
                <c:pt idx="17">
                  <c:v>-27400</c:v>
                </c:pt>
                <c:pt idx="18">
                  <c:v>-22400</c:v>
                </c:pt>
                <c:pt idx="19">
                  <c:v>-17400</c:v>
                </c:pt>
                <c:pt idx="20">
                  <c:v>-9200</c:v>
                </c:pt>
                <c:pt idx="21">
                  <c:v>-9400</c:v>
                </c:pt>
                <c:pt idx="22">
                  <c:v>-19400</c:v>
                </c:pt>
                <c:pt idx="23">
                  <c:v>-22500</c:v>
                </c:pt>
              </c:numCache>
            </c:numRef>
          </c:val>
          <c:extLst>
            <c:ext xmlns:c16="http://schemas.microsoft.com/office/drawing/2014/chart" uri="{C3380CC4-5D6E-409C-BE32-E72D297353CC}">
              <c16:uniqueId val="{00000000-C689-4E67-BECE-76E4AEC51919}"/>
            </c:ext>
          </c:extLst>
        </c:ser>
        <c:ser>
          <c:idx val="1"/>
          <c:order val="1"/>
          <c:tx>
            <c:v>RR lưu hành</c:v>
          </c:tx>
          <c:spPr>
            <a:solidFill>
              <a:srgbClr val="00B050">
                <a:alpha val="50000"/>
              </a:srgbClr>
            </a:solidFill>
            <a:ln>
              <a:noFill/>
            </a:ln>
            <a:effectLst/>
          </c:spPr>
          <c:invertIfNegative val="0"/>
          <c:cat>
            <c:numRef>
              <c:f>daily_8h30_mm!$A$2:$A$25</c:f>
              <c:numCache>
                <c:formatCode>m/d/yyyy</c:formatCode>
                <c:ptCount val="24"/>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pt idx="20">
                  <c:v>45841</c:v>
                </c:pt>
                <c:pt idx="21">
                  <c:v>45840</c:v>
                </c:pt>
                <c:pt idx="22">
                  <c:v>45839</c:v>
                </c:pt>
                <c:pt idx="23">
                  <c:v>45838</c:v>
                </c:pt>
              </c:numCache>
            </c:numRef>
          </c:cat>
          <c:val>
            <c:numRef>
              <c:f>daily_8h30_mm!$N$2:$N$25</c:f>
              <c:numCache>
                <c:formatCode>General</c:formatCode>
                <c:ptCount val="24"/>
                <c:pt idx="0">
                  <c:v>206874.98</c:v>
                </c:pt>
                <c:pt idx="1">
                  <c:v>213471.48</c:v>
                </c:pt>
                <c:pt idx="2">
                  <c:v>222526.28</c:v>
                </c:pt>
                <c:pt idx="3">
                  <c:v>225430.03</c:v>
                </c:pt>
                <c:pt idx="4">
                  <c:v>210870.73</c:v>
                </c:pt>
                <c:pt idx="5">
                  <c:v>187282.43</c:v>
                </c:pt>
                <c:pt idx="6">
                  <c:v>164784.56</c:v>
                </c:pt>
                <c:pt idx="7">
                  <c:v>156070.93</c:v>
                </c:pt>
                <c:pt idx="8">
                  <c:v>151219.54999999999</c:v>
                </c:pt>
                <c:pt idx="9">
                  <c:v>148015.59</c:v>
                </c:pt>
                <c:pt idx="10">
                  <c:v>133144.15</c:v>
                </c:pt>
                <c:pt idx="11">
                  <c:v>123124.94</c:v>
                </c:pt>
                <c:pt idx="12">
                  <c:v>114119.69</c:v>
                </c:pt>
                <c:pt idx="13">
                  <c:v>93141.75</c:v>
                </c:pt>
                <c:pt idx="14">
                  <c:v>104001.2</c:v>
                </c:pt>
                <c:pt idx="15">
                  <c:v>112557.02</c:v>
                </c:pt>
                <c:pt idx="16">
                  <c:v>97543.17</c:v>
                </c:pt>
                <c:pt idx="17">
                  <c:v>79020.47</c:v>
                </c:pt>
                <c:pt idx="18">
                  <c:v>70554.23</c:v>
                </c:pt>
                <c:pt idx="19">
                  <c:v>94609.61</c:v>
                </c:pt>
                <c:pt idx="20">
                  <c:v>114021.9</c:v>
                </c:pt>
                <c:pt idx="21">
                  <c:v>134268.19</c:v>
                </c:pt>
                <c:pt idx="22">
                  <c:v>142646.06</c:v>
                </c:pt>
                <c:pt idx="23">
                  <c:v>143222.68</c:v>
                </c:pt>
              </c:numCache>
            </c:numRef>
          </c:val>
          <c:extLst>
            <c:ext xmlns:c16="http://schemas.microsoft.com/office/drawing/2014/chart" uri="{C3380CC4-5D6E-409C-BE32-E72D297353CC}">
              <c16:uniqueId val="{00000005-C689-4E67-BECE-76E4AEC51919}"/>
            </c:ext>
          </c:extLst>
        </c:ser>
        <c:dLbls>
          <c:showLegendKey val="0"/>
          <c:showVal val="0"/>
          <c:showCatName val="0"/>
          <c:showSerName val="0"/>
          <c:showPercent val="0"/>
          <c:showBubbleSize val="0"/>
        </c:dLbls>
        <c:gapWidth val="50"/>
        <c:overlap val="100"/>
        <c:axId val="139919935"/>
        <c:axId val="139920415"/>
      </c:barChart>
      <c:lineChart>
        <c:grouping val="standard"/>
        <c:varyColors val="0"/>
        <c:ser>
          <c:idx val="2"/>
          <c:order val="2"/>
          <c:tx>
            <c:v>Lưu hành ròng (Tỷ VNĐ)</c:v>
          </c:tx>
          <c:spPr>
            <a:ln w="25400" cap="rnd">
              <a:solidFill>
                <a:srgbClr val="054372"/>
              </a:solidFill>
              <a:round/>
            </a:ln>
            <a:effectLst/>
          </c:spPr>
          <c:marker>
            <c:symbol val="none"/>
          </c:marker>
          <c:cat>
            <c:numRef>
              <c:f>daily_8h30_mm!$A$2:$A$25</c:f>
              <c:numCache>
                <c:formatCode>m/d/yyyy</c:formatCode>
                <c:ptCount val="24"/>
                <c:pt idx="0">
                  <c:v>45869</c:v>
                </c:pt>
                <c:pt idx="1">
                  <c:v>45868</c:v>
                </c:pt>
                <c:pt idx="2">
                  <c:v>45867</c:v>
                </c:pt>
                <c:pt idx="3">
                  <c:v>45866</c:v>
                </c:pt>
                <c:pt idx="4">
                  <c:v>45863</c:v>
                </c:pt>
                <c:pt idx="5">
                  <c:v>45862</c:v>
                </c:pt>
                <c:pt idx="6">
                  <c:v>45861</c:v>
                </c:pt>
                <c:pt idx="7">
                  <c:v>45860</c:v>
                </c:pt>
                <c:pt idx="8">
                  <c:v>45859</c:v>
                </c:pt>
                <c:pt idx="9">
                  <c:v>45856</c:v>
                </c:pt>
                <c:pt idx="10">
                  <c:v>45855</c:v>
                </c:pt>
                <c:pt idx="11">
                  <c:v>45854</c:v>
                </c:pt>
                <c:pt idx="12">
                  <c:v>45853</c:v>
                </c:pt>
                <c:pt idx="13">
                  <c:v>45852</c:v>
                </c:pt>
                <c:pt idx="14">
                  <c:v>45849</c:v>
                </c:pt>
                <c:pt idx="15">
                  <c:v>45848</c:v>
                </c:pt>
                <c:pt idx="16">
                  <c:v>45847</c:v>
                </c:pt>
                <c:pt idx="17">
                  <c:v>45846</c:v>
                </c:pt>
                <c:pt idx="18">
                  <c:v>45845</c:v>
                </c:pt>
                <c:pt idx="19">
                  <c:v>45842</c:v>
                </c:pt>
                <c:pt idx="20">
                  <c:v>45841</c:v>
                </c:pt>
                <c:pt idx="21">
                  <c:v>45840</c:v>
                </c:pt>
                <c:pt idx="22">
                  <c:v>45839</c:v>
                </c:pt>
                <c:pt idx="23">
                  <c:v>45838</c:v>
                </c:pt>
              </c:numCache>
            </c:numRef>
          </c:cat>
          <c:val>
            <c:numRef>
              <c:f>daily_8h30_mm!$O$2:$O$25</c:f>
              <c:numCache>
                <c:formatCode>General</c:formatCode>
                <c:ptCount val="24"/>
                <c:pt idx="0">
                  <c:v>206874.98</c:v>
                </c:pt>
                <c:pt idx="1">
                  <c:v>213471.48</c:v>
                </c:pt>
                <c:pt idx="2">
                  <c:v>222526.28</c:v>
                </c:pt>
                <c:pt idx="3">
                  <c:v>225430.03</c:v>
                </c:pt>
                <c:pt idx="4">
                  <c:v>210870.73</c:v>
                </c:pt>
                <c:pt idx="5">
                  <c:v>187282.43</c:v>
                </c:pt>
                <c:pt idx="6">
                  <c:v>164784.56</c:v>
                </c:pt>
                <c:pt idx="7">
                  <c:v>155070.93</c:v>
                </c:pt>
                <c:pt idx="8">
                  <c:v>140219.54999999999</c:v>
                </c:pt>
                <c:pt idx="9">
                  <c:v>132015.69</c:v>
                </c:pt>
                <c:pt idx="10">
                  <c:v>115744.25</c:v>
                </c:pt>
                <c:pt idx="11">
                  <c:v>100725.04000000001</c:v>
                </c:pt>
                <c:pt idx="12">
                  <c:v>87719.790000000008</c:v>
                </c:pt>
                <c:pt idx="13">
                  <c:v>71741.850000000006</c:v>
                </c:pt>
                <c:pt idx="14">
                  <c:v>82601.2</c:v>
                </c:pt>
                <c:pt idx="15">
                  <c:v>84357.02</c:v>
                </c:pt>
                <c:pt idx="16">
                  <c:v>65143.17</c:v>
                </c:pt>
                <c:pt idx="17">
                  <c:v>51620.47</c:v>
                </c:pt>
                <c:pt idx="18">
                  <c:v>48154.229999999996</c:v>
                </c:pt>
                <c:pt idx="19">
                  <c:v>77209.61</c:v>
                </c:pt>
                <c:pt idx="20">
                  <c:v>104821.9</c:v>
                </c:pt>
                <c:pt idx="21">
                  <c:v>124868.19</c:v>
                </c:pt>
                <c:pt idx="22">
                  <c:v>123246.06</c:v>
                </c:pt>
                <c:pt idx="23">
                  <c:v>120722.68</c:v>
                </c:pt>
              </c:numCache>
            </c:numRef>
          </c:val>
          <c:smooth val="1"/>
          <c:extLst>
            <c:ext xmlns:c16="http://schemas.microsoft.com/office/drawing/2014/chart" uri="{C3380CC4-5D6E-409C-BE32-E72D297353CC}">
              <c16:uniqueId val="{00000006-C689-4E67-BECE-76E4AEC51919}"/>
            </c:ext>
          </c:extLst>
        </c:ser>
        <c:dLbls>
          <c:showLegendKey val="0"/>
          <c:showVal val="0"/>
          <c:showCatName val="0"/>
          <c:showSerName val="0"/>
          <c:showPercent val="0"/>
          <c:showBubbleSize val="0"/>
        </c:dLbls>
        <c:marker val="1"/>
        <c:smooth val="0"/>
        <c:axId val="139919935"/>
        <c:axId val="139920415"/>
      </c:lineChart>
      <c:catAx>
        <c:axId val="139919935"/>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20415"/>
        <c:crosses val="autoZero"/>
        <c:auto val="0"/>
        <c:lblAlgn val="ctr"/>
        <c:lblOffset val="100"/>
        <c:noMultiLvlLbl val="0"/>
      </c:catAx>
      <c:valAx>
        <c:axId val="13992041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139919935"/>
        <c:crosses val="autoZero"/>
        <c:crossBetween val="between"/>
      </c:valAx>
      <c:spPr>
        <a:noFill/>
        <a:ln>
          <a:noFill/>
        </a:ln>
        <a:effectLst/>
      </c:spPr>
    </c:plotArea>
    <c:legend>
      <c:legendPos val="t"/>
      <c:layout>
        <c:manualLayout>
          <c:xMode val="edge"/>
          <c:yMode val="edge"/>
          <c:x val="0"/>
          <c:y val="0"/>
          <c:w val="0.99481377765062085"/>
          <c:h val="0.1032518025930356"/>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16909640132671E-2"/>
          <c:y val="0.22157719135811527"/>
          <c:w val="0.81473663665832452"/>
          <c:h val="0.52658458954236131"/>
        </c:manualLayout>
      </c:layout>
      <c:lineChart>
        <c:grouping val="standard"/>
        <c:varyColors val="0"/>
        <c:ser>
          <c:idx val="0"/>
          <c:order val="0"/>
          <c:tx>
            <c:v>LSHĐ thấp nhất</c:v>
          </c:tx>
          <c:spPr>
            <a:ln w="12700" cap="rnd">
              <a:solidFill>
                <a:srgbClr val="C00000"/>
              </a:solidFill>
              <a:prstDash val="dash"/>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daily_8h30_nhtm!$B$2:$B$14</c:f>
              <c:numCache>
                <c:formatCode>General</c:formatCode>
                <c:ptCount val="13"/>
                <c:pt idx="0">
                  <c:v>4.8000000000000001E-2</c:v>
                </c:pt>
                <c:pt idx="1">
                  <c:v>4.8000000000000001E-2</c:v>
                </c:pt>
                <c:pt idx="2">
                  <c:v>4.8000000000000001E-2</c:v>
                </c:pt>
                <c:pt idx="3">
                  <c:v>4.8000000000000001E-2</c:v>
                </c:pt>
                <c:pt idx="4">
                  <c:v>4.8000000000000001E-2</c:v>
                </c:pt>
                <c:pt idx="5">
                  <c:v>4.8000000000000001E-2</c:v>
                </c:pt>
                <c:pt idx="6">
                  <c:v>4.9000000000000002E-2</c:v>
                </c:pt>
                <c:pt idx="7">
                  <c:v>0.05</c:v>
                </c:pt>
                <c:pt idx="8">
                  <c:v>5.0999999999999997E-2</c:v>
                </c:pt>
                <c:pt idx="9">
                  <c:v>5.1999999999999998E-2</c:v>
                </c:pt>
                <c:pt idx="10">
                  <c:v>5.2999999999999999E-2</c:v>
                </c:pt>
                <c:pt idx="11">
                  <c:v>5.2999999999999999E-2</c:v>
                </c:pt>
                <c:pt idx="12">
                  <c:v>5.5E-2</c:v>
                </c:pt>
              </c:numCache>
            </c:numRef>
          </c:val>
          <c:smooth val="0"/>
          <c:extLst>
            <c:ext xmlns:c16="http://schemas.microsoft.com/office/drawing/2014/chart" uri="{C3380CC4-5D6E-409C-BE32-E72D297353CC}">
              <c16:uniqueId val="{00000000-DBFB-4BAF-B3E6-219149013BBF}"/>
            </c:ext>
          </c:extLst>
        </c:ser>
        <c:ser>
          <c:idx val="1"/>
          <c:order val="1"/>
          <c:tx>
            <c:v>LSHĐ cao nhất</c:v>
          </c:tx>
          <c:spPr>
            <a:ln w="12700" cap="rnd">
              <a:solidFill>
                <a:srgbClr val="B41C49"/>
              </a:solidFill>
              <a:prstDash val="dash"/>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daily_8h30_nhtm!$C$2:$C$14</c:f>
              <c:numCache>
                <c:formatCode>General</c:formatCode>
                <c:ptCount val="13"/>
                <c:pt idx="0">
                  <c:v>0.06</c:v>
                </c:pt>
                <c:pt idx="1">
                  <c:v>0.06</c:v>
                </c:pt>
                <c:pt idx="2">
                  <c:v>0.06</c:v>
                </c:pt>
                <c:pt idx="3">
                  <c:v>0.06</c:v>
                </c:pt>
                <c:pt idx="4">
                  <c:v>0.06</c:v>
                </c:pt>
                <c:pt idx="5">
                  <c:v>0.06</c:v>
                </c:pt>
                <c:pt idx="6">
                  <c:v>5.8999999999999997E-2</c:v>
                </c:pt>
                <c:pt idx="7">
                  <c:v>5.8999999999999997E-2</c:v>
                </c:pt>
                <c:pt idx="8">
                  <c:v>0.06</c:v>
                </c:pt>
                <c:pt idx="9">
                  <c:v>0.06</c:v>
                </c:pt>
                <c:pt idx="10">
                  <c:v>0.06</c:v>
                </c:pt>
                <c:pt idx="11">
                  <c:v>6.0999999999999999E-2</c:v>
                </c:pt>
                <c:pt idx="12">
                  <c:v>6.2E-2</c:v>
                </c:pt>
              </c:numCache>
            </c:numRef>
          </c:val>
          <c:smooth val="1"/>
          <c:extLst>
            <c:ext xmlns:c16="http://schemas.microsoft.com/office/drawing/2014/chart" uri="{C3380CC4-5D6E-409C-BE32-E72D297353CC}">
              <c16:uniqueId val="{00000001-DBFB-4BAF-B3E6-219149013BBF}"/>
            </c:ext>
          </c:extLst>
        </c:ser>
        <c:ser>
          <c:idx val="2"/>
          <c:order val="2"/>
          <c:tx>
            <c:v>LSHĐ trung bình</c:v>
          </c:tx>
          <c:spPr>
            <a:ln w="19050" cap="rnd">
              <a:solidFill>
                <a:srgbClr val="C00000"/>
              </a:solidFill>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daily_8h30_nhtm!$D$2:$D$14</c:f>
              <c:numCache>
                <c:formatCode>General</c:formatCode>
                <c:ptCount val="13"/>
                <c:pt idx="0">
                  <c:v>5.3999999999999999E-2</c:v>
                </c:pt>
                <c:pt idx="1">
                  <c:v>5.3999999999999999E-2</c:v>
                </c:pt>
                <c:pt idx="2">
                  <c:v>5.3999999999999999E-2</c:v>
                </c:pt>
                <c:pt idx="3">
                  <c:v>5.3999999999999999E-2</c:v>
                </c:pt>
                <c:pt idx="4">
                  <c:v>5.3999999999999999E-2</c:v>
                </c:pt>
                <c:pt idx="5">
                  <c:v>5.3999999999999999E-2</c:v>
                </c:pt>
                <c:pt idx="6">
                  <c:v>5.3999999999999999E-2</c:v>
                </c:pt>
                <c:pt idx="7">
                  <c:v>5.45E-2</c:v>
                </c:pt>
                <c:pt idx="8">
                  <c:v>5.5499999999999994E-2</c:v>
                </c:pt>
                <c:pt idx="9">
                  <c:v>5.5999999999999994E-2</c:v>
                </c:pt>
                <c:pt idx="10">
                  <c:v>5.6499999999999995E-2</c:v>
                </c:pt>
                <c:pt idx="11">
                  <c:v>5.6999999999999995E-2</c:v>
                </c:pt>
                <c:pt idx="12">
                  <c:v>5.8499999999999996E-2</c:v>
                </c:pt>
              </c:numCache>
            </c:numRef>
          </c:val>
          <c:smooth val="1"/>
          <c:extLst>
            <c:ext xmlns:c16="http://schemas.microsoft.com/office/drawing/2014/chart" uri="{C3380CC4-5D6E-409C-BE32-E72D297353CC}">
              <c16:uniqueId val="{00000002-DBFB-4BAF-B3E6-219149013BBF}"/>
            </c:ext>
          </c:extLst>
        </c:ser>
        <c:ser>
          <c:idx val="3"/>
          <c:order val="3"/>
          <c:tx>
            <c:v>LSCV thấp nhất</c:v>
          </c:tx>
          <c:spPr>
            <a:ln w="12700" cap="rnd">
              <a:solidFill>
                <a:srgbClr val="054372"/>
              </a:solidFill>
              <a:prstDash val="dash"/>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daily_8h30_nhtm!$E$2:$E$14</c:f>
              <c:numCache>
                <c:formatCode>General</c:formatCode>
                <c:ptCount val="13"/>
                <c:pt idx="0">
                  <c:v>6.6000000000000003E-2</c:v>
                </c:pt>
                <c:pt idx="1">
                  <c:v>6.6000000000000003E-2</c:v>
                </c:pt>
                <c:pt idx="2">
                  <c:v>6.6000000000000003E-2</c:v>
                </c:pt>
                <c:pt idx="3">
                  <c:v>6.6000000000000003E-2</c:v>
                </c:pt>
                <c:pt idx="4">
                  <c:v>6.6000000000000003E-2</c:v>
                </c:pt>
                <c:pt idx="5">
                  <c:v>6.7000000000000004E-2</c:v>
                </c:pt>
                <c:pt idx="6">
                  <c:v>6.7000000000000004E-2</c:v>
                </c:pt>
                <c:pt idx="7">
                  <c:v>6.7000000000000004E-2</c:v>
                </c:pt>
                <c:pt idx="8">
                  <c:v>6.7000000000000004E-2</c:v>
                </c:pt>
                <c:pt idx="9">
                  <c:v>6.7000000000000004E-2</c:v>
                </c:pt>
                <c:pt idx="10">
                  <c:v>6.7000000000000004E-2</c:v>
                </c:pt>
                <c:pt idx="11">
                  <c:v>6.8000000000000005E-2</c:v>
                </c:pt>
                <c:pt idx="12">
                  <c:v>6.9000000000000006E-2</c:v>
                </c:pt>
              </c:numCache>
            </c:numRef>
          </c:val>
          <c:smooth val="1"/>
          <c:extLst>
            <c:ext xmlns:c16="http://schemas.microsoft.com/office/drawing/2014/chart" uri="{C3380CC4-5D6E-409C-BE32-E72D297353CC}">
              <c16:uniqueId val="{00000003-DBFB-4BAF-B3E6-219149013BBF}"/>
            </c:ext>
          </c:extLst>
        </c:ser>
        <c:ser>
          <c:idx val="4"/>
          <c:order val="4"/>
          <c:tx>
            <c:v>LSCV cao nhất</c:v>
          </c:tx>
          <c:spPr>
            <a:ln w="12700" cap="rnd">
              <a:solidFill>
                <a:srgbClr val="054372"/>
              </a:solidFill>
              <a:prstDash val="dash"/>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daily_8h30_nhtm!$F$2:$F$14</c:f>
              <c:numCache>
                <c:formatCode>General</c:formatCode>
                <c:ptCount val="13"/>
                <c:pt idx="0">
                  <c:v>8.8999999999999996E-2</c:v>
                </c:pt>
                <c:pt idx="1">
                  <c:v>8.8999999999999996E-2</c:v>
                </c:pt>
                <c:pt idx="2">
                  <c:v>8.8999999999999996E-2</c:v>
                </c:pt>
                <c:pt idx="3">
                  <c:v>8.8999999999999996E-2</c:v>
                </c:pt>
                <c:pt idx="4">
                  <c:v>0.09</c:v>
                </c:pt>
                <c:pt idx="5">
                  <c:v>0.09</c:v>
                </c:pt>
                <c:pt idx="6">
                  <c:v>0.09</c:v>
                </c:pt>
                <c:pt idx="7">
                  <c:v>0.09</c:v>
                </c:pt>
                <c:pt idx="8">
                  <c:v>0.09</c:v>
                </c:pt>
                <c:pt idx="9">
                  <c:v>9.0999999999999998E-2</c:v>
                </c:pt>
                <c:pt idx="10">
                  <c:v>9.0999999999999998E-2</c:v>
                </c:pt>
                <c:pt idx="11">
                  <c:v>9.1999999999999998E-2</c:v>
                </c:pt>
                <c:pt idx="12">
                  <c:v>9.2999999999999999E-2</c:v>
                </c:pt>
              </c:numCache>
            </c:numRef>
          </c:val>
          <c:smooth val="0"/>
          <c:extLst>
            <c:ext xmlns:c16="http://schemas.microsoft.com/office/drawing/2014/chart" uri="{C3380CC4-5D6E-409C-BE32-E72D297353CC}">
              <c16:uniqueId val="{00000004-DBFB-4BAF-B3E6-219149013BBF}"/>
            </c:ext>
          </c:extLst>
        </c:ser>
        <c:ser>
          <c:idx val="5"/>
          <c:order val="5"/>
          <c:tx>
            <c:v>LSCV trung bình</c:v>
          </c:tx>
          <c:spPr>
            <a:ln w="19050" cap="rnd">
              <a:solidFill>
                <a:srgbClr val="054372"/>
              </a:solidFill>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daily_8h30_nhtm!$G$2:$G$14</c:f>
              <c:numCache>
                <c:formatCode>General</c:formatCode>
                <c:ptCount val="13"/>
                <c:pt idx="0">
                  <c:v>7.7499999999999999E-2</c:v>
                </c:pt>
                <c:pt idx="1">
                  <c:v>7.7499999999999999E-2</c:v>
                </c:pt>
                <c:pt idx="2">
                  <c:v>7.7499999999999999E-2</c:v>
                </c:pt>
                <c:pt idx="3">
                  <c:v>7.7499999999999999E-2</c:v>
                </c:pt>
                <c:pt idx="4">
                  <c:v>7.8E-2</c:v>
                </c:pt>
                <c:pt idx="5">
                  <c:v>7.85E-2</c:v>
                </c:pt>
                <c:pt idx="6">
                  <c:v>7.85E-2</c:v>
                </c:pt>
                <c:pt idx="7">
                  <c:v>7.85E-2</c:v>
                </c:pt>
                <c:pt idx="8">
                  <c:v>7.85E-2</c:v>
                </c:pt>
                <c:pt idx="9">
                  <c:v>7.9000000000000001E-2</c:v>
                </c:pt>
                <c:pt idx="10">
                  <c:v>7.9000000000000001E-2</c:v>
                </c:pt>
                <c:pt idx="11">
                  <c:v>0.08</c:v>
                </c:pt>
                <c:pt idx="12">
                  <c:v>8.1000000000000003E-2</c:v>
                </c:pt>
              </c:numCache>
            </c:numRef>
          </c:val>
          <c:smooth val="1"/>
          <c:extLst>
            <c:ext xmlns:c16="http://schemas.microsoft.com/office/drawing/2014/chart" uri="{C3380CC4-5D6E-409C-BE32-E72D297353CC}">
              <c16:uniqueId val="{00000005-DBFB-4BAF-B3E6-219149013BBF}"/>
            </c:ext>
          </c:extLst>
        </c:ser>
        <c:dLbls>
          <c:showLegendKey val="0"/>
          <c:showVal val="0"/>
          <c:showCatName val="0"/>
          <c:showSerName val="0"/>
          <c:showPercent val="0"/>
          <c:showBubbleSize val="0"/>
        </c:dLbls>
        <c:smooth val="0"/>
        <c:axId val="734408160"/>
        <c:axId val="734406720"/>
      </c:lineChart>
      <c:dateAx>
        <c:axId val="734408160"/>
        <c:scaling>
          <c:orientation val="minMax"/>
        </c:scaling>
        <c:delete val="0"/>
        <c:axPos val="b"/>
        <c:numFmt formatCode="mm\-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4406720"/>
        <c:crosses val="autoZero"/>
        <c:auto val="1"/>
        <c:lblOffset val="100"/>
        <c:baseTimeUnit val="months"/>
      </c:dateAx>
      <c:valAx>
        <c:axId val="734406720"/>
        <c:scaling>
          <c:orientation val="minMax"/>
          <c:min val="4.0000000000000008E-2"/>
        </c:scaling>
        <c:delete val="0"/>
        <c:axPos val="r"/>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crossAx val="734408160"/>
        <c:crosses val="max"/>
        <c:crossBetween val="between"/>
      </c:valAx>
      <c:spPr>
        <a:noFill/>
        <a:ln>
          <a:noFill/>
        </a:ln>
        <a:effectLst/>
      </c:spPr>
    </c:plotArea>
    <c:legend>
      <c:legendPos val="t"/>
      <c:layout>
        <c:manualLayout>
          <c:xMode val="edge"/>
          <c:yMode val="edge"/>
          <c:x val="0"/>
          <c:y val="0"/>
          <c:w val="0.98515926222078476"/>
          <c:h val="0.1915156177380323"/>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8797304864611"/>
          <c:y val="0.18870737481251243"/>
          <c:w val="0.7688602274848414"/>
          <c:h val="0.57656179409798147"/>
        </c:manualLayout>
      </c:layout>
      <c:lineChart>
        <c:grouping val="standard"/>
        <c:varyColors val="0"/>
        <c:ser>
          <c:idx val="0"/>
          <c:order val="0"/>
          <c:tx>
            <c:v>Dự trữ ngoại hối (Triệu USD)</c:v>
          </c:tx>
          <c:spPr>
            <a:ln w="19050" cap="rnd">
              <a:solidFill>
                <a:srgbClr val="054372"/>
              </a:solidFill>
              <a:prstDash val="solid"/>
              <a:round/>
            </a:ln>
            <a:effectLst/>
          </c:spPr>
          <c:marker>
            <c:symbol val="none"/>
          </c:marker>
          <c:cat>
            <c:numRef>
              <c:f>daily_8h30_nhtm!$A$2:$A$14</c:f>
              <c:numCache>
                <c:formatCode>m/d/yyyy\ h:mm</c:formatCode>
                <c:ptCount val="13"/>
                <c:pt idx="0">
                  <c:v>45839</c:v>
                </c:pt>
                <c:pt idx="1">
                  <c:v>45809</c:v>
                </c:pt>
                <c:pt idx="2">
                  <c:v>45778</c:v>
                </c:pt>
                <c:pt idx="3">
                  <c:v>45748</c:v>
                </c:pt>
                <c:pt idx="4">
                  <c:v>45717</c:v>
                </c:pt>
                <c:pt idx="5">
                  <c:v>45689</c:v>
                </c:pt>
                <c:pt idx="6">
                  <c:v>45658</c:v>
                </c:pt>
                <c:pt idx="7">
                  <c:v>45627</c:v>
                </c:pt>
                <c:pt idx="8">
                  <c:v>45597</c:v>
                </c:pt>
                <c:pt idx="9">
                  <c:v>45566</c:v>
                </c:pt>
                <c:pt idx="10">
                  <c:v>45536</c:v>
                </c:pt>
                <c:pt idx="11">
                  <c:v>45505</c:v>
                </c:pt>
                <c:pt idx="12">
                  <c:v>45474</c:v>
                </c:pt>
              </c:numCache>
            </c:numRef>
          </c:cat>
          <c:val>
            <c:numRef>
              <c:f>daily_8h30_nhtm!$H$2:$H$14</c:f>
              <c:numCache>
                <c:formatCode>General</c:formatCode>
                <c:ptCount val="13"/>
                <c:pt idx="0">
                  <c:v>80096.3</c:v>
                </c:pt>
                <c:pt idx="1">
                  <c:v>80096.3</c:v>
                </c:pt>
                <c:pt idx="2">
                  <c:v>80096.3</c:v>
                </c:pt>
                <c:pt idx="3">
                  <c:v>80096.3</c:v>
                </c:pt>
                <c:pt idx="4">
                  <c:v>80650.31</c:v>
                </c:pt>
                <c:pt idx="5">
                  <c:v>79471.09</c:v>
                </c:pt>
                <c:pt idx="6">
                  <c:v>78985.97</c:v>
                </c:pt>
                <c:pt idx="7">
                  <c:v>81214.37</c:v>
                </c:pt>
                <c:pt idx="8">
                  <c:v>82039.08</c:v>
                </c:pt>
                <c:pt idx="9">
                  <c:v>82469.16</c:v>
                </c:pt>
                <c:pt idx="10">
                  <c:v>82344.14</c:v>
                </c:pt>
                <c:pt idx="11">
                  <c:v>81992.789999999994</c:v>
                </c:pt>
                <c:pt idx="12">
                  <c:v>81181.179999999993</c:v>
                </c:pt>
              </c:numCache>
            </c:numRef>
          </c:val>
          <c:smooth val="1"/>
          <c:extLst xmlns:c15="http://schemas.microsoft.com/office/drawing/2012/chart">
            <c:ext xmlns:c16="http://schemas.microsoft.com/office/drawing/2014/chart" uri="{C3380CC4-5D6E-409C-BE32-E72D297353CC}">
              <c16:uniqueId val="{00000002-90C0-4719-98D9-1EF48958550D}"/>
            </c:ext>
          </c:extLst>
        </c:ser>
        <c:dLbls>
          <c:showLegendKey val="0"/>
          <c:showVal val="0"/>
          <c:showCatName val="0"/>
          <c:showSerName val="0"/>
          <c:showPercent val="0"/>
          <c:showBubbleSize val="0"/>
        </c:dLbls>
        <c:smooth val="0"/>
        <c:axId val="1282620592"/>
        <c:axId val="1282621072"/>
        <c:extLst/>
      </c:lineChart>
      <c:catAx>
        <c:axId val="1282620592"/>
        <c:scaling>
          <c:orientation val="maxMin"/>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1072"/>
        <c:crosses val="autoZero"/>
        <c:auto val="0"/>
        <c:lblAlgn val="ctr"/>
        <c:lblOffset val="100"/>
        <c:noMultiLvlLbl val="0"/>
      </c:catAx>
      <c:valAx>
        <c:axId val="1282621072"/>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crossAx val="1282620592"/>
        <c:crosses val="autoZero"/>
        <c:crossBetween val="between"/>
      </c:valAx>
      <c:spPr>
        <a:noFill/>
        <a:ln>
          <a:noFill/>
        </a:ln>
        <a:effectLst/>
      </c:spPr>
    </c:plotArea>
    <c:legend>
      <c:legendPos val="t"/>
      <c:layout>
        <c:manualLayout>
          <c:xMode val="edge"/>
          <c:yMode val="edge"/>
          <c:x val="9.156608571010115E-2"/>
          <c:y val="1.9463822457215865E-2"/>
          <c:w val="0.85843358816157822"/>
          <c:h val="0.11985651553210329"/>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mn-lt"/>
              <a:ea typeface="Calibri" panose="020F0502020204030204" pitchFamily="34" charset="0"/>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8.png"/><Relationship Id="rId18" Type="http://schemas.openxmlformats.org/officeDocument/2006/relationships/chart" Target="../charts/chart14.xml"/><Relationship Id="rId3" Type="http://schemas.openxmlformats.org/officeDocument/2006/relationships/image" Target="../media/image7.png"/><Relationship Id="rId7" Type="http://schemas.openxmlformats.org/officeDocument/2006/relationships/chart" Target="../charts/chart4.xml"/><Relationship Id="rId12" Type="http://schemas.openxmlformats.org/officeDocument/2006/relationships/chart" Target="../charts/chart9.xml"/><Relationship Id="rId17" Type="http://schemas.openxmlformats.org/officeDocument/2006/relationships/chart" Target="../charts/chart13.xml"/><Relationship Id="rId2" Type="http://schemas.openxmlformats.org/officeDocument/2006/relationships/image" Target="../media/image6.png"/><Relationship Id="rId16" Type="http://schemas.openxmlformats.org/officeDocument/2006/relationships/chart" Target="../charts/chart12.xml"/><Relationship Id="rId1" Type="http://schemas.openxmlformats.org/officeDocument/2006/relationships/image" Target="../media/image5.png"/><Relationship Id="rId6" Type="http://schemas.openxmlformats.org/officeDocument/2006/relationships/chart" Target="../charts/chart3.xml"/><Relationship Id="rId11" Type="http://schemas.openxmlformats.org/officeDocument/2006/relationships/chart" Target="../charts/chart8.xml"/><Relationship Id="rId5" Type="http://schemas.openxmlformats.org/officeDocument/2006/relationships/chart" Target="../charts/chart2.xml"/><Relationship Id="rId15" Type="http://schemas.openxmlformats.org/officeDocument/2006/relationships/chart" Target="../charts/chart11.xml"/><Relationship Id="rId10" Type="http://schemas.openxmlformats.org/officeDocument/2006/relationships/chart" Target="../charts/chart7.xml"/><Relationship Id="rId19" Type="http://schemas.openxmlformats.org/officeDocument/2006/relationships/chart" Target="../charts/chart15.xml"/><Relationship Id="rId4" Type="http://schemas.openxmlformats.org/officeDocument/2006/relationships/chart" Target="../charts/chart1.xml"/><Relationship Id="rId9" Type="http://schemas.openxmlformats.org/officeDocument/2006/relationships/chart" Target="../charts/chart6.xml"/><Relationship Id="rId1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1384379</xdr:rowOff>
    </xdr:from>
    <xdr:to>
      <xdr:col>1</xdr:col>
      <xdr:colOff>14199</xdr:colOff>
      <xdr:row>0</xdr:row>
      <xdr:rowOff>3594652</xdr:rowOff>
    </xdr:to>
    <xdr:sp macro="" textlink="">
      <xdr:nvSpPr>
        <xdr:cNvPr id="2" name="Rectangle 1">
          <a:extLst>
            <a:ext uri="{FF2B5EF4-FFF2-40B4-BE49-F238E27FC236}">
              <a16:creationId xmlns:a16="http://schemas.microsoft.com/office/drawing/2014/main" id="{9D6D4B77-5249-414B-A342-48467F94C875}"/>
            </a:ext>
          </a:extLst>
        </xdr:cNvPr>
        <xdr:cNvSpPr/>
      </xdr:nvSpPr>
      <xdr:spPr>
        <a:xfrm>
          <a:off x="0" y="1384379"/>
          <a:ext cx="7501677" cy="2210273"/>
        </a:xfrm>
        <a:prstGeom prst="rect">
          <a:avLst/>
        </a:prstGeom>
        <a:solidFill>
          <a:srgbClr val="E7E6E6">
            <a:alpha val="30196"/>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0</xdr:col>
      <xdr:colOff>1081338</xdr:colOff>
      <xdr:row>0</xdr:row>
      <xdr:rowOff>1939978</xdr:rowOff>
    </xdr:from>
    <xdr:ext cx="1200149" cy="1200149"/>
    <xdr:pic>
      <xdr:nvPicPr>
        <xdr:cNvPr id="5" name="Picture 4">
          <a:extLst>
            <a:ext uri="{FF2B5EF4-FFF2-40B4-BE49-F238E27FC236}">
              <a16:creationId xmlns:a16="http://schemas.microsoft.com/office/drawing/2014/main" id="{0AE3F5B3-CB77-4985-ADC3-B63F2F03E5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1338" y="1939978"/>
          <a:ext cx="1200149" cy="1200149"/>
        </a:xfrm>
        <a:prstGeom prst="rect">
          <a:avLst/>
        </a:prstGeom>
      </xdr:spPr>
    </xdr:pic>
    <xdr:clientData/>
  </xdr:oneCellAnchor>
  <xdr:twoCellAnchor>
    <xdr:from>
      <xdr:col>0</xdr:col>
      <xdr:colOff>2337035</xdr:colOff>
      <xdr:row>0</xdr:row>
      <xdr:rowOff>1936935</xdr:rowOff>
    </xdr:from>
    <xdr:to>
      <xdr:col>0</xdr:col>
      <xdr:colOff>7061436</xdr:colOff>
      <xdr:row>0</xdr:row>
      <xdr:rowOff>2422710</xdr:rowOff>
    </xdr:to>
    <xdr:sp macro="" textlink="">
      <xdr:nvSpPr>
        <xdr:cNvPr id="6" name="TextBox 5">
          <a:extLst>
            <a:ext uri="{FF2B5EF4-FFF2-40B4-BE49-F238E27FC236}">
              <a16:creationId xmlns:a16="http://schemas.microsoft.com/office/drawing/2014/main" id="{978D15FC-7275-4176-81C4-B14B0EE23EF3}"/>
            </a:ext>
          </a:extLst>
        </xdr:cNvPr>
        <xdr:cNvSpPr txBox="1"/>
      </xdr:nvSpPr>
      <xdr:spPr>
        <a:xfrm>
          <a:off x="2337035" y="1936935"/>
          <a:ext cx="4724401"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001" sz="2000" b="1">
              <a:solidFill>
                <a:schemeClr val="bg1"/>
              </a:solidFill>
              <a:latin typeface="+mn-lt"/>
            </a:rPr>
            <a:t>BẢN</a:t>
          </a:r>
          <a:r>
            <a:rPr lang="en-001" sz="2000" b="1" baseline="0">
              <a:solidFill>
                <a:schemeClr val="bg1"/>
              </a:solidFill>
              <a:latin typeface="+mn-lt"/>
            </a:rPr>
            <a:t> TIN CHÀO BUỔI SÁNG</a:t>
          </a:r>
          <a:endParaRPr lang="en-001" sz="2000" b="1">
            <a:solidFill>
              <a:schemeClr val="bg1"/>
            </a:solidFill>
            <a:latin typeface="+mn-lt"/>
          </a:endParaRPr>
        </a:p>
      </xdr:txBody>
    </xdr:sp>
    <xdr:clientData/>
  </xdr:twoCellAnchor>
  <xdr:twoCellAnchor>
    <xdr:from>
      <xdr:col>0</xdr:col>
      <xdr:colOff>2347279</xdr:colOff>
      <xdr:row>0</xdr:row>
      <xdr:rowOff>2336739</xdr:rowOff>
    </xdr:from>
    <xdr:to>
      <xdr:col>0</xdr:col>
      <xdr:colOff>6779114</xdr:colOff>
      <xdr:row>0</xdr:row>
      <xdr:rowOff>2822514</xdr:rowOff>
    </xdr:to>
    <xdr:sp macro="" textlink="$A$2">
      <xdr:nvSpPr>
        <xdr:cNvPr id="7" name="TextBox 6">
          <a:extLst>
            <a:ext uri="{FF2B5EF4-FFF2-40B4-BE49-F238E27FC236}">
              <a16:creationId xmlns:a16="http://schemas.microsoft.com/office/drawing/2014/main" id="{E84773B9-D5CB-4165-AFCE-0B514773D21B}"/>
            </a:ext>
          </a:extLst>
        </xdr:cNvPr>
        <xdr:cNvSpPr txBox="1"/>
      </xdr:nvSpPr>
      <xdr:spPr>
        <a:xfrm>
          <a:off x="2347279" y="2336739"/>
          <a:ext cx="4431835"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33EC7540-91A7-4325-821F-4978152BE9C7}" type="TxLink">
            <a:rPr lang="en-US" sz="1600" b="1" i="0" u="none" strike="noStrike">
              <a:solidFill>
                <a:schemeClr val="bg1"/>
              </a:solidFill>
              <a:latin typeface="Calibri"/>
              <a:ea typeface="Calibri"/>
              <a:cs typeface="Calibri"/>
            </a:rPr>
            <a:pPr/>
            <a:t>PHIÊN NGÀY 01/08/2025</a:t>
          </a:fld>
          <a:endParaRPr lang="en-US" sz="1600" b="1" baseline="0">
            <a:solidFill>
              <a:schemeClr val="bg1"/>
            </a:solidFill>
            <a:latin typeface="+mn-lt"/>
          </a:endParaRPr>
        </a:p>
      </xdr:txBody>
    </xdr:sp>
    <xdr:clientData/>
  </xdr:twoCellAnchor>
  <xdr:twoCellAnchor>
    <xdr:from>
      <xdr:col>0</xdr:col>
      <xdr:colOff>2349681</xdr:colOff>
      <xdr:row>0</xdr:row>
      <xdr:rowOff>2680126</xdr:rowOff>
    </xdr:from>
    <xdr:to>
      <xdr:col>0</xdr:col>
      <xdr:colOff>7144839</xdr:colOff>
      <xdr:row>0</xdr:row>
      <xdr:rowOff>3165901</xdr:rowOff>
    </xdr:to>
    <xdr:sp macro="" textlink="">
      <xdr:nvSpPr>
        <xdr:cNvPr id="8" name="TextBox 7">
          <a:extLst>
            <a:ext uri="{FF2B5EF4-FFF2-40B4-BE49-F238E27FC236}">
              <a16:creationId xmlns:a16="http://schemas.microsoft.com/office/drawing/2014/main" id="{6DC749C2-994D-4128-830D-D834C4335F96}"/>
            </a:ext>
          </a:extLst>
        </xdr:cNvPr>
        <xdr:cNvSpPr txBox="1"/>
      </xdr:nvSpPr>
      <xdr:spPr>
        <a:xfrm>
          <a:off x="2349681" y="2680126"/>
          <a:ext cx="479515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Phòng</a:t>
          </a:r>
          <a:r>
            <a:rPr lang="en-US" sz="1600" b="1" baseline="0">
              <a:solidFill>
                <a:schemeClr val="bg1"/>
              </a:solidFill>
              <a:latin typeface="+mn-lt"/>
            </a:rPr>
            <a:t> Môi Giới &amp; Tư Vấn Đầu Tư</a:t>
          </a:r>
          <a:endParaRPr lang="en-001" sz="1600" b="1">
            <a:solidFill>
              <a:schemeClr val="bg1"/>
            </a:solidFill>
            <a:latin typeface="+mn-lt"/>
          </a:endParaRPr>
        </a:p>
      </xdr:txBody>
    </xdr:sp>
    <xdr:clientData/>
  </xdr:twoCellAnchor>
  <xdr:oneCellAnchor>
    <xdr:from>
      <xdr:col>0</xdr:col>
      <xdr:colOff>6233831</xdr:colOff>
      <xdr:row>0</xdr:row>
      <xdr:rowOff>118326</xdr:rowOff>
    </xdr:from>
    <xdr:ext cx="1032839" cy="430696"/>
    <xdr:pic>
      <xdr:nvPicPr>
        <xdr:cNvPr id="10" name="Picture 9">
          <a:extLst>
            <a:ext uri="{FF2B5EF4-FFF2-40B4-BE49-F238E27FC236}">
              <a16:creationId xmlns:a16="http://schemas.microsoft.com/office/drawing/2014/main" id="{DBE7769D-D95F-4BAA-BDDC-4A736E603CF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33831" y="118326"/>
          <a:ext cx="1032839" cy="430696"/>
        </a:xfrm>
        <a:prstGeom prst="rect">
          <a:avLst/>
        </a:prstGeom>
      </xdr:spPr>
    </xdr:pic>
    <xdr:clientData/>
  </xdr:oneCellAnchor>
  <xdr:oneCellAnchor>
    <xdr:from>
      <xdr:col>11</xdr:col>
      <xdr:colOff>332034</xdr:colOff>
      <xdr:row>1</xdr:row>
      <xdr:rowOff>20569</xdr:rowOff>
    </xdr:from>
    <xdr:ext cx="1088069" cy="427478"/>
    <xdr:pic>
      <xdr:nvPicPr>
        <xdr:cNvPr id="24" name="Picture 23">
          <a:extLst>
            <a:ext uri="{FF2B5EF4-FFF2-40B4-BE49-F238E27FC236}">
              <a16:creationId xmlns:a16="http://schemas.microsoft.com/office/drawing/2014/main" id="{699E7A4D-DA0B-4AE4-8A09-EF5D31C774D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078969" y="5222047"/>
          <a:ext cx="1088069" cy="427478"/>
        </a:xfrm>
        <a:prstGeom prst="rect">
          <a:avLst/>
        </a:prstGeom>
      </xdr:spPr>
    </xdr:pic>
    <xdr:clientData/>
  </xdr:oneCellAnchor>
  <xdr:twoCellAnchor>
    <xdr:from>
      <xdr:col>2</xdr:col>
      <xdr:colOff>14200</xdr:colOff>
      <xdr:row>2</xdr:row>
      <xdr:rowOff>153426</xdr:rowOff>
    </xdr:from>
    <xdr:to>
      <xdr:col>12</xdr:col>
      <xdr:colOff>108857</xdr:colOff>
      <xdr:row>3</xdr:row>
      <xdr:rowOff>14925</xdr:rowOff>
    </xdr:to>
    <xdr:sp macro="" textlink="">
      <xdr:nvSpPr>
        <xdr:cNvPr id="25" name="Rectangle 24">
          <a:extLst>
            <a:ext uri="{FF2B5EF4-FFF2-40B4-BE49-F238E27FC236}">
              <a16:creationId xmlns:a16="http://schemas.microsoft.com/office/drawing/2014/main" id="{EBB800F3-2D6E-49C7-9524-0CC26CEAF47D}"/>
            </a:ext>
          </a:extLst>
        </xdr:cNvPr>
        <xdr:cNvSpPr/>
      </xdr:nvSpPr>
      <xdr:spPr>
        <a:xfrm flipV="1">
          <a:off x="7655134" y="5537668"/>
          <a:ext cx="6525602"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2</xdr:col>
      <xdr:colOff>0</xdr:colOff>
      <xdr:row>4</xdr:row>
      <xdr:rowOff>12560</xdr:rowOff>
    </xdr:from>
    <xdr:to>
      <xdr:col>5</xdr:col>
      <xdr:colOff>12562</xdr:colOff>
      <xdr:row>10</xdr:row>
      <xdr:rowOff>122115</xdr:rowOff>
    </xdr:to>
    <xdr:graphicFrame macro="">
      <xdr:nvGraphicFramePr>
        <xdr:cNvPr id="11" name="Chart 10">
          <a:extLst>
            <a:ext uri="{FF2B5EF4-FFF2-40B4-BE49-F238E27FC236}">
              <a16:creationId xmlns:a16="http://schemas.microsoft.com/office/drawing/2014/main" id="{A651CA9C-8BE3-43E6-A959-0140BCDFDB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485670</xdr:colOff>
      <xdr:row>5</xdr:row>
      <xdr:rowOff>161193</xdr:rowOff>
    </xdr:from>
    <xdr:to>
      <xdr:col>9</xdr:col>
      <xdr:colOff>4187</xdr:colOff>
      <xdr:row>10</xdr:row>
      <xdr:rowOff>117231</xdr:rowOff>
    </xdr:to>
    <xdr:graphicFrame macro="">
      <xdr:nvGraphicFramePr>
        <xdr:cNvPr id="16" name="Chart 15">
          <a:extLst>
            <a:ext uri="{FF2B5EF4-FFF2-40B4-BE49-F238E27FC236}">
              <a16:creationId xmlns:a16="http://schemas.microsoft.com/office/drawing/2014/main" id="{A35D7CA8-69CA-4D24-B2AD-3189965084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485669</xdr:colOff>
      <xdr:row>5</xdr:row>
      <xdr:rowOff>170960</xdr:rowOff>
    </xdr:from>
    <xdr:to>
      <xdr:col>13</xdr:col>
      <xdr:colOff>4186</xdr:colOff>
      <xdr:row>10</xdr:row>
      <xdr:rowOff>112345</xdr:rowOff>
    </xdr:to>
    <xdr:graphicFrame macro="">
      <xdr:nvGraphicFramePr>
        <xdr:cNvPr id="17" name="Chart 16">
          <a:extLst>
            <a:ext uri="{FF2B5EF4-FFF2-40B4-BE49-F238E27FC236}">
              <a16:creationId xmlns:a16="http://schemas.microsoft.com/office/drawing/2014/main" id="{CFD932EF-1B57-4F94-8781-FAA19A3793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159098</xdr:colOff>
      <xdr:row>12</xdr:row>
      <xdr:rowOff>151422</xdr:rowOff>
    </xdr:from>
    <xdr:to>
      <xdr:col>5</xdr:col>
      <xdr:colOff>8374</xdr:colOff>
      <xdr:row>17</xdr:row>
      <xdr:rowOff>102577</xdr:rowOff>
    </xdr:to>
    <xdr:graphicFrame macro="">
      <xdr:nvGraphicFramePr>
        <xdr:cNvPr id="18" name="Chart 17">
          <a:extLst>
            <a:ext uri="{FF2B5EF4-FFF2-40B4-BE49-F238E27FC236}">
              <a16:creationId xmlns:a16="http://schemas.microsoft.com/office/drawing/2014/main" id="{D3DCB4FB-59A0-4C2B-8227-E44226390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485670</xdr:colOff>
      <xdr:row>12</xdr:row>
      <xdr:rowOff>166077</xdr:rowOff>
    </xdr:from>
    <xdr:to>
      <xdr:col>9</xdr:col>
      <xdr:colOff>4187</xdr:colOff>
      <xdr:row>17</xdr:row>
      <xdr:rowOff>107462</xdr:rowOff>
    </xdr:to>
    <xdr:graphicFrame macro="">
      <xdr:nvGraphicFramePr>
        <xdr:cNvPr id="19" name="Chart 18">
          <a:extLst>
            <a:ext uri="{FF2B5EF4-FFF2-40B4-BE49-F238E27FC236}">
              <a16:creationId xmlns:a16="http://schemas.microsoft.com/office/drawing/2014/main" id="{906FB701-2520-4D4A-91D7-C4DF75DB76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477297</xdr:colOff>
      <xdr:row>12</xdr:row>
      <xdr:rowOff>112347</xdr:rowOff>
    </xdr:from>
    <xdr:to>
      <xdr:col>12</xdr:col>
      <xdr:colOff>594529</xdr:colOff>
      <xdr:row>17</xdr:row>
      <xdr:rowOff>102577</xdr:rowOff>
    </xdr:to>
    <xdr:graphicFrame macro="">
      <xdr:nvGraphicFramePr>
        <xdr:cNvPr id="20" name="Chart 19">
          <a:extLst>
            <a:ext uri="{FF2B5EF4-FFF2-40B4-BE49-F238E27FC236}">
              <a16:creationId xmlns:a16="http://schemas.microsoft.com/office/drawing/2014/main" id="{CF22836C-27C7-419E-A230-02B3B40BB6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159099</xdr:colOff>
      <xdr:row>19</xdr:row>
      <xdr:rowOff>161192</xdr:rowOff>
    </xdr:from>
    <xdr:to>
      <xdr:col>5</xdr:col>
      <xdr:colOff>8375</xdr:colOff>
      <xdr:row>25</xdr:row>
      <xdr:rowOff>122116</xdr:rowOff>
    </xdr:to>
    <xdr:graphicFrame macro="">
      <xdr:nvGraphicFramePr>
        <xdr:cNvPr id="21" name="Chart 20">
          <a:extLst>
            <a:ext uri="{FF2B5EF4-FFF2-40B4-BE49-F238E27FC236}">
              <a16:creationId xmlns:a16="http://schemas.microsoft.com/office/drawing/2014/main" id="{3486830A-A017-4814-9B7E-062A904CB4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489858</xdr:colOff>
      <xdr:row>19</xdr:row>
      <xdr:rowOff>151422</xdr:rowOff>
    </xdr:from>
    <xdr:to>
      <xdr:col>9</xdr:col>
      <xdr:colOff>8375</xdr:colOff>
      <xdr:row>25</xdr:row>
      <xdr:rowOff>92807</xdr:rowOff>
    </xdr:to>
    <xdr:graphicFrame macro="">
      <xdr:nvGraphicFramePr>
        <xdr:cNvPr id="22" name="Chart 21">
          <a:extLst>
            <a:ext uri="{FF2B5EF4-FFF2-40B4-BE49-F238E27FC236}">
              <a16:creationId xmlns:a16="http://schemas.microsoft.com/office/drawing/2014/main" id="{5C433582-1458-4672-8989-F13719E17C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9769</xdr:colOff>
      <xdr:row>19</xdr:row>
      <xdr:rowOff>112345</xdr:rowOff>
    </xdr:from>
    <xdr:to>
      <xdr:col>13</xdr:col>
      <xdr:colOff>4187</xdr:colOff>
      <xdr:row>25</xdr:row>
      <xdr:rowOff>63499</xdr:rowOff>
    </xdr:to>
    <xdr:graphicFrame macro="">
      <xdr:nvGraphicFramePr>
        <xdr:cNvPr id="23" name="Chart 22">
          <a:extLst>
            <a:ext uri="{FF2B5EF4-FFF2-40B4-BE49-F238E27FC236}">
              <a16:creationId xmlns:a16="http://schemas.microsoft.com/office/drawing/2014/main" id="{2D17AC93-29BD-4038-B4AF-32746DF0D6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42</xdr:col>
      <xdr:colOff>805147</xdr:colOff>
      <xdr:row>55</xdr:row>
      <xdr:rowOff>16380</xdr:rowOff>
    </xdr:from>
    <xdr:ext cx="1088069" cy="427478"/>
    <xdr:pic>
      <xdr:nvPicPr>
        <xdr:cNvPr id="27" name="Picture 26">
          <a:extLst>
            <a:ext uri="{FF2B5EF4-FFF2-40B4-BE49-F238E27FC236}">
              <a16:creationId xmlns:a16="http://schemas.microsoft.com/office/drawing/2014/main" id="{A180EFAB-9F08-4430-988F-4B8D7B84A22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136312" y="10516908"/>
          <a:ext cx="1088069" cy="427478"/>
        </a:xfrm>
        <a:prstGeom prst="rect">
          <a:avLst/>
        </a:prstGeom>
      </xdr:spPr>
    </xdr:pic>
    <xdr:clientData/>
  </xdr:oneCellAnchor>
  <xdr:twoCellAnchor>
    <xdr:from>
      <xdr:col>33</xdr:col>
      <xdr:colOff>12562</xdr:colOff>
      <xdr:row>56</xdr:row>
      <xdr:rowOff>149234</xdr:rowOff>
    </xdr:from>
    <xdr:to>
      <xdr:col>42</xdr:col>
      <xdr:colOff>1214176</xdr:colOff>
      <xdr:row>57</xdr:row>
      <xdr:rowOff>10733</xdr:rowOff>
    </xdr:to>
    <xdr:sp macro="" textlink="">
      <xdr:nvSpPr>
        <xdr:cNvPr id="28" name="Rectangle 27">
          <a:extLst>
            <a:ext uri="{FF2B5EF4-FFF2-40B4-BE49-F238E27FC236}">
              <a16:creationId xmlns:a16="http://schemas.microsoft.com/office/drawing/2014/main" id="{03A41378-1A4B-43C2-BE65-95C127267692}"/>
            </a:ext>
          </a:extLst>
        </xdr:cNvPr>
        <xdr:cNvSpPr/>
      </xdr:nvSpPr>
      <xdr:spPr>
        <a:xfrm flipV="1">
          <a:off x="15039034" y="10833981"/>
          <a:ext cx="6506307"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42</xdr:col>
      <xdr:colOff>805147</xdr:colOff>
      <xdr:row>67</xdr:row>
      <xdr:rowOff>16380</xdr:rowOff>
    </xdr:from>
    <xdr:ext cx="1088069" cy="427478"/>
    <xdr:pic>
      <xdr:nvPicPr>
        <xdr:cNvPr id="38" name="Picture 37">
          <a:extLst>
            <a:ext uri="{FF2B5EF4-FFF2-40B4-BE49-F238E27FC236}">
              <a16:creationId xmlns:a16="http://schemas.microsoft.com/office/drawing/2014/main" id="{CC34EBC7-AA3B-4779-8C02-9A3C3D8B80C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117890" y="10493880"/>
          <a:ext cx="1088069" cy="427478"/>
        </a:xfrm>
        <a:prstGeom prst="rect">
          <a:avLst/>
        </a:prstGeom>
      </xdr:spPr>
    </xdr:pic>
    <xdr:clientData/>
  </xdr:oneCellAnchor>
  <xdr:twoCellAnchor>
    <xdr:from>
      <xdr:col>33</xdr:col>
      <xdr:colOff>12562</xdr:colOff>
      <xdr:row>68</xdr:row>
      <xdr:rowOff>149234</xdr:rowOff>
    </xdr:from>
    <xdr:to>
      <xdr:col>42</xdr:col>
      <xdr:colOff>1214176</xdr:colOff>
      <xdr:row>69</xdr:row>
      <xdr:rowOff>10733</xdr:rowOff>
    </xdr:to>
    <xdr:sp macro="" textlink="">
      <xdr:nvSpPr>
        <xdr:cNvPr id="39" name="Rectangle 38">
          <a:extLst>
            <a:ext uri="{FF2B5EF4-FFF2-40B4-BE49-F238E27FC236}">
              <a16:creationId xmlns:a16="http://schemas.microsoft.com/office/drawing/2014/main" id="{BE32E680-57C2-4D86-9E3C-4A86894F24DF}"/>
            </a:ext>
          </a:extLst>
        </xdr:cNvPr>
        <xdr:cNvSpPr/>
      </xdr:nvSpPr>
      <xdr:spPr>
        <a:xfrm flipV="1">
          <a:off x="15023962" y="10811791"/>
          <a:ext cx="6502957" cy="46556"/>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42</xdr:col>
      <xdr:colOff>805147</xdr:colOff>
      <xdr:row>79</xdr:row>
      <xdr:rowOff>16380</xdr:rowOff>
    </xdr:from>
    <xdr:ext cx="1088069" cy="427478"/>
    <xdr:pic>
      <xdr:nvPicPr>
        <xdr:cNvPr id="40" name="Picture 39">
          <a:extLst>
            <a:ext uri="{FF2B5EF4-FFF2-40B4-BE49-F238E27FC236}">
              <a16:creationId xmlns:a16="http://schemas.microsoft.com/office/drawing/2014/main" id="{F65987C7-AD63-467D-9ECF-3E1D97CA21F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136312" y="15804852"/>
          <a:ext cx="1088069" cy="427478"/>
        </a:xfrm>
        <a:prstGeom prst="rect">
          <a:avLst/>
        </a:prstGeom>
      </xdr:spPr>
    </xdr:pic>
    <xdr:clientData/>
  </xdr:oneCellAnchor>
  <xdr:twoCellAnchor>
    <xdr:from>
      <xdr:col>33</xdr:col>
      <xdr:colOff>12562</xdr:colOff>
      <xdr:row>80</xdr:row>
      <xdr:rowOff>149234</xdr:rowOff>
    </xdr:from>
    <xdr:to>
      <xdr:col>42</xdr:col>
      <xdr:colOff>1214176</xdr:colOff>
      <xdr:row>81</xdr:row>
      <xdr:rowOff>10733</xdr:rowOff>
    </xdr:to>
    <xdr:sp macro="" textlink="">
      <xdr:nvSpPr>
        <xdr:cNvPr id="41" name="Rectangle 40">
          <a:extLst>
            <a:ext uri="{FF2B5EF4-FFF2-40B4-BE49-F238E27FC236}">
              <a16:creationId xmlns:a16="http://schemas.microsoft.com/office/drawing/2014/main" id="{B168EDFE-B503-4293-BCDA-1FD639E02003}"/>
            </a:ext>
          </a:extLst>
        </xdr:cNvPr>
        <xdr:cNvSpPr/>
      </xdr:nvSpPr>
      <xdr:spPr>
        <a:xfrm flipV="1">
          <a:off x="15039034" y="16130300"/>
          <a:ext cx="6506307" cy="54092"/>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49</xdr:col>
      <xdr:colOff>852142</xdr:colOff>
      <xdr:row>126</xdr:row>
      <xdr:rowOff>121532</xdr:rowOff>
    </xdr:from>
    <xdr:ext cx="1442710" cy="1288880"/>
    <xdr:pic>
      <xdr:nvPicPr>
        <xdr:cNvPr id="42" name="Picture 41">
          <a:extLst>
            <a:ext uri="{FF2B5EF4-FFF2-40B4-BE49-F238E27FC236}">
              <a16:creationId xmlns:a16="http://schemas.microsoft.com/office/drawing/2014/main" id="{F0CFEFA7-18F9-4D54-A3DE-EEC1E630623B}"/>
            </a:ext>
          </a:extLst>
        </xdr:cNvPr>
        <xdr:cNvPicPr>
          <a:picLocks noChangeAspect="1"/>
        </xdr:cNvPicPr>
      </xdr:nvPicPr>
      <xdr:blipFill>
        <a:blip xmlns:r="http://schemas.openxmlformats.org/officeDocument/2006/relationships" r:embed="rId13"/>
        <a:stretch>
          <a:fillRect/>
        </a:stretch>
      </xdr:blipFill>
      <xdr:spPr>
        <a:xfrm>
          <a:off x="23253049" y="29631283"/>
          <a:ext cx="1442710" cy="1288880"/>
        </a:xfrm>
        <a:prstGeom prst="rect">
          <a:avLst/>
        </a:prstGeom>
      </xdr:spPr>
    </xdr:pic>
    <xdr:clientData/>
  </xdr:oneCellAnchor>
  <xdr:twoCellAnchor>
    <xdr:from>
      <xdr:col>49</xdr:col>
      <xdr:colOff>8757</xdr:colOff>
      <xdr:row>120</xdr:row>
      <xdr:rowOff>148803</xdr:rowOff>
    </xdr:from>
    <xdr:to>
      <xdr:col>55</xdr:col>
      <xdr:colOff>506422</xdr:colOff>
      <xdr:row>121</xdr:row>
      <xdr:rowOff>9939</xdr:rowOff>
    </xdr:to>
    <xdr:sp macro="" textlink="">
      <xdr:nvSpPr>
        <xdr:cNvPr id="43" name="Rectangle 42">
          <a:extLst>
            <a:ext uri="{FF2B5EF4-FFF2-40B4-BE49-F238E27FC236}">
              <a16:creationId xmlns:a16="http://schemas.microsoft.com/office/drawing/2014/main" id="{E15D7456-C9EB-4718-8ABB-C437AD5346DB}"/>
            </a:ext>
          </a:extLst>
        </xdr:cNvPr>
        <xdr:cNvSpPr/>
      </xdr:nvSpPr>
      <xdr:spPr>
        <a:xfrm>
          <a:off x="22409664" y="26662617"/>
          <a:ext cx="6517938"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55</xdr:col>
      <xdr:colOff>109000</xdr:colOff>
      <xdr:row>119</xdr:row>
      <xdr:rowOff>14198</xdr:rowOff>
    </xdr:from>
    <xdr:ext cx="1088069" cy="427478"/>
    <xdr:pic>
      <xdr:nvPicPr>
        <xdr:cNvPr id="44" name="Picture 43">
          <a:extLst>
            <a:ext uri="{FF2B5EF4-FFF2-40B4-BE49-F238E27FC236}">
              <a16:creationId xmlns:a16="http://schemas.microsoft.com/office/drawing/2014/main" id="{FD07B740-AAD8-4F8D-9CAA-5E8F362BE0F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530180" y="26343428"/>
          <a:ext cx="1088069" cy="427478"/>
        </a:xfrm>
        <a:prstGeom prst="rect">
          <a:avLst/>
        </a:prstGeom>
      </xdr:spPr>
    </xdr:pic>
    <xdr:clientData/>
  </xdr:oneCellAnchor>
  <xdr:oneCellAnchor>
    <xdr:from>
      <xdr:col>46</xdr:col>
      <xdr:colOff>621196</xdr:colOff>
      <xdr:row>91</xdr:row>
      <xdr:rowOff>10856</xdr:rowOff>
    </xdr:from>
    <xdr:ext cx="1088069" cy="427478"/>
    <xdr:pic>
      <xdr:nvPicPr>
        <xdr:cNvPr id="29" name="Picture 28">
          <a:extLst>
            <a:ext uri="{FF2B5EF4-FFF2-40B4-BE49-F238E27FC236}">
              <a16:creationId xmlns:a16="http://schemas.microsoft.com/office/drawing/2014/main" id="{26778268-4DE5-4967-BFA3-EE4B4F77AC2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441283" y="31258378"/>
          <a:ext cx="1088069" cy="427478"/>
        </a:xfrm>
        <a:prstGeom prst="rect">
          <a:avLst/>
        </a:prstGeom>
      </xdr:spPr>
    </xdr:pic>
    <xdr:clientData/>
  </xdr:oneCellAnchor>
  <xdr:twoCellAnchor>
    <xdr:from>
      <xdr:col>45</xdr:col>
      <xdr:colOff>12562</xdr:colOff>
      <xdr:row>92</xdr:row>
      <xdr:rowOff>149233</xdr:rowOff>
    </xdr:from>
    <xdr:to>
      <xdr:col>46</xdr:col>
      <xdr:colOff>1021522</xdr:colOff>
      <xdr:row>93</xdr:row>
      <xdr:rowOff>12734</xdr:rowOff>
    </xdr:to>
    <xdr:sp macro="" textlink="">
      <xdr:nvSpPr>
        <xdr:cNvPr id="30" name="Rectangle 29">
          <a:extLst>
            <a:ext uri="{FF2B5EF4-FFF2-40B4-BE49-F238E27FC236}">
              <a16:creationId xmlns:a16="http://schemas.microsoft.com/office/drawing/2014/main" id="{939D77D9-9EE1-481D-B8D7-B8FC08D20585}"/>
            </a:ext>
          </a:extLst>
        </xdr:cNvPr>
        <xdr:cNvSpPr/>
      </xdr:nvSpPr>
      <xdr:spPr>
        <a:xfrm flipV="1">
          <a:off x="29454475" y="31578972"/>
          <a:ext cx="6387134"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24</xdr:col>
      <xdr:colOff>192162</xdr:colOff>
      <xdr:row>27</xdr:row>
      <xdr:rowOff>15043</xdr:rowOff>
    </xdr:from>
    <xdr:ext cx="1088069" cy="427478"/>
    <xdr:pic>
      <xdr:nvPicPr>
        <xdr:cNvPr id="77" name="Picture 76">
          <a:extLst>
            <a:ext uri="{FF2B5EF4-FFF2-40B4-BE49-F238E27FC236}">
              <a16:creationId xmlns:a16="http://schemas.microsoft.com/office/drawing/2014/main" id="{87F290B2-3A48-4194-AD1D-EBA9A159082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42858" y="10368304"/>
          <a:ext cx="1088069" cy="427478"/>
        </a:xfrm>
        <a:prstGeom prst="rect">
          <a:avLst/>
        </a:prstGeom>
      </xdr:spPr>
    </xdr:pic>
    <xdr:clientData/>
  </xdr:oneCellAnchor>
  <xdr:twoCellAnchor>
    <xdr:from>
      <xdr:col>15</xdr:col>
      <xdr:colOff>14200</xdr:colOff>
      <xdr:row>29</xdr:row>
      <xdr:rowOff>22446</xdr:rowOff>
    </xdr:from>
    <xdr:to>
      <xdr:col>25</xdr:col>
      <xdr:colOff>22087</xdr:colOff>
      <xdr:row>29</xdr:row>
      <xdr:rowOff>68165</xdr:rowOff>
    </xdr:to>
    <xdr:sp macro="" textlink="">
      <xdr:nvSpPr>
        <xdr:cNvPr id="78" name="Rectangle 77">
          <a:extLst>
            <a:ext uri="{FF2B5EF4-FFF2-40B4-BE49-F238E27FC236}">
              <a16:creationId xmlns:a16="http://schemas.microsoft.com/office/drawing/2014/main" id="{D9A349FF-460E-42D5-BFC8-7D2E7A97E18B}"/>
            </a:ext>
          </a:extLst>
        </xdr:cNvPr>
        <xdr:cNvSpPr/>
      </xdr:nvSpPr>
      <xdr:spPr>
        <a:xfrm>
          <a:off x="14950504" y="10684924"/>
          <a:ext cx="6379974"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27</xdr:col>
      <xdr:colOff>146540</xdr:colOff>
      <xdr:row>49</xdr:row>
      <xdr:rowOff>19538</xdr:rowOff>
    </xdr:from>
    <xdr:to>
      <xdr:col>29</xdr:col>
      <xdr:colOff>4885</xdr:colOff>
      <xdr:row>49</xdr:row>
      <xdr:rowOff>2193193</xdr:rowOff>
    </xdr:to>
    <xdr:graphicFrame macro="">
      <xdr:nvGraphicFramePr>
        <xdr:cNvPr id="88" name="Chart 87">
          <a:extLst>
            <a:ext uri="{FF2B5EF4-FFF2-40B4-BE49-F238E27FC236}">
              <a16:creationId xmlns:a16="http://schemas.microsoft.com/office/drawing/2014/main" id="{F75D71C2-4C3B-4B2F-BA1B-9B600E7562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27</xdr:col>
      <xdr:colOff>141649</xdr:colOff>
      <xdr:row>52</xdr:row>
      <xdr:rowOff>9771</xdr:rowOff>
    </xdr:from>
    <xdr:to>
      <xdr:col>29</xdr:col>
      <xdr:colOff>19535</xdr:colOff>
      <xdr:row>53</xdr:row>
      <xdr:rowOff>68384</xdr:rowOff>
    </xdr:to>
    <xdr:graphicFrame macro="">
      <xdr:nvGraphicFramePr>
        <xdr:cNvPr id="89" name="Chart 88">
          <a:extLst>
            <a:ext uri="{FF2B5EF4-FFF2-40B4-BE49-F238E27FC236}">
              <a16:creationId xmlns:a16="http://schemas.microsoft.com/office/drawing/2014/main" id="{0384EBAC-EA59-484A-877C-F8F87C6AF6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68379</xdr:colOff>
      <xdr:row>29</xdr:row>
      <xdr:rowOff>68385</xdr:rowOff>
    </xdr:from>
    <xdr:to>
      <xdr:col>19</xdr:col>
      <xdr:colOff>405415</xdr:colOff>
      <xdr:row>30</xdr:row>
      <xdr:rowOff>2217618</xdr:rowOff>
    </xdr:to>
    <xdr:graphicFrame macro="">
      <xdr:nvGraphicFramePr>
        <xdr:cNvPr id="9" name="Chart 8">
          <a:extLst>
            <a:ext uri="{FF2B5EF4-FFF2-40B4-BE49-F238E27FC236}">
              <a16:creationId xmlns:a16="http://schemas.microsoft.com/office/drawing/2014/main" id="{490FE842-891E-46A2-92E2-2DC999F405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19</xdr:col>
      <xdr:colOff>404792</xdr:colOff>
      <xdr:row>30</xdr:row>
      <xdr:rowOff>1</xdr:rowOff>
    </xdr:from>
    <xdr:to>
      <xdr:col>26</xdr:col>
      <xdr:colOff>90053</xdr:colOff>
      <xdr:row>30</xdr:row>
      <xdr:rowOff>2212731</xdr:rowOff>
    </xdr:to>
    <xdr:graphicFrame macro="">
      <xdr:nvGraphicFramePr>
        <xdr:cNvPr id="3" name="Chart 2">
          <a:extLst>
            <a:ext uri="{FF2B5EF4-FFF2-40B4-BE49-F238E27FC236}">
              <a16:creationId xmlns:a16="http://schemas.microsoft.com/office/drawing/2014/main" id="{09075C49-811B-445C-9945-0EC731125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29</xdr:col>
      <xdr:colOff>224691</xdr:colOff>
      <xdr:row>49</xdr:row>
      <xdr:rowOff>39077</xdr:rowOff>
    </xdr:from>
    <xdr:to>
      <xdr:col>30</xdr:col>
      <xdr:colOff>3341076</xdr:colOff>
      <xdr:row>51</xdr:row>
      <xdr:rowOff>92808</xdr:rowOff>
    </xdr:to>
    <xdr:graphicFrame macro="">
      <xdr:nvGraphicFramePr>
        <xdr:cNvPr id="4" name="Chart 3">
          <a:extLst>
            <a:ext uri="{FF2B5EF4-FFF2-40B4-BE49-F238E27FC236}">
              <a16:creationId xmlns:a16="http://schemas.microsoft.com/office/drawing/2014/main" id="{38CAD581-7E7D-43BE-9018-2F8F03DF56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oneCellAnchor>
    <xdr:from>
      <xdr:col>30</xdr:col>
      <xdr:colOff>2427653</xdr:colOff>
      <xdr:row>45</xdr:row>
      <xdr:rowOff>9765</xdr:rowOff>
    </xdr:from>
    <xdr:ext cx="1088069" cy="427478"/>
    <xdr:pic>
      <xdr:nvPicPr>
        <xdr:cNvPr id="12" name="Picture 11">
          <a:extLst>
            <a:ext uri="{FF2B5EF4-FFF2-40B4-BE49-F238E27FC236}">
              <a16:creationId xmlns:a16="http://schemas.microsoft.com/office/drawing/2014/main" id="{C093926A-4C54-41D6-8DB5-C4D8023C83D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174461" y="15611227"/>
          <a:ext cx="1088069" cy="427478"/>
        </a:xfrm>
        <a:prstGeom prst="rect">
          <a:avLst/>
        </a:prstGeom>
      </xdr:spPr>
    </xdr:pic>
    <xdr:clientData/>
  </xdr:oneCellAnchor>
  <xdr:twoCellAnchor>
    <xdr:from>
      <xdr:col>28</xdr:col>
      <xdr:colOff>1</xdr:colOff>
      <xdr:row>46</xdr:row>
      <xdr:rowOff>149055</xdr:rowOff>
    </xdr:from>
    <xdr:to>
      <xdr:col>30</xdr:col>
      <xdr:colOff>2828192</xdr:colOff>
      <xdr:row>47</xdr:row>
      <xdr:rowOff>9159</xdr:rowOff>
    </xdr:to>
    <xdr:sp macro="" textlink="">
      <xdr:nvSpPr>
        <xdr:cNvPr id="13" name="Rectangle 12">
          <a:extLst>
            <a:ext uri="{FF2B5EF4-FFF2-40B4-BE49-F238E27FC236}">
              <a16:creationId xmlns:a16="http://schemas.microsoft.com/office/drawing/2014/main" id="{DC954A10-9C3D-4D7C-B3A6-536A2C2B5F60}"/>
            </a:ext>
          </a:extLst>
        </xdr:cNvPr>
        <xdr:cNvSpPr/>
      </xdr:nvSpPr>
      <xdr:spPr>
        <a:xfrm>
          <a:off x="22156616" y="15936132"/>
          <a:ext cx="6418384"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28</xdr:col>
      <xdr:colOff>3238500</xdr:colOff>
      <xdr:row>52</xdr:row>
      <xdr:rowOff>1</xdr:rowOff>
    </xdr:from>
    <xdr:to>
      <xdr:col>31</xdr:col>
      <xdr:colOff>53731</xdr:colOff>
      <xdr:row>53</xdr:row>
      <xdr:rowOff>48847</xdr:rowOff>
    </xdr:to>
    <xdr:graphicFrame macro="">
      <xdr:nvGraphicFramePr>
        <xdr:cNvPr id="14" name="Chart 13">
          <a:extLst>
            <a:ext uri="{FF2B5EF4-FFF2-40B4-BE49-F238E27FC236}">
              <a16:creationId xmlns:a16="http://schemas.microsoft.com/office/drawing/2014/main" id="{9D221660-EECA-4F1E-B3E6-F412B0765B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0A119A97-4AB4-4DCF-81FD-AF481287E0EC}" autoFormatId="16" applyNumberFormats="0" applyBorderFormats="0" applyFontFormats="0" applyPatternFormats="0" applyAlignmentFormats="0" applyWidthHeightFormats="0">
  <queryTableRefresh nextId="10">
    <queryTableFields count="8">
      <queryTableField id="1" name="date" tableColumnId="1"/>
      <queryTableField id="2" name="lshd_san" tableColumnId="2"/>
      <queryTableField id="3" name="lshd_tran" tableColumnId="3"/>
      <queryTableField id="6" name="lshd_tb" tableColumnId="6"/>
      <queryTableField id="4" name="lscv_san" tableColumnId="4"/>
      <queryTableField id="5" name="lscv_tran" tableColumnId="5"/>
      <queryTableField id="7" name="lscv_tb" tableColumnId="7"/>
      <queryTableField id="8" name="dtnh"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6" xr16:uid="{2220B494-7052-4EEB-A53D-EC97F85FC116}" autoFormatId="16" applyNumberFormats="0" applyBorderFormats="0" applyFontFormats="0" applyPatternFormats="0" applyAlignmentFormats="0" applyWidthHeightFormats="0">
  <queryTableRefresh nextId="3">
    <queryTableFields count="2">
      <queryTableField id="1" name="time" tableColumnId="1"/>
      <queryTableField id="2" name="date"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5" xr16:uid="{A12C1195-17C1-4A1E-AA24-6A2AFB5613E8}" autoFormatId="16" applyNumberFormats="0" applyBorderFormats="0" applyFontFormats="0" applyPatternFormats="0" applyAlignmentFormats="0" applyWidthHeightFormats="0">
  <queryTableRefresh nextId="31">
    <queryTableFields count="11">
      <queryTableField id="19" name="name" tableColumnId="18"/>
      <queryTableField id="15" name="rate-2025-07-25" tableColumnId="14"/>
      <queryTableField id="16" name="value-2025-07-25" tableColumnId="15"/>
      <queryTableField id="13" name="rate-2025-07-28" tableColumnId="12"/>
      <queryTableField id="14" name="value-2025-07-28" tableColumnId="13"/>
      <queryTableField id="11" name="rate-2025-07-29" tableColumnId="10"/>
      <queryTableField id="12" name="value-2025-07-29" tableColumnId="11"/>
      <queryTableField id="9" name="rate-2025-07-30" tableColumnId="8"/>
      <queryTableField id="10" name="value-2025-07-30" tableColumnId="9"/>
      <queryTableField id="29" name="rate-2025-07-31" tableColumnId="1"/>
      <queryTableField id="30" name="value-2025-07-31"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13774C29-D29A-4317-9FC0-E75E7AC64C4D}" autoFormatId="16" applyNumberFormats="0" applyBorderFormats="0" applyFontFormats="0" applyPatternFormats="0" applyAlignmentFormats="0" applyWidthHeightFormats="0">
  <queryTableRefresh nextId="38">
    <queryTableFields count="15">
      <queryTableField id="1" name="date" tableColumnId="1"/>
      <queryTableField id="2" name="lslnh_on" tableColumnId="2"/>
      <queryTableField id="28" name="lslnh_1m" tableColumnId="3"/>
      <queryTableField id="29" name="lslnh_3m" tableColumnId="4"/>
      <queryTableField id="11" name="dhtg_trung_tam" tableColumnId="11"/>
      <queryTableField id="12" name="dhtg_tran" tableColumnId="12"/>
      <queryTableField id="14" name="dhtg_nhtm_ban_ra" tableColumnId="14"/>
      <queryTableField id="13" name="dhtg_san" tableColumnId="13"/>
      <queryTableField id="15" name="dhtg_tu_do_ban_ra" tableColumnId="15"/>
      <queryTableField id="25" name="omo_bom_tien" tableColumnId="16"/>
      <queryTableField id="26" name="omo_hut_tien" tableColumnId="17"/>
      <queryTableField id="36" name="omo_bom_hut_rong" tableColumnId="9"/>
      <queryTableField id="31" name="tin_phieu_luu_hanh" tableColumnId="6"/>
      <queryTableField id="32" name="reverse_repo_luu_hanh" tableColumnId="7"/>
      <queryTableField id="33" name="outstanding_omo_value"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3" xr16:uid="{03728EB7-BF89-4D93-BDE6-40FCB3F6074E}" autoFormatId="16" applyNumberFormats="0" applyBorderFormats="0" applyFontFormats="0" applyPatternFormats="0" applyAlignmentFormats="0" applyWidthHeightFormats="0">
  <queryTableRefresh nextId="21">
    <queryTableFields count="10">
      <queryTableField id="2" name="source" tableColumnId="2"/>
      <queryTableField id="3" name="title" tableColumnId="3"/>
      <queryTableField id="4" name="content" tableColumnId="4"/>
      <queryTableField id="5" name="image_url" tableColumnId="5"/>
      <queryTableField id="6" name="article_url" tableColumnId="6"/>
      <queryTableField id="7" name="published_time" tableColumnId="7"/>
      <queryTableField id="1" name="news_type" tableColumnId="1"/>
      <queryTableField id="8" name="word_count" tableColumnId="8"/>
      <queryTableField id="9" name="impact" tableColumnId="9"/>
      <queryTableField id="12" name="ai_selected" tableColumnId="1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3" connectionId="1" xr16:uid="{C101AEA6-56F6-4212-8235-7C4CE4108EB0}" autoFormatId="16" applyNumberFormats="0" applyBorderFormats="0" applyFontFormats="0" applyPatternFormats="0" applyAlignmentFormats="0" applyWidthHeightFormats="0">
  <queryTableRefresh nextId="20">
    <queryTableFields count="8">
      <queryTableField id="1" name="date" tableColumnId="1"/>
      <queryTableField id="2" name="ticker" tableColumnId="2"/>
      <queryTableField id="3" name="close" tableColumnId="3"/>
      <queryTableField id="13" name="1d_diff" tableColumnId="9"/>
      <queryTableField id="4" name="1d_change" tableColumnId="4"/>
      <queryTableField id="9" name="cum_change" tableColumnId="5"/>
      <queryTableField id="7" name="market" tableColumnId="7"/>
      <queryTableField id="8" name="type" tableColumnId="8"/>
    </queryTableFields>
  </queryTableRefresh>
</queryTable>
</file>

<file path=xl/richData/_rels/rdRichValueWebImage.xml.rels><?xml version="1.0" encoding="UTF-8" standalone="yes"?>
<Relationships xmlns="http://schemas.openxmlformats.org/package/2006/relationships"><Relationship Id="rId3" Type="http://schemas.openxmlformats.org/officeDocument/2006/relationships/hyperlink" Target="https://image.vietstock.vn/2025/07/31/fed-chi-so-pce.png" TargetMode="External"/><Relationship Id="rId2" Type="http://schemas.openxmlformats.org/officeDocument/2006/relationships/image" Target="../media/image1.jpeg"/><Relationship Id="rId1" Type="http://schemas.openxmlformats.org/officeDocument/2006/relationships/hyperlink" Target="https://media.vneconomy.vn/640x360/images/upload/2023/09/12/tien-gui.jpeg" TargetMode="External"/><Relationship Id="rId6" Type="http://schemas.openxmlformats.org/officeDocument/2006/relationships/image" Target="../media/image3.png"/><Relationship Id="rId5" Type="http://schemas.openxmlformats.org/officeDocument/2006/relationships/hyperlink" Target="https://cafefcdn.com/thumb_w/640/203337114487263232/2025/7/31/avatar1753978984269-17539789853181501966912.png" TargetMode="External"/><Relationship Id="rId4" Type="http://schemas.openxmlformats.org/officeDocument/2006/relationships/image" Target="../media/image2.png"/></Relationships>
</file>

<file path=xl/richData/_rels/richValueRel.xml.rels><?xml version="1.0" encoding="UTF-8" standalone="yes"?>
<Relationships xmlns="http://schemas.openxmlformats.org/package/2006/relationships"><Relationship Id="rId1"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Srd>
</file>

<file path=xl/richData/rdrichvalue.xml><?xml version="1.0" encoding="utf-8"?>
<rvData xmlns="http://schemas.microsoft.com/office/spreadsheetml/2017/richdata" count="4">
  <rv s="0">
    <v>0</v>
    <v>5</v>
  </rv>
  <rv s="1">
    <v>0</v>
    <v>1</v>
    <v>0</v>
    <v>1</v>
    <v>image</v>
  </rv>
  <rv s="1">
    <v>1</v>
    <v>1</v>
    <v>0</v>
    <v>1</v>
    <v>image</v>
  </rv>
  <rv s="1">
    <v>2</v>
    <v>1</v>
    <v>0</v>
    <v>1</v>
    <v>image</v>
  </rv>
</rvData>
</file>

<file path=xl/richData/rdrichvaluestructure.xml><?xml version="1.0" encoding="utf-8"?>
<rvStructures xmlns="http://schemas.microsoft.com/office/spreadsheetml/2017/richdata" count="2">
  <s t="_localImage">
    <k n="_rvRel:LocalImageIdentifier" t="i"/>
    <k n="CalcOrigin" t="i"/>
  </s>
  <s t="_webimage">
    <k n="WebImageIdentifier" t="i"/>
    <k n="CalcOrigin" t="i"/>
    <k n="ComputedImage" t="b"/>
    <k n="ImageSizing" t="i"/>
    <k n="Text" t="s"/>
  </s>
</rvStructures>
</file>

<file path=xl/richData/richValueRel.xml><?xml version="1.0" encoding="utf-8"?>
<richValueRels xmlns="http://schemas.microsoft.com/office/spreadsheetml/2022/richvaluerel" xmlns:r="http://schemas.openxmlformats.org/officeDocument/2006/relationships">
  <rel r:id="rId1"/>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7152DBF-1D6F-4C12-8C0B-9F461ACD5E8D}" name="daily_8h30_nhtm" displayName="daily_8h30_nhtm" ref="A1:H14" tableType="queryTable" totalsRowShown="0">
  <autoFilter ref="A1:H14" xr:uid="{37152DBF-1D6F-4C12-8C0B-9F461ACD5E8D}"/>
  <tableColumns count="8">
    <tableColumn id="1" xr3:uid="{DFB5756F-6150-45BB-A6B3-EBD733603A78}" uniqueName="1" name="date" queryTableFieldId="1" dataDxfId="96"/>
    <tableColumn id="2" xr3:uid="{B01031A7-83A2-4F36-B8EC-9AD7853205F9}" uniqueName="2" name="lshd_san" queryTableFieldId="2"/>
    <tableColumn id="3" xr3:uid="{79058E05-AC1D-4AAD-9AAF-EF35570AA339}" uniqueName="3" name="lshd_tran" queryTableFieldId="3"/>
    <tableColumn id="6" xr3:uid="{3E2713DB-F14D-4C7C-B3D2-2083266912B3}" uniqueName="6" name="lshd_tb" queryTableFieldId="6"/>
    <tableColumn id="4" xr3:uid="{42BD1C29-4D9B-45B2-8B00-64CEDA2CB416}" uniqueName="4" name="lscv_san" queryTableFieldId="4"/>
    <tableColumn id="5" xr3:uid="{82421AC5-261B-4ED1-9779-FE8C7DE7420C}" uniqueName="5" name="lscv_tran" queryTableFieldId="5"/>
    <tableColumn id="7" xr3:uid="{D691F474-AD0A-4975-9A3D-17B88289853B}" uniqueName="7" name="lscv_tb" queryTableFieldId="7"/>
    <tableColumn id="8" xr3:uid="{DA251052-DE11-4357-B33B-A4EEBFA42C9C}" uniqueName="8" name="dtnh" queryTableFieldId="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9540578-643A-438B-865D-F403FB212A99}" name="daily_8h30_time" displayName="daily_8h30_time" ref="A1:B2" tableType="queryTable" totalsRowShown="0">
  <autoFilter ref="A1:B2" xr:uid="{59540578-643A-438B-865D-F403FB212A99}"/>
  <tableColumns count="2">
    <tableColumn id="1" xr3:uid="{D3B95131-768C-4BE9-9EDF-A0ACE5BC3120}" uniqueName="1" name="time" queryTableFieldId="1" dataDxfId="95"/>
    <tableColumn id="2" xr3:uid="{24832ADF-485E-4183-B097-4954B5CC8656}" uniqueName="2" name="date" queryTableFieldId="2" dataDxfId="9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C33282F-6796-4810-81C5-01C047B347F7}" name="daily_8h30_omo" displayName="daily_8h30_omo" ref="A1:K10" tableType="queryTable" totalsRowShown="0">
  <autoFilter ref="A1:K10" xr:uid="{0C33282F-6796-4810-81C5-01C047B347F7}"/>
  <tableColumns count="11">
    <tableColumn id="18" xr3:uid="{58E6DC6B-3668-4798-B344-C4AEE1FE8599}" uniqueName="18" name="name" queryTableFieldId="19" dataDxfId="93"/>
    <tableColumn id="14" xr3:uid="{8295DAB5-4865-4EF7-9E1A-E1FA528611CB}" uniqueName="14" name="rate-2025-07-25" queryTableFieldId="15"/>
    <tableColumn id="15" xr3:uid="{28311FEA-EC38-46FE-9F12-06C581FB3B26}" uniqueName="15" name="value-2025-07-25" queryTableFieldId="16"/>
    <tableColumn id="12" xr3:uid="{C56C7D5A-343B-41F9-8F1F-A9D4878CA4E4}" uniqueName="12" name="rate-2025-07-28" queryTableFieldId="13"/>
    <tableColumn id="13" xr3:uid="{9985FC7D-2916-4BA9-A694-CE87622667F8}" uniqueName="13" name="value-2025-07-28" queryTableFieldId="14"/>
    <tableColumn id="10" xr3:uid="{E75B9226-C442-4D39-BC81-309E81A4268B}" uniqueName="10" name="rate-2025-07-29" queryTableFieldId="11"/>
    <tableColumn id="11" xr3:uid="{2CCFA2DA-5DD0-4A93-BAF6-59C1E9037086}" uniqueName="11" name="value-2025-07-29" queryTableFieldId="12"/>
    <tableColumn id="8" xr3:uid="{FF26CE41-8697-4FB6-B614-29E5B3B4DC3A}" uniqueName="8" name="rate-2025-07-30" queryTableFieldId="9"/>
    <tableColumn id="9" xr3:uid="{3A94539C-9FAB-4058-81E4-E0288686DF0C}" uniqueName="9" name="value-2025-07-30" queryTableFieldId="10"/>
    <tableColumn id="1" xr3:uid="{7664E06B-1B74-409D-B795-C433F89DB3CA}" uniqueName="1" name="rate-2025-07-31" queryTableFieldId="29"/>
    <tableColumn id="2" xr3:uid="{E366307C-C995-4C7A-82EE-EE009DD083F3}" uniqueName="2" name="value-2025-07-31" queryTableFieldId="3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DB8C97C-2950-4968-B8D1-BBA35EED9FF8}" name="daily_8h30_mm" displayName="daily_8h30_mm" ref="A1:O25" tableType="queryTable" totalsRowShown="0">
  <autoFilter ref="A1:O25" xr:uid="{0DB8C97C-2950-4968-B8D1-BBA35EED9FF8}"/>
  <tableColumns count="15">
    <tableColumn id="1" xr3:uid="{6A8DD3A7-5090-47C2-8B84-74A736C892C3}" uniqueName="1" name="date" queryTableFieldId="1" dataDxfId="92"/>
    <tableColumn id="2" xr3:uid="{AA2A62C8-CCDE-41CA-BED3-719554A192EA}" uniqueName="2" name="lslnh_on" queryTableFieldId="2"/>
    <tableColumn id="3" xr3:uid="{0E366651-E53F-4610-92DC-B6CCF0E9CD44}" uniqueName="3" name="lslnh_1m" queryTableFieldId="28"/>
    <tableColumn id="4" xr3:uid="{5F6C0144-2410-4634-BCF0-07CE224E1136}" uniqueName="4" name="lslnh_3m" queryTableFieldId="29"/>
    <tableColumn id="11" xr3:uid="{4515DAC0-6FAA-4C98-8CD6-60929893CCF7}" uniqueName="11" name="dhtg_trung_tam" queryTableFieldId="11"/>
    <tableColumn id="12" xr3:uid="{9237E0D1-8F02-471D-BB02-D4F8B621C310}" uniqueName="12" name="dhtg_tran" queryTableFieldId="12"/>
    <tableColumn id="14" xr3:uid="{77835051-35F0-4841-B42D-6287B1824698}" uniqueName="14" name="dhtg_nhtm_ban_ra" queryTableFieldId="14"/>
    <tableColumn id="13" xr3:uid="{BC94CCA5-B2FB-4B3D-84F9-B3A123592065}" uniqueName="13" name="dhtg_san" queryTableFieldId="13"/>
    <tableColumn id="15" xr3:uid="{144A0D59-9131-4CE7-99D9-3E90316B985C}" uniqueName="15" name="dhtg_tu_do_ban_ra" queryTableFieldId="15"/>
    <tableColumn id="16" xr3:uid="{7D7EEE7D-D1E6-41E7-A718-8F80EE562A52}" uniqueName="16" name="omo_bom_tien" queryTableFieldId="25"/>
    <tableColumn id="17" xr3:uid="{4F891173-BE95-46B8-9AAE-446EA2142E63}" uniqueName="17" name="omo_hut_tien" queryTableFieldId="26"/>
    <tableColumn id="9" xr3:uid="{ACB93005-44C7-4251-8BDE-AED411842594}" uniqueName="9" name="omo_bom_hut_rong" queryTableFieldId="36"/>
    <tableColumn id="6" xr3:uid="{6936B8B5-F3B2-44E5-8C31-38166DAD1407}" uniqueName="6" name="tin_phieu_luu_hanh" queryTableFieldId="31"/>
    <tableColumn id="7" xr3:uid="{685F502B-C6D1-4B76-9FE9-DB5DF7F609D4}" uniqueName="7" name="reverse_repo_luu_hanh" queryTableFieldId="32"/>
    <tableColumn id="8" xr3:uid="{641BFDAB-C5D7-4962-AE4A-A92084217DED}" uniqueName="8" name="outstanding_omo_value" queryTableFieldId="3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5D8257D-3371-4A35-9552-5E407319E778}" name="daily_8h30_news" displayName="daily_8h30_news" ref="A1:J31" tableType="queryTable" totalsRowShown="0">
  <autoFilter ref="A1:J31" xr:uid="{25D8257D-3371-4A35-9552-5E407319E778}"/>
  <tableColumns count="10">
    <tableColumn id="2" xr3:uid="{5F169189-319B-4C15-A876-D965DC1DE771}" uniqueName="2" name="source" queryTableFieldId="2" dataDxfId="91"/>
    <tableColumn id="3" xr3:uid="{BD7BD682-2605-42E9-978B-94FB164FCF1E}" uniqueName="3" name="title" queryTableFieldId="3" dataDxfId="90"/>
    <tableColumn id="4" xr3:uid="{A905E4C9-EEBE-4841-A43B-F14CB3460749}" uniqueName="4" name="content" queryTableFieldId="4" dataDxfId="89"/>
    <tableColumn id="5" xr3:uid="{A9B58CA8-B535-4EFC-BAD2-EDEA355BCF6C}" uniqueName="5" name="image_url" queryTableFieldId="5" dataDxfId="88"/>
    <tableColumn id="6" xr3:uid="{1C3C3C04-47F2-4241-B2D6-86831B3CBC90}" uniqueName="6" name="article_url" queryTableFieldId="6" dataDxfId="87"/>
    <tableColumn id="7" xr3:uid="{D383E02F-BE8F-4284-9450-AE3A3493ABD4}" uniqueName="7" name="published_time" queryTableFieldId="7" dataDxfId="86"/>
    <tableColumn id="1" xr3:uid="{EA10FB92-FCB0-4BE5-932A-D13B2425CD9D}" uniqueName="1" name="news_type" queryTableFieldId="1" dataDxfId="85"/>
    <tableColumn id="8" xr3:uid="{07F50A2D-7E87-4D35-AB57-11098F123275}" uniqueName="8" name="word_count" queryTableFieldId="8"/>
    <tableColumn id="9" xr3:uid="{A499F4FF-62A1-43EB-B441-A0129BA0A3E2}" uniqueName="9" name="impact" queryTableFieldId="9" dataDxfId="84"/>
    <tableColumn id="10" xr3:uid="{63E562D6-4C6A-4D7D-876B-4D2E4A82557B}" uniqueName="10" name="ai_selected" queryTableFieldId="12" dataDxfId="8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C1A53C9-FC04-4EB8-A626-3D1F9AD01714}" name="daily_8h30_data" displayName="daily_8h30_data" ref="A1:H181" tableType="queryTable" totalsRowShown="0">
  <autoFilter ref="A1:H181" xr:uid="{CC1A53C9-FC04-4EB8-A626-3D1F9AD01714}"/>
  <tableColumns count="8">
    <tableColumn id="1" xr3:uid="{16E2D318-7369-4ADF-95F7-DF5F5856B0CB}" uniqueName="1" name="date" queryTableFieldId="1" dataDxfId="82"/>
    <tableColumn id="2" xr3:uid="{DC70E0B3-6607-436A-B628-7901FD6908F9}" uniqueName="2" name="ticker" queryTableFieldId="2" dataDxfId="81"/>
    <tableColumn id="3" xr3:uid="{C96C458B-1DB8-4AA3-A373-E0BD874AF953}" uniqueName="3" name="close" queryTableFieldId="3"/>
    <tableColumn id="9" xr3:uid="{9B7E07DF-100E-4A15-B160-ED95F8AF6660}" uniqueName="9" name="1d_diff" queryTableFieldId="13"/>
    <tableColumn id="4" xr3:uid="{2FABA7F2-71AB-443F-95E5-2C9E46FD0F11}" uniqueName="4" name="1d_change" queryTableFieldId="4"/>
    <tableColumn id="5" xr3:uid="{8E1EB3FD-667E-4BCB-A9E6-E03AD7F72CB0}" uniqueName="5" name="cum_change" queryTableFieldId="9"/>
    <tableColumn id="7" xr3:uid="{2C4738F4-BDEA-48CB-81FB-2A98D23D1498}" uniqueName="7" name="market" queryTableFieldId="7" dataDxfId="80"/>
    <tableColumn id="8" xr3:uid="{66E6611C-10BB-44C1-8D09-184018F055C8}" uniqueName="8" name="type" queryTableFieldId="8" dataDxfId="7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FEBBF-8B81-4194-BEC0-FFB7003F3B27}">
  <dimension ref="A1:BE129"/>
  <sheetViews>
    <sheetView tabSelected="1" view="pageBreakPreview" topLeftCell="A19" zoomScale="130" zoomScaleNormal="70" zoomScaleSheetLayoutView="130" workbookViewId="0">
      <selection activeCell="AL53" sqref="AL53"/>
    </sheetView>
  </sheetViews>
  <sheetFormatPr defaultRowHeight="14.5" x14ac:dyDescent="0.35"/>
  <cols>
    <col min="1" max="1" width="107.1796875" customWidth="1"/>
    <col min="2" max="2" width="2.26953125" customWidth="1"/>
    <col min="3" max="3" width="10.7265625" customWidth="1"/>
    <col min="4" max="5" width="8.81640625" customWidth="1"/>
    <col min="6" max="6" width="7.1796875" customWidth="1"/>
    <col min="7" max="7" width="10.7265625" customWidth="1"/>
    <col min="8" max="9" width="8.81640625" customWidth="1"/>
    <col min="10" max="10" width="7.1796875" customWidth="1"/>
    <col min="11" max="11" width="10.7265625" customWidth="1"/>
    <col min="12" max="13" width="8.81640625" customWidth="1"/>
    <col min="14" max="15" width="2.26953125" customWidth="1"/>
    <col min="16" max="16" width="19.36328125" customWidth="1"/>
    <col min="17" max="17" width="8" customWidth="1"/>
    <col min="18" max="18" width="8" style="53" customWidth="1"/>
    <col min="19" max="19" width="8" customWidth="1"/>
    <col min="20" max="20" width="8" style="53" customWidth="1"/>
    <col min="21" max="21" width="8" customWidth="1"/>
    <col min="22" max="22" width="8" style="53" customWidth="1"/>
    <col min="23" max="23" width="8" customWidth="1"/>
    <col min="24" max="24" width="8" style="53" customWidth="1"/>
    <col min="25" max="25" width="8" customWidth="1"/>
    <col min="26" max="26" width="8" style="53" customWidth="1"/>
    <col min="27" max="28" width="2.26953125" customWidth="1"/>
    <col min="29" max="29" width="47.7265625" customWidth="1"/>
    <col min="30" max="30" width="3.81640625" customWidth="1"/>
    <col min="31" max="31" width="48" customWidth="1"/>
    <col min="32" max="33" width="2.26953125" customWidth="1"/>
    <col min="34" max="34" width="6.81640625" customWidth="1"/>
    <col min="35" max="35" width="24.54296875" customWidth="1"/>
    <col min="36" max="36" width="2.453125" customWidth="1"/>
    <col min="37" max="37" width="6.81640625" customWidth="1"/>
    <col min="38" max="38" width="12.26953125" customWidth="1"/>
    <col min="39" max="39" width="8.453125" customWidth="1"/>
    <col min="40" max="40" width="3.81640625" customWidth="1"/>
    <col min="41" max="41" width="2.453125" customWidth="1"/>
    <col min="42" max="42" width="6.81640625" customWidth="1"/>
    <col min="43" max="43" width="24.54296875" customWidth="1"/>
    <col min="44" max="45" width="2.26953125" customWidth="1"/>
    <col min="46" max="46" width="77" customWidth="1"/>
    <col min="47" max="47" width="22.1796875" style="37" customWidth="1"/>
    <col min="48" max="49" width="2.26953125" customWidth="1"/>
    <col min="50" max="52" width="14.54296875" customWidth="1"/>
    <col min="53" max="53" width="11.81640625" customWidth="1"/>
    <col min="54" max="56" width="14.54296875" customWidth="1"/>
    <col min="57" max="57" width="2.26953125" customWidth="1"/>
    <col min="83" max="83" width="2.26953125" customWidth="1"/>
    <col min="84" max="96" width="7.1796875" customWidth="1"/>
    <col min="97" max="97" width="2.26953125" customWidth="1"/>
  </cols>
  <sheetData>
    <row r="1" spans="1:17" ht="409.5" customHeight="1" x14ac:dyDescent="0.35">
      <c r="A1" t="e" vm="1">
        <v>#VALUE!</v>
      </c>
    </row>
    <row r="2" spans="1:17" ht="14.65" customHeight="1" x14ac:dyDescent="0.35">
      <c r="A2" t="str">
        <f>"PHIÊN NGÀY " &amp; daily_8h30_time[[#This Row],[date]]</f>
        <v>PHIÊN NGÀY 01/08/2025</v>
      </c>
      <c r="C2" s="80" t="s">
        <v>72</v>
      </c>
      <c r="D2" s="80"/>
      <c r="E2" s="80"/>
      <c r="F2" s="80"/>
      <c r="G2" s="80"/>
      <c r="H2" s="80"/>
      <c r="P2" s="75"/>
      <c r="Q2" s="75"/>
    </row>
    <row r="3" spans="1:17" ht="14.65" customHeight="1" x14ac:dyDescent="0.35">
      <c r="C3" s="80"/>
      <c r="D3" s="80"/>
      <c r="E3" s="80"/>
      <c r="F3" s="80"/>
      <c r="G3" s="80"/>
      <c r="H3" s="80"/>
      <c r="P3" s="75"/>
      <c r="Q3" s="75"/>
    </row>
    <row r="4" spans="1:17" ht="14" customHeight="1" x14ac:dyDescent="0.35"/>
    <row r="5" spans="1:17" ht="14" customHeight="1" x14ac:dyDescent="0.35">
      <c r="C5" s="11" t="s">
        <v>24</v>
      </c>
      <c r="D5" s="14" t="s">
        <v>47</v>
      </c>
      <c r="E5" s="14" t="s">
        <v>48</v>
      </c>
      <c r="G5" s="11" t="s">
        <v>25</v>
      </c>
      <c r="H5" s="14" t="s">
        <v>47</v>
      </c>
      <c r="I5" s="14" t="s">
        <v>48</v>
      </c>
      <c r="K5" s="11" t="s">
        <v>39</v>
      </c>
      <c r="L5" s="14" t="s">
        <v>47</v>
      </c>
      <c r="M5" s="14" t="s">
        <v>48</v>
      </c>
    </row>
    <row r="6" spans="1:17" ht="14" customHeight="1" x14ac:dyDescent="0.35">
      <c r="C6" s="4">
        <f>daily_8h30_data!K3</f>
        <v>1502.52001953125</v>
      </c>
      <c r="D6" s="12">
        <f>daily_8h30_data!L3</f>
        <v>-5.1099853515625</v>
      </c>
      <c r="E6" s="13">
        <f>daily_8h30_data!M3</f>
        <v>-3.3894160603149537E-3</v>
      </c>
      <c r="F6" s="5"/>
      <c r="G6" s="4">
        <f>daily_8h30_data!Q3</f>
        <v>1615.22998046875</v>
      </c>
      <c r="H6" s="12">
        <f>daily_8h30_data!R3</f>
        <v>-15.550048828125</v>
      </c>
      <c r="I6" s="13">
        <f>daily_8h30_data!S3</f>
        <v>-9.5353441597083588E-3</v>
      </c>
      <c r="K6" s="4">
        <f>daily_8h30_data!W3</f>
        <v>1607.300048828125</v>
      </c>
      <c r="L6" s="12">
        <f>daily_8h30_data!X3</f>
        <v>-16</v>
      </c>
      <c r="M6" s="13">
        <f>daily_8h30_data!Y3</f>
        <v>-9.8564649286806416E-3</v>
      </c>
    </row>
    <row r="7" spans="1:17" ht="17" customHeight="1" x14ac:dyDescent="0.35"/>
    <row r="8" spans="1:17" ht="17" customHeight="1" x14ac:dyDescent="0.35"/>
    <row r="9" spans="1:17" ht="17" customHeight="1" x14ac:dyDescent="0.35"/>
    <row r="10" spans="1:17" ht="17" customHeight="1" x14ac:dyDescent="0.35"/>
    <row r="11" spans="1:17" ht="17" customHeight="1" x14ac:dyDescent="0.35"/>
    <row r="12" spans="1:17" ht="14" customHeight="1" x14ac:dyDescent="0.35">
      <c r="C12" s="11" t="s">
        <v>22</v>
      </c>
      <c r="D12" s="14" t="s">
        <v>47</v>
      </c>
      <c r="E12" s="14" t="s">
        <v>48</v>
      </c>
      <c r="G12" s="11" t="s">
        <v>23</v>
      </c>
      <c r="H12" s="14" t="s">
        <v>47</v>
      </c>
      <c r="I12" s="14" t="s">
        <v>48</v>
      </c>
      <c r="K12" s="11" t="s">
        <v>21</v>
      </c>
      <c r="L12" s="14" t="s">
        <v>47</v>
      </c>
      <c r="M12" s="14" t="s">
        <v>48</v>
      </c>
    </row>
    <row r="13" spans="1:17" ht="14" customHeight="1" x14ac:dyDescent="0.35">
      <c r="C13" s="4">
        <f>daily_8h30_data!K25</f>
        <v>44461.28125</v>
      </c>
      <c r="D13" s="12">
        <f>daily_8h30_data!L25</f>
        <v>-171.70703125</v>
      </c>
      <c r="E13" s="13">
        <f>daily_8h30_data!M25</f>
        <v>-3.8470879468792685E-3</v>
      </c>
      <c r="G13" s="4">
        <f>daily_8h30_data!Q25</f>
        <v>9181.16015625</v>
      </c>
      <c r="H13" s="12">
        <f>daily_8h30_data!R25</f>
        <v>44.2197265625</v>
      </c>
      <c r="I13" s="13">
        <f>daily_8h30_data!S25</f>
        <v>4.8396645357151602E-3</v>
      </c>
      <c r="K13" s="4">
        <f>daily_8h30_data!W25</f>
        <v>3573.208251953125</v>
      </c>
      <c r="L13" s="12">
        <f>daily_8h30_data!X25</f>
        <v>-42.508544921875</v>
      </c>
      <c r="M13" s="13">
        <f>daily_8h30_data!Y25</f>
        <v>-1.1756602441489461E-2</v>
      </c>
    </row>
    <row r="14" spans="1:17" ht="17" customHeight="1" x14ac:dyDescent="0.35"/>
    <row r="15" spans="1:17" ht="17" customHeight="1" x14ac:dyDescent="0.35"/>
    <row r="16" spans="1:17" ht="17" customHeight="1" x14ac:dyDescent="0.35"/>
    <row r="17" spans="3:26" ht="17" customHeight="1" x14ac:dyDescent="0.35"/>
    <row r="18" spans="3:26" ht="17" customHeight="1" x14ac:dyDescent="0.35"/>
    <row r="19" spans="3:26" ht="14" customHeight="1" x14ac:dyDescent="0.35">
      <c r="C19" s="11" t="s">
        <v>49</v>
      </c>
      <c r="D19" s="14" t="s">
        <v>47</v>
      </c>
      <c r="E19" s="14" t="s">
        <v>48</v>
      </c>
      <c r="G19" s="11" t="s">
        <v>67</v>
      </c>
      <c r="H19" s="14" t="s">
        <v>47</v>
      </c>
      <c r="I19" s="14" t="s">
        <v>48</v>
      </c>
      <c r="K19" s="11" t="s">
        <v>26</v>
      </c>
      <c r="L19" s="14" t="s">
        <v>47</v>
      </c>
      <c r="M19" s="14" t="s">
        <v>48</v>
      </c>
    </row>
    <row r="20" spans="3:26" ht="14" customHeight="1" x14ac:dyDescent="0.35">
      <c r="C20" s="4">
        <f>daily_8h30_data!K47</f>
        <v>3308.37646484375</v>
      </c>
      <c r="D20" s="12">
        <f>daily_8h30_data!L47</f>
        <v>16.00537109375</v>
      </c>
      <c r="E20" s="13">
        <f>daily_8h30_data!M47</f>
        <v>4.8613508738835076E-3</v>
      </c>
      <c r="G20" s="4">
        <f>daily_8h30_data!Q47</f>
        <v>75</v>
      </c>
      <c r="H20" s="12">
        <f>daily_8h30_data!R47</f>
        <v>-0.6699981689453125</v>
      </c>
      <c r="I20" s="13">
        <f>daily_8h30_data!S47</f>
        <v>-8.8542115125922471E-3</v>
      </c>
      <c r="K20" s="4">
        <f>daily_8h30_data!W47</f>
        <v>99.640908035580722</v>
      </c>
      <c r="L20" s="12">
        <f>daily_8h30_data!X47</f>
        <v>-0.162338376844815</v>
      </c>
      <c r="M20" s="13">
        <f>daily_8h30_data!Y47</f>
        <v>-1.6265841310809659E-3</v>
      </c>
    </row>
    <row r="21" spans="3:26" ht="17" customHeight="1" x14ac:dyDescent="0.35"/>
    <row r="22" spans="3:26" ht="17" customHeight="1" x14ac:dyDescent="0.35"/>
    <row r="23" spans="3:26" ht="17" customHeight="1" x14ac:dyDescent="0.35">
      <c r="Z23" s="57"/>
    </row>
    <row r="24" spans="3:26" ht="17" customHeight="1" x14ac:dyDescent="0.35">
      <c r="Z24" s="57"/>
    </row>
    <row r="25" spans="3:26" ht="17" customHeight="1" x14ac:dyDescent="0.35"/>
    <row r="26" spans="3:26" ht="17.25" customHeight="1" thickBot="1" x14ac:dyDescent="0.4">
      <c r="C26" s="94" t="str">
        <f>"*Dữ liệu cập nhật lúc " &amp; daily_8h30_time!$A$2 &amp; " ngày " &amp; daily_8h30_time!$B$2</f>
        <v>*Dữ liệu cập nhật lúc 15:00 ngày 01/08/2025</v>
      </c>
      <c r="D26" s="94"/>
      <c r="E26" s="94"/>
      <c r="F26" s="94"/>
      <c r="G26" s="94"/>
      <c r="H26" s="94"/>
      <c r="I26" s="94"/>
      <c r="J26" s="94"/>
      <c r="K26" s="94"/>
      <c r="L26" s="94"/>
      <c r="M26" s="94"/>
      <c r="P26" s="75"/>
      <c r="Q26" s="75"/>
      <c r="R26" s="75"/>
      <c r="S26" s="75"/>
      <c r="T26" s="75"/>
      <c r="U26" s="75"/>
      <c r="V26" s="75"/>
      <c r="W26" s="75"/>
      <c r="X26" s="75"/>
      <c r="Y26" s="75"/>
      <c r="Z26" s="75"/>
    </row>
    <row r="27" spans="3:26" ht="17.149999999999999" customHeight="1" x14ac:dyDescent="0.35">
      <c r="C27" s="90" t="str">
        <f>"BẢN TIN CHÀO BUỔI SÁNG | " &amp; $A$2</f>
        <v>BẢN TIN CHÀO BUỔI SÁNG | PHIÊN NGÀY 01/08/2025</v>
      </c>
      <c r="D27" s="90"/>
      <c r="E27" s="90"/>
      <c r="F27" s="90"/>
      <c r="G27" s="90"/>
      <c r="H27" s="90"/>
      <c r="I27" s="90"/>
      <c r="J27" s="8"/>
      <c r="K27" s="9"/>
      <c r="L27" s="9"/>
      <c r="M27" s="10" t="s">
        <v>45</v>
      </c>
      <c r="P27" s="75"/>
      <c r="Q27" s="75"/>
    </row>
    <row r="28" spans="3:26" ht="14.5" customHeight="1" x14ac:dyDescent="0.35">
      <c r="C28" s="75"/>
      <c r="D28" s="75"/>
      <c r="E28" s="75"/>
      <c r="F28" s="75"/>
      <c r="G28" s="75"/>
      <c r="H28" s="75"/>
      <c r="P28" s="80" t="s">
        <v>92</v>
      </c>
      <c r="Q28" s="80"/>
      <c r="R28" s="80"/>
      <c r="S28" s="80"/>
      <c r="T28" s="80"/>
      <c r="U28" s="80"/>
      <c r="V28" s="55"/>
      <c r="W28" s="3"/>
      <c r="X28" s="55"/>
      <c r="Y28" s="3"/>
    </row>
    <row r="29" spans="3:26" ht="14.5" customHeight="1" x14ac:dyDescent="0.35">
      <c r="C29" s="75"/>
      <c r="D29" s="75"/>
      <c r="E29" s="75"/>
      <c r="F29" s="75"/>
      <c r="G29" s="75"/>
      <c r="H29" s="75"/>
      <c r="P29" s="80"/>
      <c r="Q29" s="80"/>
      <c r="R29" s="80"/>
      <c r="S29" s="80"/>
      <c r="T29" s="80"/>
      <c r="U29" s="80"/>
      <c r="V29" s="55"/>
      <c r="W29" s="3"/>
      <c r="X29" s="55"/>
      <c r="Y29" s="3"/>
    </row>
    <row r="30" spans="3:26" ht="10" customHeight="1" x14ac:dyDescent="0.35"/>
    <row r="31" spans="3:26" ht="175.5" customHeight="1" x14ac:dyDescent="0.35">
      <c r="J31" s="41"/>
    </row>
    <row r="32" spans="3:26" ht="10" customHeight="1" x14ac:dyDescent="0.35">
      <c r="J32" s="41"/>
    </row>
    <row r="33" spans="3:35" ht="15" customHeight="1" x14ac:dyDescent="0.35">
      <c r="P33" s="91" t="s">
        <v>119</v>
      </c>
      <c r="Q33" s="93">
        <f>DATEVALUE(RIGHT(daily_8h30_omo!$B$1, 10))</f>
        <v>45863</v>
      </c>
      <c r="R33" s="93"/>
      <c r="S33" s="93">
        <f>DATEVALUE(RIGHT(daily_8h30_omo!$D$1, 10))</f>
        <v>45866</v>
      </c>
      <c r="T33" s="93"/>
      <c r="U33" s="93">
        <f>DATEVALUE(RIGHT(daily_8h30_omo!$F$1, 10))</f>
        <v>45867</v>
      </c>
      <c r="V33" s="93"/>
      <c r="W33" s="93">
        <f>DATEVALUE(RIGHT(daily_8h30_omo!$H$1, 10))</f>
        <v>45868</v>
      </c>
      <c r="X33" s="93"/>
      <c r="Y33" s="93">
        <f>DATEVALUE(RIGHT(daily_8h30_omo!$J$1, 10))</f>
        <v>45869</v>
      </c>
      <c r="Z33" s="93"/>
    </row>
    <row r="34" spans="3:35" ht="15" customHeight="1" x14ac:dyDescent="0.35">
      <c r="P34" s="91"/>
      <c r="Q34" s="63" t="s">
        <v>108</v>
      </c>
      <c r="R34" s="63" t="s">
        <v>118</v>
      </c>
      <c r="S34" s="63" t="s">
        <v>108</v>
      </c>
      <c r="T34" s="63" t="s">
        <v>118</v>
      </c>
      <c r="U34" s="63" t="s">
        <v>108</v>
      </c>
      <c r="V34" s="63" t="s">
        <v>118</v>
      </c>
      <c r="W34" s="63" t="s">
        <v>108</v>
      </c>
      <c r="X34" s="63" t="s">
        <v>118</v>
      </c>
      <c r="Y34" s="63" t="s">
        <v>108</v>
      </c>
      <c r="Z34" s="63" t="s">
        <v>118</v>
      </c>
    </row>
    <row r="35" spans="3:35" ht="14" customHeight="1" x14ac:dyDescent="0.35">
      <c r="P35" s="64" t="str" cm="1">
        <f t="array" ref="P35:Z43">IF(daily_8h30_omo[] = "", "-", daily_8h30_omo[])</f>
        <v>Tín phiếu 7 ngày</v>
      </c>
      <c r="Q35" s="69" t="str">
        <v>-</v>
      </c>
      <c r="R35" s="70" t="str">
        <v>-</v>
      </c>
      <c r="S35" s="69" t="str">
        <v>-</v>
      </c>
      <c r="T35" s="70" t="str">
        <v>-</v>
      </c>
      <c r="U35" s="69" t="str">
        <v>-</v>
      </c>
      <c r="V35" s="70" t="str">
        <v>-</v>
      </c>
      <c r="W35" s="69" t="str">
        <v>-</v>
      </c>
      <c r="X35" s="70" t="str">
        <v>-</v>
      </c>
      <c r="Y35" s="69" t="str">
        <v>-</v>
      </c>
      <c r="Z35" s="70" t="str">
        <v>-</v>
      </c>
    </row>
    <row r="36" spans="3:35" ht="14" customHeight="1" x14ac:dyDescent="0.35">
      <c r="P36" s="65" t="str">
        <v>Tín phiếu 14 ngày</v>
      </c>
      <c r="Q36" s="71" t="str">
        <v>-</v>
      </c>
      <c r="R36" s="70" t="str">
        <v>-</v>
      </c>
      <c r="S36" s="71" t="str">
        <v>-</v>
      </c>
      <c r="T36" s="70" t="str">
        <v>-</v>
      </c>
      <c r="U36" s="71" t="str">
        <v>-</v>
      </c>
      <c r="V36" s="70" t="str">
        <v>-</v>
      </c>
      <c r="W36" s="71" t="str">
        <v>-</v>
      </c>
      <c r="X36" s="70" t="str">
        <v>-</v>
      </c>
      <c r="Y36" s="71" t="str">
        <v>-</v>
      </c>
      <c r="Z36" s="70" t="str">
        <v>-</v>
      </c>
    </row>
    <row r="37" spans="3:35" ht="14" customHeight="1" x14ac:dyDescent="0.35">
      <c r="J37" s="41"/>
      <c r="P37" s="65" t="str">
        <v>Tín phiếu 28 ngày</v>
      </c>
      <c r="Q37" s="71" t="str">
        <v>-</v>
      </c>
      <c r="R37" s="70" t="str">
        <v>-</v>
      </c>
      <c r="S37" s="71" t="str">
        <v>-</v>
      </c>
      <c r="T37" s="70" t="str">
        <v>-</v>
      </c>
      <c r="U37" s="71" t="str">
        <v>-</v>
      </c>
      <c r="V37" s="70" t="str">
        <v>-</v>
      </c>
      <c r="W37" s="71" t="str">
        <v>-</v>
      </c>
      <c r="X37" s="70" t="str">
        <v>-</v>
      </c>
      <c r="Y37" s="71" t="str">
        <v>-</v>
      </c>
      <c r="Z37" s="70" t="str">
        <v>-</v>
      </c>
    </row>
    <row r="38" spans="3:35" ht="14" customHeight="1" x14ac:dyDescent="0.35">
      <c r="J38" s="41"/>
      <c r="P38" s="65" t="str">
        <v>Reversed Repo 7 ngày</v>
      </c>
      <c r="Q38" s="71">
        <v>0.04</v>
      </c>
      <c r="R38" s="70">
        <v>-12105.21</v>
      </c>
      <c r="S38" s="71">
        <v>0.04</v>
      </c>
      <c r="T38" s="70">
        <v>-2307.9899999999998</v>
      </c>
      <c r="U38" s="71">
        <v>0.04</v>
      </c>
      <c r="V38" s="70">
        <v>0</v>
      </c>
      <c r="W38" s="71">
        <v>0.04</v>
      </c>
      <c r="X38" s="70">
        <v>0</v>
      </c>
      <c r="Y38" s="71">
        <v>0.04</v>
      </c>
      <c r="Z38" s="70">
        <v>-7835.26</v>
      </c>
    </row>
    <row r="39" spans="3:35" ht="14" customHeight="1" x14ac:dyDescent="0.35">
      <c r="J39" s="41"/>
      <c r="P39" s="65" t="str">
        <v>Reversed Repo 14 ngày</v>
      </c>
      <c r="Q39" s="71">
        <v>0.04</v>
      </c>
      <c r="R39" s="70">
        <v>-11132.22</v>
      </c>
      <c r="S39" s="71">
        <v>0.04</v>
      </c>
      <c r="T39" s="70">
        <v>-9675.93</v>
      </c>
      <c r="U39" s="71">
        <v>0.04</v>
      </c>
      <c r="V39" s="70">
        <v>-6630.69</v>
      </c>
      <c r="W39" s="71">
        <v>0.04</v>
      </c>
      <c r="X39" s="70">
        <v>-238.55</v>
      </c>
      <c r="Y39" s="71">
        <v>0.04</v>
      </c>
      <c r="Z39" s="70">
        <v>0</v>
      </c>
      <c r="AD39" s="68"/>
      <c r="AE39" s="68"/>
      <c r="AF39" s="68"/>
      <c r="AG39" s="68"/>
      <c r="AH39" s="68"/>
      <c r="AI39" s="68"/>
    </row>
    <row r="40" spans="3:35" ht="14" customHeight="1" x14ac:dyDescent="0.35">
      <c r="J40" s="41"/>
      <c r="P40" s="65" t="str">
        <v>Reversed Repo 21 ngày</v>
      </c>
      <c r="Q40" s="71" t="str">
        <v>-</v>
      </c>
      <c r="R40" s="70" t="str">
        <v>-</v>
      </c>
      <c r="S40" s="71" t="str">
        <v>-</v>
      </c>
      <c r="T40" s="70" t="str">
        <v>-</v>
      </c>
      <c r="U40" s="71" t="str">
        <v>-</v>
      </c>
      <c r="V40" s="70" t="str">
        <v>-</v>
      </c>
      <c r="W40" s="71" t="str">
        <v>-</v>
      </c>
      <c r="X40" s="70" t="str">
        <v>-</v>
      </c>
      <c r="Y40" s="71" t="str">
        <v>-</v>
      </c>
      <c r="Z40" s="70" t="str">
        <v>-</v>
      </c>
    </row>
    <row r="41" spans="3:35" ht="14" customHeight="1" x14ac:dyDescent="0.35">
      <c r="J41" s="41"/>
      <c r="P41" s="65" t="str">
        <v>Reversed Repo 28 ngày</v>
      </c>
      <c r="Q41" s="71">
        <v>0.04</v>
      </c>
      <c r="R41" s="70">
        <v>-8291.33</v>
      </c>
      <c r="S41" s="71">
        <v>0.04</v>
      </c>
      <c r="T41" s="70">
        <v>-6394.08</v>
      </c>
      <c r="U41" s="71">
        <v>0.04</v>
      </c>
      <c r="V41" s="70">
        <v>-3219.83</v>
      </c>
      <c r="W41" s="71">
        <v>0.04</v>
      </c>
      <c r="X41" s="70">
        <v>-1082.26</v>
      </c>
      <c r="Y41" s="71">
        <v>0.04</v>
      </c>
      <c r="Z41" s="70">
        <v>0</v>
      </c>
      <c r="AC41" s="41"/>
      <c r="AE41" s="41"/>
    </row>
    <row r="42" spans="3:35" ht="14" customHeight="1" x14ac:dyDescent="0.35">
      <c r="J42" s="41"/>
      <c r="P42" s="65" t="str">
        <v>Reversed Repo 35 ngày</v>
      </c>
      <c r="Q42" s="71" t="str">
        <v>-</v>
      </c>
      <c r="R42" s="70" t="str">
        <v>-</v>
      </c>
      <c r="S42" s="71" t="str">
        <v>-</v>
      </c>
      <c r="T42" s="70" t="str">
        <v>-</v>
      </c>
      <c r="U42" s="71" t="str">
        <v>-</v>
      </c>
      <c r="V42" s="70" t="str">
        <v>-</v>
      </c>
      <c r="W42" s="71" t="str">
        <v>-</v>
      </c>
      <c r="X42" s="70" t="str">
        <v>-</v>
      </c>
      <c r="Y42" s="71" t="str">
        <v>-</v>
      </c>
      <c r="Z42" s="70" t="str">
        <v>-</v>
      </c>
      <c r="AE42" s="41"/>
    </row>
    <row r="43" spans="3:35" ht="14" customHeight="1" x14ac:dyDescent="0.35">
      <c r="J43" s="41"/>
      <c r="P43" s="66" t="str">
        <v>Reversed Repo 91 ngày</v>
      </c>
      <c r="Q43" s="72">
        <v>0.04</v>
      </c>
      <c r="R43" s="72">
        <v>0</v>
      </c>
      <c r="S43" s="72">
        <v>0.04</v>
      </c>
      <c r="T43" s="72">
        <v>0</v>
      </c>
      <c r="U43" s="72">
        <v>0.04</v>
      </c>
      <c r="V43" s="72">
        <v>-298.76</v>
      </c>
      <c r="W43" s="72">
        <v>0.04</v>
      </c>
      <c r="X43" s="72">
        <v>-173.04</v>
      </c>
      <c r="Y43" s="72">
        <v>0.04</v>
      </c>
      <c r="Z43" s="72">
        <v>0</v>
      </c>
    </row>
    <row r="44" spans="3:35" ht="17.25" customHeight="1" thickBot="1" x14ac:dyDescent="0.4">
      <c r="C44" s="75"/>
      <c r="D44" s="75"/>
      <c r="E44" s="75"/>
      <c r="F44" s="75"/>
      <c r="G44" s="75"/>
      <c r="H44" s="75"/>
      <c r="I44" s="75"/>
      <c r="J44" s="75"/>
      <c r="K44" s="75"/>
      <c r="L44" s="75"/>
      <c r="M44" s="75"/>
      <c r="P44" s="94" t="str">
        <f>"*Dữ liệu cập nhật lúc " &amp; daily_8h30_time!$A$2 &amp; " ngày " &amp; daily_8h30_time!$B$2</f>
        <v>*Dữ liệu cập nhật lúc 15:00 ngày 01/08/2025</v>
      </c>
      <c r="Q44" s="94"/>
      <c r="R44" s="94"/>
      <c r="S44" s="94"/>
      <c r="T44" s="94"/>
      <c r="U44" s="94"/>
      <c r="V44" s="94"/>
      <c r="W44" s="94"/>
      <c r="X44" s="94"/>
      <c r="Y44" s="94"/>
      <c r="Z44" s="94"/>
    </row>
    <row r="45" spans="3:35" ht="17.149999999999999" customHeight="1" x14ac:dyDescent="0.35">
      <c r="C45" s="75"/>
      <c r="D45" s="75"/>
      <c r="E45" s="75"/>
      <c r="F45" s="75"/>
      <c r="G45" s="75"/>
      <c r="H45" s="75"/>
      <c r="I45" s="75"/>
      <c r="P45" s="90" t="str">
        <f>C27</f>
        <v>BẢN TIN CHÀO BUỔI SÁNG | PHIÊN NGÀY 01/08/2025</v>
      </c>
      <c r="Q45" s="90"/>
      <c r="R45" s="90"/>
      <c r="S45" s="90"/>
      <c r="T45" s="90"/>
      <c r="U45" s="90"/>
      <c r="V45" s="56"/>
      <c r="W45" s="7"/>
      <c r="X45" s="56"/>
      <c r="Y45" s="7"/>
      <c r="Z45" s="58" t="s">
        <v>56</v>
      </c>
    </row>
    <row r="46" spans="3:35" ht="14.5" customHeight="1" x14ac:dyDescent="0.35">
      <c r="P46" s="52"/>
      <c r="Q46" s="52"/>
      <c r="R46" s="54"/>
      <c r="S46" s="52"/>
      <c r="T46" s="54"/>
      <c r="U46" s="52"/>
      <c r="V46" s="54"/>
      <c r="W46" s="52"/>
      <c r="X46" s="54"/>
      <c r="Y46" s="52"/>
      <c r="Z46" s="59"/>
      <c r="AC46" s="80" t="s">
        <v>120</v>
      </c>
      <c r="AD46" s="80"/>
      <c r="AE46" s="67"/>
    </row>
    <row r="47" spans="3:35" ht="14.5" customHeight="1" x14ac:dyDescent="0.35">
      <c r="P47" s="52"/>
      <c r="Q47" s="52"/>
      <c r="R47" s="54"/>
      <c r="S47" s="52"/>
      <c r="T47" s="54"/>
      <c r="U47" s="52"/>
      <c r="V47" s="54"/>
      <c r="W47" s="52"/>
      <c r="X47" s="54"/>
      <c r="Y47" s="52"/>
      <c r="Z47" s="59"/>
      <c r="AC47" s="80"/>
      <c r="AD47" s="80"/>
      <c r="AE47" s="67"/>
    </row>
    <row r="48" spans="3:35" ht="10" customHeight="1" x14ac:dyDescent="0.35">
      <c r="P48" s="52"/>
      <c r="Q48" s="52"/>
      <c r="R48" s="54"/>
      <c r="S48" s="52"/>
      <c r="T48" s="54"/>
      <c r="U48" s="52"/>
      <c r="V48" s="54"/>
      <c r="W48" s="52"/>
      <c r="X48" s="54"/>
      <c r="Y48" s="52"/>
      <c r="Z48" s="59"/>
    </row>
    <row r="49" spans="16:47" ht="17" customHeight="1" x14ac:dyDescent="0.35">
      <c r="P49" s="52"/>
      <c r="Q49" s="52"/>
      <c r="R49" s="54"/>
      <c r="S49" s="52"/>
      <c r="T49" s="54"/>
      <c r="U49" s="52"/>
      <c r="V49" s="54"/>
      <c r="W49" s="52"/>
      <c r="X49" s="54"/>
      <c r="Y49" s="52"/>
      <c r="Z49" s="59"/>
      <c r="AC49" s="44" t="s">
        <v>121</v>
      </c>
      <c r="AE49" s="44" t="s">
        <v>122</v>
      </c>
    </row>
    <row r="50" spans="16:47" ht="173.5" customHeight="1" x14ac:dyDescent="0.35">
      <c r="P50" s="52"/>
      <c r="Q50" s="52"/>
      <c r="R50" s="54"/>
      <c r="S50" s="52"/>
      <c r="T50" s="54"/>
      <c r="U50" s="52"/>
      <c r="V50" s="54"/>
      <c r="W50" s="52"/>
      <c r="X50" s="54"/>
      <c r="Y50" s="52"/>
      <c r="Z50" s="59"/>
    </row>
    <row r="51" spans="16:47" ht="11.5" customHeight="1" x14ac:dyDescent="0.35">
      <c r="P51" s="52"/>
      <c r="Q51" s="52"/>
      <c r="R51" s="54"/>
      <c r="S51" s="52"/>
      <c r="T51" s="54"/>
      <c r="U51" s="52"/>
      <c r="V51" s="54"/>
      <c r="W51" s="52"/>
      <c r="X51" s="54"/>
      <c r="Y51" s="52"/>
      <c r="Z51" s="59"/>
    </row>
    <row r="52" spans="16:47" ht="17" customHeight="1" x14ac:dyDescent="0.35">
      <c r="P52" s="52"/>
      <c r="Q52" s="52"/>
      <c r="R52" s="54"/>
      <c r="S52" s="52"/>
      <c r="T52" s="54"/>
      <c r="U52" s="52"/>
      <c r="V52" s="54"/>
      <c r="W52" s="52"/>
      <c r="X52" s="54"/>
      <c r="Y52" s="52"/>
      <c r="Z52" s="59"/>
      <c r="AC52" s="44" t="s">
        <v>124</v>
      </c>
      <c r="AE52" s="44" t="s">
        <v>123</v>
      </c>
    </row>
    <row r="53" spans="16:47" ht="122" customHeight="1" x14ac:dyDescent="0.35">
      <c r="P53" s="52"/>
      <c r="Q53" s="52"/>
      <c r="R53" s="54"/>
      <c r="S53" s="52"/>
      <c r="T53" s="54"/>
      <c r="U53" s="52"/>
      <c r="V53" s="54"/>
      <c r="W53" s="52"/>
      <c r="Y53" s="52"/>
      <c r="Z53" s="59"/>
    </row>
    <row r="54" spans="16:47" ht="17" customHeight="1" thickBot="1" x14ac:dyDescent="0.4">
      <c r="P54" s="52"/>
      <c r="Q54" s="52"/>
      <c r="R54" s="54"/>
      <c r="S54" s="52"/>
      <c r="T54" s="54"/>
      <c r="U54" s="52"/>
      <c r="V54" s="54"/>
      <c r="W54" s="52"/>
      <c r="X54" s="54"/>
      <c r="Y54" s="52"/>
      <c r="Z54" s="59"/>
      <c r="AC54" s="92" t="str">
        <f>"*Dữ liệu cập nhật lúc " &amp; daily_8h30_time!$A$2 &amp; " ngày " &amp; daily_8h30_time!$B$2</f>
        <v>*Dữ liệu cập nhật lúc 15:00 ngày 01/08/2025</v>
      </c>
      <c r="AD54" s="92"/>
      <c r="AE54" s="92"/>
    </row>
    <row r="55" spans="16:47" ht="17.149999999999999" customHeight="1" x14ac:dyDescent="0.35">
      <c r="P55" s="52"/>
      <c r="Q55" s="52"/>
      <c r="R55" s="54"/>
      <c r="S55" s="52"/>
      <c r="T55" s="54"/>
      <c r="U55" s="52"/>
      <c r="V55" s="54"/>
      <c r="W55" s="52"/>
      <c r="X55" s="54"/>
      <c r="Y55" s="52"/>
      <c r="Z55" s="59"/>
      <c r="AC55" s="40" t="str">
        <f>"BÁO CÁO CHIẾN LƯỢC HÀNG NGÀY | " &amp; $A$2</f>
        <v>BÁO CÁO CHIẾN LƯỢC HÀNG NGÀY | PHIÊN NGÀY 01/08/2025</v>
      </c>
      <c r="AD55" s="10"/>
      <c r="AE55" s="10" t="s">
        <v>125</v>
      </c>
    </row>
    <row r="56" spans="16:47" ht="14.65" customHeight="1" x14ac:dyDescent="0.35">
      <c r="AH56" s="80" t="s">
        <v>51</v>
      </c>
      <c r="AI56" s="80"/>
      <c r="AJ56" s="80"/>
      <c r="AK56" s="80"/>
      <c r="AL56" s="3"/>
      <c r="AM56" s="3"/>
      <c r="AT56" s="80"/>
      <c r="AU56" s="80"/>
    </row>
    <row r="57" spans="16:47" ht="14.65" customHeight="1" x14ac:dyDescent="0.35">
      <c r="AH57" s="80"/>
      <c r="AI57" s="80"/>
      <c r="AJ57" s="80"/>
      <c r="AK57" s="80"/>
      <c r="AL57" s="3"/>
      <c r="AM57" s="3"/>
      <c r="AT57" s="80"/>
      <c r="AU57" s="80"/>
    </row>
    <row r="59" spans="16:47" ht="35" customHeight="1" x14ac:dyDescent="0.35">
      <c r="AH59" s="81" t="e" cm="1" vm="2">
        <f t="array" ref="AH59">_xlfn.IMAGE(TRANSPOSE(_xlfn._xlws.FILTER(daily_8h30_news!S3:S12, daily_8h30_news!L3:L12="o")), "image", 1)</f>
        <v>#VALUE!</v>
      </c>
      <c r="AI59" s="81"/>
      <c r="AJ59" s="81"/>
      <c r="AK59" s="81"/>
      <c r="AL59" s="81"/>
      <c r="AM59" s="87" t="str" cm="1">
        <f t="array" ref="AM59">TRANSPOSE(_xlfn._xlws.FILTER(daily_8h30_news!Q3:Q12, daily_8h30_news!L3:L12="o"))</f>
        <v>Ngân hàng Nhà nước tăng "room tín dụng" năm 2025</v>
      </c>
      <c r="AN59" s="87"/>
      <c r="AO59" s="87"/>
      <c r="AP59" s="87"/>
      <c r="AQ59" s="87"/>
      <c r="AT59" s="81"/>
      <c r="AU59" s="81"/>
    </row>
    <row r="60" spans="16:47" ht="87" customHeight="1" x14ac:dyDescent="0.35">
      <c r="AH60" s="81"/>
      <c r="AI60" s="81"/>
      <c r="AJ60" s="81"/>
      <c r="AK60" s="81"/>
      <c r="AL60" s="81"/>
      <c r="AM60" s="88" t="str" cm="1">
        <f t="array" ref="AM60">TRIM(SUBSTITUTE(TRANSPOSE(_xlfn._xlws.FILTER(daily_8h30_news!R3:R12, daily_8h30_news!L3:L12="o")), CHAR(10), " "))</f>
        <v>Ngân hàng Nhà nước điều chỉnh tăng chỉ tiêu tín dụng năm 2025 lên cao hơn. Đến 28/7/2025, dư nợ tín dụng toàn hệ thống đã tăng 9,64%. Việc điều chỉnh này chủ động, công khai và minh bạch, không cần đề nghị từ các tổ chức tín dụng. Tăng trưởng tín dụng năm nay được dự báo đạt 20%, gấp đôi mục tiêu GDP 8,5%. Ngân hàng Nhà nước yêu cầu kiểm soát rủi ro, tập trung tín dụng vào sản xuất và lĩnh vực ưu tiên.</v>
      </c>
      <c r="AN60" s="88"/>
      <c r="AO60" s="88"/>
      <c r="AP60" s="88"/>
      <c r="AQ60" s="88"/>
      <c r="AT60" s="81"/>
      <c r="AU60" s="81"/>
    </row>
    <row r="61" spans="16:47" ht="20" customHeight="1" x14ac:dyDescent="0.35">
      <c r="AH61" s="81"/>
      <c r="AI61" s="81"/>
      <c r="AJ61" s="81"/>
      <c r="AK61" s="81"/>
      <c r="AL61" s="81"/>
      <c r="AM61" s="27" t="s">
        <v>55</v>
      </c>
      <c r="AN61" s="76" t="str" cm="1">
        <f t="array" ref="AN61">TRANSPOSE(_xlfn._xlws.FILTER(daily_8h30_news!O3:O12, daily_8h30_news!L3:L12="o"))</f>
        <v>Tích cực</v>
      </c>
      <c r="AO61" s="76"/>
      <c r="AP61" s="76"/>
      <c r="AQ61" s="76"/>
      <c r="AT61" s="81"/>
      <c r="AU61" s="81"/>
    </row>
    <row r="62" spans="16:47" ht="14" customHeight="1" x14ac:dyDescent="0.35">
      <c r="AI62" s="16"/>
      <c r="AJ62" s="15"/>
      <c r="AK62" s="15"/>
      <c r="AL62" s="15"/>
      <c r="AM62" s="15"/>
      <c r="AN62" s="16"/>
      <c r="AO62" s="15"/>
      <c r="AP62" s="15"/>
      <c r="AQ62" s="15"/>
      <c r="AU62" s="36"/>
    </row>
    <row r="63" spans="16:47" ht="45" customHeight="1" x14ac:dyDescent="0.35">
      <c r="X63" s="21" t="str" cm="1">
        <f t="array" ref="X63:Z63">TRANSPOSE(_xlfn._xlws.FILTER(daily_8h30_news!Q3:Q12, daily_8h30_news!L3:L12="x"))</f>
        <v>Thủ tướng: Dứt khoát phải hoàn thành mục tiêu 3,000 km cao tốc trong năm 2025</v>
      </c>
      <c r="Y63" s="21" t="str">
        <v>VND có tiếp tục mất giá khi thuế đối ứng được công bố vào ngày 1/8?</v>
      </c>
      <c r="Z63" s="21" t="str">
        <v>Đặc khu lớn nhất Việt Nam dự kiến lấn biển xây đảo nhân tạo</v>
      </c>
      <c r="AA63" t="s">
        <v>54</v>
      </c>
      <c r="AH63" s="84" t="str">
        <f>X63</f>
        <v>Thủ tướng: Dứt khoát phải hoàn thành mục tiêu 3,000 km cao tốc trong năm 2025</v>
      </c>
      <c r="AI63" s="84"/>
      <c r="AJ63" s="22"/>
      <c r="AK63" s="85" t="str">
        <f>Y63</f>
        <v>VND có tiếp tục mất giá khi thuế đối ứng được công bố vào ngày 1/8?</v>
      </c>
      <c r="AL63" s="85"/>
      <c r="AM63" s="85"/>
      <c r="AN63" s="85"/>
      <c r="AO63" s="22"/>
      <c r="AP63" s="84" t="str">
        <f>Z63</f>
        <v>Đặc khu lớn nhất Việt Nam dự kiến lấn biển xây đảo nhân tạo</v>
      </c>
      <c r="AQ63" s="84"/>
      <c r="AT63" s="84"/>
      <c r="AU63" s="84"/>
    </row>
    <row r="64" spans="16:47" ht="112.5" customHeight="1" x14ac:dyDescent="0.35">
      <c r="X64" s="20" t="str" cm="1">
        <f t="array" ref="X64:Z64">TRANSPOSE(_xlfn._xlws.FILTER(daily_8h30_news!R3:R12, daily_8h30_news!L3:L12="x"))</f>
        <v>Thủ tướng yêu cầu dứt khoát hoàn thành 3.000 km cao tốc năm 2025. Cả nước đang nỗ lực cao nhất để về đích kế hoạch phát triển 5 năm. Các bộ, ngành, địa phương cần tăng tốc, bứt phá, táo bạo hơn nữa. Việc phát triển hạ tầng chiến lược hướng tới nhiều mục tiêu quan trọng cho quốc gia. Cả nước đang chạy đua với thời gian hoàn thành mục tiêu 3.000 km cao tốc.</v>
      </c>
      <c r="Y64" s="20" t="str">
        <v>Thuế đối ứng mới của Mỹ ngày 1/8 sẽ tác động lớn tới tỷ giá USD/VND, chuyên gia KBSV dự báo. Tỷ giá trung tâm tăng 3,6% đầu năm, đạt 25.228 VND/USD ngày 30/7. USD Index (DXY) tăng lên 98,92, euro giảm giá so với USD. Quý III căng thẳng do đẩy mạnh xuất khẩu, FDI chuyển lợi nhuận và FDI mới chậm lại. Cuối năm, tỷ giá hạ nhiệt nhờ xuất khẩu, kiều hối và Fed dự kiến hạ lãi suất hai lần.</v>
      </c>
      <c r="Z64" s="20" t="str">
        <v xml:space="preserve">Phú Quốc tăng trưởng mạnh, thu ngân sách gần 10.000 tỷ đồng sau 20 năm phát triển. Du lịch sinh thái cần khai thác thêm, xử lý nghiêm các vi phạm từ nhà đầu tư. Khu vực An Thới dự kiến có đảo nhân tạo, tạo không gian mới phát triển du lịch. Phú Quốc đăng cai APEC 2027, hiện có 21 dự án gấp rút để hoàn thành. 6 tháng đầu năm 2025 đón gần 4,5 triệu khách, thu 21.588 tỷ đồng du lịch.
</v>
      </c>
      <c r="AA64" t="s">
        <v>54</v>
      </c>
      <c r="AH64" s="89" t="str">
        <f>X64</f>
        <v>Thủ tướng yêu cầu dứt khoát hoàn thành 3.000 km cao tốc năm 2025. Cả nước đang nỗ lực cao nhất để về đích kế hoạch phát triển 5 năm. Các bộ, ngành, địa phương cần tăng tốc, bứt phá, táo bạo hơn nữa. Việc phát triển hạ tầng chiến lược hướng tới nhiều mục tiêu quan trọng cho quốc gia. Cả nước đang chạy đua với thời gian hoàn thành mục tiêu 3.000 km cao tốc.</v>
      </c>
      <c r="AI64" s="89"/>
      <c r="AK64" s="77" t="str">
        <f>Y64</f>
        <v>Thuế đối ứng mới của Mỹ ngày 1/8 sẽ tác động lớn tới tỷ giá USD/VND, chuyên gia KBSV dự báo. Tỷ giá trung tâm tăng 3,6% đầu năm, đạt 25.228 VND/USD ngày 30/7. USD Index (DXY) tăng lên 98,92, euro giảm giá so với USD. Quý III căng thẳng do đẩy mạnh xuất khẩu, FDI chuyển lợi nhuận và FDI mới chậm lại. Cuối năm, tỷ giá hạ nhiệt nhờ xuất khẩu, kiều hối và Fed dự kiến hạ lãi suất hai lần.</v>
      </c>
      <c r="AL64" s="77"/>
      <c r="AM64" s="77"/>
      <c r="AN64" s="77"/>
      <c r="AP64" s="77" t="str">
        <f>Z64</f>
        <v xml:space="preserve">Phú Quốc tăng trưởng mạnh, thu ngân sách gần 10.000 tỷ đồng sau 20 năm phát triển. Du lịch sinh thái cần khai thác thêm, xử lý nghiêm các vi phạm từ nhà đầu tư. Khu vực An Thới dự kiến có đảo nhân tạo, tạo không gian mới phát triển du lịch. Phú Quốc đăng cai APEC 2027, hiện có 21 dự án gấp rút để hoàn thành. 6 tháng đầu năm 2025 đón gần 4,5 triệu khách, thu 21.588 tỷ đồng du lịch.
</v>
      </c>
      <c r="AQ64" s="77"/>
      <c r="AT64" s="75"/>
      <c r="AU64" s="75"/>
    </row>
    <row r="65" spans="24:52" ht="21.4" customHeight="1" x14ac:dyDescent="0.35">
      <c r="X65" s="24" t="str" cm="1">
        <f t="array" ref="X65:Z65">TRANSPOSE(_xlfn._xlws.FILTER(daily_8h30_news!O3:O12, daily_8h30_news!L3:L12="x"))</f>
        <v>Tích cực</v>
      </c>
      <c r="Y65" s="24" t="str">
        <v>Tiêu cực</v>
      </c>
      <c r="Z65" s="24" t="str">
        <v>Trung lập</v>
      </c>
      <c r="AA65" t="s">
        <v>54</v>
      </c>
      <c r="AH65" s="26" t="s">
        <v>55</v>
      </c>
      <c r="AI65" s="25" t="str">
        <f>X65</f>
        <v>Tích cực</v>
      </c>
      <c r="AJ65" s="23"/>
      <c r="AK65" s="26" t="s">
        <v>55</v>
      </c>
      <c r="AL65" s="76" t="str">
        <f>Y65</f>
        <v>Tiêu cực</v>
      </c>
      <c r="AM65" s="76"/>
      <c r="AN65" s="76"/>
      <c r="AO65" s="23"/>
      <c r="AP65" s="26" t="s">
        <v>55</v>
      </c>
      <c r="AQ65" s="76" t="str">
        <f>Z65</f>
        <v>Trung lập</v>
      </c>
      <c r="AR65" s="76"/>
    </row>
    <row r="66" spans="24:52" ht="17.149999999999999" customHeight="1" thickBot="1" x14ac:dyDescent="0.4">
      <c r="X66"/>
      <c r="Z66"/>
      <c r="AJ66" s="23"/>
      <c r="AK66" s="23"/>
      <c r="AL66" s="23"/>
      <c r="AM66" s="23"/>
      <c r="AN66" s="23"/>
      <c r="AO66" s="23"/>
      <c r="AP66" s="23"/>
      <c r="AQ66" s="6" t="str">
        <f>"*Dữ liệu cập nhật lúc " &amp; daily_8h30_time!$A$2 &amp; " ngày " &amp; daily_8h30_time!$B$2</f>
        <v>*Dữ liệu cập nhật lúc 15:00 ngày 01/08/2025</v>
      </c>
      <c r="AR66" s="23"/>
      <c r="AT66" s="75"/>
      <c r="AU66" s="75"/>
      <c r="AW66" s="23"/>
      <c r="AX66" s="23"/>
      <c r="AY66" s="23"/>
      <c r="AZ66" s="23"/>
    </row>
    <row r="67" spans="24:52" ht="17.149999999999999" customHeight="1" x14ac:dyDescent="0.35">
      <c r="X67"/>
      <c r="Z67"/>
      <c r="AH67" s="86" t="str">
        <f>P45</f>
        <v>BẢN TIN CHÀO BUỔI SÁNG | PHIÊN NGÀY 01/08/2025</v>
      </c>
      <c r="AI67" s="86"/>
      <c r="AJ67" s="86"/>
      <c r="AK67" s="86"/>
      <c r="AL67" s="86"/>
      <c r="AM67" s="7"/>
      <c r="AN67" s="9"/>
      <c r="AO67" s="9"/>
      <c r="AP67" s="9"/>
      <c r="AQ67" s="10" t="s">
        <v>59</v>
      </c>
    </row>
    <row r="68" spans="24:52" ht="15" customHeight="1" x14ac:dyDescent="0.35">
      <c r="X68"/>
      <c r="Z68"/>
      <c r="AH68" s="80" t="s">
        <v>57</v>
      </c>
      <c r="AI68" s="80"/>
      <c r="AJ68" s="80"/>
      <c r="AK68" s="80"/>
      <c r="AL68" s="3"/>
      <c r="AM68" s="3"/>
      <c r="AT68" s="75"/>
      <c r="AU68" s="75"/>
    </row>
    <row r="69" spans="24:52" ht="15" customHeight="1" x14ac:dyDescent="0.35">
      <c r="X69"/>
      <c r="Z69"/>
      <c r="AH69" s="80"/>
      <c r="AI69" s="80"/>
      <c r="AJ69" s="80"/>
      <c r="AK69" s="80"/>
      <c r="AL69" s="3"/>
      <c r="AM69" s="3"/>
      <c r="AT69" s="75"/>
      <c r="AU69" s="75"/>
    </row>
    <row r="70" spans="24:52" x14ac:dyDescent="0.35">
      <c r="X70"/>
      <c r="Z70"/>
    </row>
    <row r="71" spans="24:52" ht="36.5" customHeight="1" x14ac:dyDescent="0.35">
      <c r="X71"/>
      <c r="Z71"/>
      <c r="AH71" s="81" t="e" cm="1" vm="3">
        <f t="array" ref="AH71">_xlfn.IMAGE(TRANSPOSE(_xlfn._xlws.FILTER(daily_8h30_news!S15:S24, daily_8h30_news!L15:L24="o")), "image", 1)</f>
        <v>#VALUE!</v>
      </c>
      <c r="AI71" s="81"/>
      <c r="AJ71" s="81"/>
      <c r="AK71" s="81"/>
      <c r="AL71" s="81"/>
      <c r="AM71" s="87" t="str" cm="1">
        <f t="array" ref="AM71">TRANSPOSE(_xlfn._xlws.FILTER(daily_8h30_news!Q15:Q24, daily_8h30_news!L15:L24="o"))</f>
        <v>Fed đón tin buồn: Thước đo lạm phát yêu thích tăng tốc trong tháng 6</v>
      </c>
      <c r="AN71" s="87"/>
      <c r="AO71" s="87"/>
      <c r="AP71" s="87"/>
      <c r="AQ71" s="87"/>
      <c r="AT71" s="75"/>
      <c r="AU71" s="75"/>
    </row>
    <row r="72" spans="24:52" ht="86.5" customHeight="1" x14ac:dyDescent="0.35">
      <c r="X72"/>
      <c r="Z72"/>
      <c r="AH72" s="81"/>
      <c r="AI72" s="81"/>
      <c r="AJ72" s="81"/>
      <c r="AK72" s="81"/>
      <c r="AL72" s="81"/>
      <c r="AM72" s="88" t="str" cm="1">
        <f t="array" ref="AM72">TRIM(SUBSTITUTE(TRANSPOSE(_xlfn._xlws.FILTER(daily_8h30_news!R15:R24, daily_8h30_news!L15:L24="o")), CHAR(10), " "))</f>
        <v>Lạm phát PCE lõi tháng 6 tăng 0.3%, cao hơn 0.2% của tháng 5, gây lo ngại lớn. So với cùng kỳ, PCE lõi tăng 2.8%, vượt dự báo 2.7%, tăng trưởng nhanh hơn. PCE tổng thể tăng 0.3% so với tháng trước và 2.6% so với năm ngoái, gây áp lực. Chủ tịch Fed Powell cho rằng còn sớm để đánh giá tác động thuế quan lên lạm phát. Chi tiêu cá nhân tăng 0.3%, thu nhập cá nhân tăng 0.3%, tín hiệu hỗn hợp về kinh tế.</v>
      </c>
      <c r="AN72" s="88"/>
      <c r="AO72" s="88"/>
      <c r="AP72" s="88"/>
      <c r="AQ72" s="88"/>
      <c r="AT72" s="75"/>
      <c r="AU72" s="75"/>
    </row>
    <row r="73" spans="24:52" ht="20" customHeight="1" x14ac:dyDescent="0.35">
      <c r="X73"/>
      <c r="Z73"/>
      <c r="AH73" s="81"/>
      <c r="AI73" s="81"/>
      <c r="AJ73" s="81"/>
      <c r="AK73" s="81"/>
      <c r="AL73" s="81"/>
      <c r="AM73" s="27" t="s">
        <v>55</v>
      </c>
      <c r="AN73" s="76" t="str" cm="1">
        <f t="array" ref="AN73">TRANSPOSE(_xlfn._xlws.FILTER(daily_8h30_news!O15:O24, daily_8h30_news!L15:L24="o"))</f>
        <v>Tiêu cực</v>
      </c>
      <c r="AO73" s="76"/>
      <c r="AP73" s="76"/>
      <c r="AQ73" s="76"/>
      <c r="AT73" s="75"/>
      <c r="AU73" s="75"/>
    </row>
    <row r="74" spans="24:52" ht="14" customHeight="1" x14ac:dyDescent="0.35">
      <c r="X74"/>
      <c r="Z74"/>
      <c r="AI74" s="16"/>
      <c r="AJ74" s="15"/>
      <c r="AK74" s="15"/>
      <c r="AL74" s="15"/>
      <c r="AM74" s="15"/>
      <c r="AN74" s="16"/>
      <c r="AO74" s="15"/>
      <c r="AP74" s="15"/>
      <c r="AQ74" s="15"/>
    </row>
    <row r="75" spans="24:52" ht="36" customHeight="1" x14ac:dyDescent="0.35">
      <c r="X75" s="21" t="str" cm="1">
        <f t="array" ref="X75:Z75">TRANSPOSE(_xlfn._xlws.FILTER(daily_8h30_news!Q15:Q24, daily_8h30_news!L15:L24="x"))</f>
        <v>Giới đầu tư loay hoay điều chỉnh kỳ vọng sau cuộc họp Fed</v>
      </c>
      <c r="Y75" s="21" t="str">
        <v>Sản xuất của Trung Quốc giảm tháng thứ tư liên tiếp</v>
      </c>
      <c r="Z75" s="21" t="str">
        <v>Mỹ thông báo áp thuế 15% đối với hàng hóa từ Hàn Quốc</v>
      </c>
      <c r="AH75" s="84" t="str">
        <f>X75</f>
        <v>Giới đầu tư loay hoay điều chỉnh kỳ vọng sau cuộc họp Fed</v>
      </c>
      <c r="AI75" s="84"/>
      <c r="AJ75" s="22"/>
      <c r="AK75" s="85" t="str">
        <f>Y75</f>
        <v>Sản xuất của Trung Quốc giảm tháng thứ tư liên tiếp</v>
      </c>
      <c r="AL75" s="85"/>
      <c r="AM75" s="85"/>
      <c r="AN75" s="85"/>
      <c r="AO75" s="22"/>
      <c r="AP75" s="84" t="str">
        <f>Z75</f>
        <v>Mỹ thông báo áp thuế 15% đối với hàng hóa từ Hàn Quốc</v>
      </c>
      <c r="AQ75" s="84"/>
      <c r="AT75" s="75"/>
      <c r="AU75" s="75"/>
    </row>
    <row r="76" spans="24:52" ht="123.5" customHeight="1" x14ac:dyDescent="0.35">
      <c r="X76" s="20" t="str" cm="1">
        <f t="array" ref="X76:Z76">TRANSPOSE(_xlfn._xlws.FILTER(daily_8h30_news!R15:R24, daily_8h30_news!L15:L24="x"))</f>
        <v xml:space="preserve">Fed thận trọng, không cắt giảm lãi suất, khiến nhà đầu tư giảm kỳ vọng tháng 9. Lãi suất giữ nguyên 4,25-4,5% gây tranh cãi, hai thống đốc bất đồng với quyết định này. Thị trường hạ cược 46% Fed giảm lãi suất trong tháng 9, giảm từ 65% trước đó. Lợi suất trái phiếu Mỹ tăng; chỉ số Dollar Index tăng 1%, đạt mức cao nhất 2 tháng. Fed dự kiến 3-5 lần cắt giảm lãi suất cho đến cuối năm sau, vẫn theo dõi lạm phát.
</v>
      </c>
      <c r="Y76" s="20" t="str">
        <v>Chỉ số PMI sản xuất tháng 7/2025 của Trung Quốc giảm xuống 49,3 điểm. Đơn đặt hàng xuất khẩu mới cũng tiếp tục suy giảm mạnh còn 47,1 điểm. Hoạt động kinh doanh phi sản xuất còn 50,1 điểm, mức thấp nhất gần đây. Ngành xây dựng giảm còn 50,6 điểm, bị ảnh hưởng bởi thời tiết và suy yếu chi tiêu hạ tầng. Nền kinh tế Trung Quốc đang đối mặt với những thách thức lớn trong nửa cuối năm nay.</v>
      </c>
      <c r="Z76" s="20" t="str">
        <v>Mỹ áp thuế 15% cho ô tô Hàn Quốc thay vì 25% ban đầu. Hàn Quốc đầu tư 350 tỷ USD vào các dự án do Mỹ lựa chọn. Seoul mua 100 tỷ USD khí tự nhiên hóa lỏng của Mỹ. Thỏa thuận mới giúp Hàn Quốc có vị thế thương mại thuận lợi hơn toàn cầu. Hai nước thành lập quỹ đầu tư chung trị giá 350 tỷ USD.</v>
      </c>
      <c r="AH76" s="77" t="str">
        <f>X76</f>
        <v xml:space="preserve">Fed thận trọng, không cắt giảm lãi suất, khiến nhà đầu tư giảm kỳ vọng tháng 9. Lãi suất giữ nguyên 4,25-4,5% gây tranh cãi, hai thống đốc bất đồng với quyết định này. Thị trường hạ cược 46% Fed giảm lãi suất trong tháng 9, giảm từ 65% trước đó. Lợi suất trái phiếu Mỹ tăng; chỉ số Dollar Index tăng 1%, đạt mức cao nhất 2 tháng. Fed dự kiến 3-5 lần cắt giảm lãi suất cho đến cuối năm sau, vẫn theo dõi lạm phát.
</v>
      </c>
      <c r="AI76" s="77"/>
      <c r="AK76" s="77" t="str">
        <f>Y76</f>
        <v>Chỉ số PMI sản xuất tháng 7/2025 của Trung Quốc giảm xuống 49,3 điểm. Đơn đặt hàng xuất khẩu mới cũng tiếp tục suy giảm mạnh còn 47,1 điểm. Hoạt động kinh doanh phi sản xuất còn 50,1 điểm, mức thấp nhất gần đây. Ngành xây dựng giảm còn 50,6 điểm, bị ảnh hưởng bởi thời tiết và suy yếu chi tiêu hạ tầng. Nền kinh tế Trung Quốc đang đối mặt với những thách thức lớn trong nửa cuối năm nay.</v>
      </c>
      <c r="AL76" s="77"/>
      <c r="AM76" s="77"/>
      <c r="AN76" s="77"/>
      <c r="AP76" s="77" t="str">
        <f>Z76</f>
        <v>Mỹ áp thuế 15% cho ô tô Hàn Quốc thay vì 25% ban đầu. Hàn Quốc đầu tư 350 tỷ USD vào các dự án do Mỹ lựa chọn. Seoul mua 100 tỷ USD khí tự nhiên hóa lỏng của Mỹ. Thỏa thuận mới giúp Hàn Quốc có vị thế thương mại thuận lợi hơn toàn cầu. Hai nước thành lập quỹ đầu tư chung trị giá 350 tỷ USD.</v>
      </c>
      <c r="AQ76" s="77"/>
      <c r="AT76" s="75"/>
      <c r="AU76" s="75"/>
    </row>
    <row r="77" spans="24:52" ht="19.5" customHeight="1" x14ac:dyDescent="0.35">
      <c r="X77" s="24" t="str" cm="1">
        <f t="array" ref="X77:Z77">TRANSPOSE(_xlfn._xlws.FILTER(daily_8h30_news!O15:O24, daily_8h30_news!L15:L24="x"))</f>
        <v>Tiêu cực</v>
      </c>
      <c r="Y77" s="24" t="str">
        <v>Tiêu cực</v>
      </c>
      <c r="Z77" s="24" t="str">
        <v>Tích cực</v>
      </c>
      <c r="AH77" s="26" t="s">
        <v>55</v>
      </c>
      <c r="AI77" s="25" t="str">
        <f>X77</f>
        <v>Tiêu cực</v>
      </c>
      <c r="AJ77" s="23"/>
      <c r="AK77" s="26" t="s">
        <v>55</v>
      </c>
      <c r="AL77" s="76" t="str">
        <f>Y77</f>
        <v>Tiêu cực</v>
      </c>
      <c r="AM77" s="76"/>
      <c r="AN77" s="76"/>
      <c r="AO77" s="23"/>
      <c r="AP77" s="26" t="s">
        <v>55</v>
      </c>
      <c r="AQ77" s="76" t="str">
        <f>Z77</f>
        <v>Tích cực</v>
      </c>
      <c r="AR77" s="76"/>
    </row>
    <row r="78" spans="24:52" ht="16.75" customHeight="1" thickBot="1" x14ac:dyDescent="0.4">
      <c r="X78"/>
      <c r="Z78"/>
      <c r="AJ78" s="23"/>
      <c r="AK78" s="23"/>
      <c r="AL78" s="23"/>
      <c r="AM78" s="23"/>
      <c r="AN78" s="23"/>
      <c r="AO78" s="23"/>
      <c r="AP78" s="23"/>
      <c r="AQ78" s="6" t="str">
        <f>"*Dữ liệu cập nhật lúc " &amp; daily_8h30_time!$A$2 &amp; " ngày " &amp; daily_8h30_time!$B$2</f>
        <v>*Dữ liệu cập nhật lúc 15:00 ngày 01/08/2025</v>
      </c>
      <c r="AR78" s="23"/>
    </row>
    <row r="79" spans="24:52" ht="17.149999999999999" customHeight="1" x14ac:dyDescent="0.35">
      <c r="X79"/>
      <c r="Z79"/>
      <c r="AH79" s="86" t="str">
        <f>AH67</f>
        <v>BẢN TIN CHÀO BUỔI SÁNG | PHIÊN NGÀY 01/08/2025</v>
      </c>
      <c r="AI79" s="86"/>
      <c r="AJ79" s="86"/>
      <c r="AK79" s="86"/>
      <c r="AL79" s="86"/>
      <c r="AM79" s="7"/>
      <c r="AN79" s="9"/>
      <c r="AO79" s="9"/>
      <c r="AP79" s="9"/>
      <c r="AQ79" s="10" t="s">
        <v>80</v>
      </c>
      <c r="AT79" s="75"/>
      <c r="AU79" s="75"/>
    </row>
    <row r="80" spans="24:52" ht="14.65" customHeight="1" x14ac:dyDescent="0.35">
      <c r="X80"/>
      <c r="Z80"/>
      <c r="AH80" s="80" t="s">
        <v>58</v>
      </c>
      <c r="AI80" s="80"/>
      <c r="AJ80" s="80"/>
      <c r="AK80" s="80"/>
      <c r="AL80" s="3"/>
      <c r="AM80" s="3"/>
      <c r="AT80" s="75"/>
      <c r="AU80" s="75"/>
    </row>
    <row r="81" spans="24:47" ht="14.65" customHeight="1" x14ac:dyDescent="0.35">
      <c r="X81"/>
      <c r="Z81"/>
      <c r="AH81" s="80"/>
      <c r="AI81" s="80"/>
      <c r="AJ81" s="80"/>
      <c r="AK81" s="80"/>
      <c r="AL81" s="3"/>
      <c r="AM81" s="3"/>
      <c r="AT81" s="75"/>
      <c r="AU81" s="75"/>
    </row>
    <row r="82" spans="24:47" x14ac:dyDescent="0.35">
      <c r="X82"/>
      <c r="Z82"/>
    </row>
    <row r="83" spans="24:47" ht="35.15" customHeight="1" x14ac:dyDescent="0.35">
      <c r="X83"/>
      <c r="Z83"/>
      <c r="AH83" s="81" t="e" cm="1" vm="4">
        <f t="array" ref="AH83">_xlfn.IMAGE(TRANSPOSE(_xlfn._xlws.FILTER(daily_8h30_news!S27:S36, daily_8h30_news!L27:L36="o")), "image", 1)</f>
        <v>#VALUE!</v>
      </c>
      <c r="AI83" s="81"/>
      <c r="AJ83" s="81"/>
      <c r="AK83" s="81"/>
      <c r="AL83" s="81"/>
      <c r="AM83" s="87" t="str" cm="1">
        <f t="array" ref="AM83">TRANSPOSE(_xlfn._xlws.FILTER(daily_8h30_news!Q27:Q36, daily_8h30_news!L27:L36="o"))</f>
        <v>Doanh thu bán xe điện vượt bán bất động sản, trở thành trụ cột gánh Vingroup trong quý 2/2025</v>
      </c>
      <c r="AN83" s="87"/>
      <c r="AO83" s="87"/>
      <c r="AP83" s="87"/>
      <c r="AQ83" s="87"/>
      <c r="AT83" s="75"/>
      <c r="AU83" s="75"/>
    </row>
    <row r="84" spans="24:47" ht="80" customHeight="1" x14ac:dyDescent="0.35">
      <c r="X84"/>
      <c r="Z84"/>
      <c r="AH84" s="81"/>
      <c r="AI84" s="81"/>
      <c r="AJ84" s="81"/>
      <c r="AK84" s="81"/>
      <c r="AL84" s="81"/>
      <c r="AM84" s="88" t="str" cm="1">
        <f t="array" ref="AM84">TRIM(SUBSTITUTE(TRANSPOSE(_xlfn._xlws.FILTER(daily_8h30_news!R27:R36, daily_8h30_news!L27:L36="o")), CHAR(10), " "))</f>
        <v>Doanh thu thuần Vingroup quý II/2025 đạt 46.312 tỷ đồng, tăng 9%, lợi nhuận sau thuế tăng 31%. Doanh thu sản xuất tăng mạnh 115,85%, chiếm 37% tổng doanh thu. VinFast bàn giao 72.167 ô tô điện, xe máy điện đạt kỷ lục 114.484 xe. VinFast mở nhà máy mới tại Hà Tĩnh và đẩy mạnh phát triển tại châu Á. Cổ phiếu VIC chốt phiên 31/7 giảm 3,65% xuống 105.500 đồng.</v>
      </c>
      <c r="AN84" s="88"/>
      <c r="AO84" s="88"/>
      <c r="AP84" s="88"/>
      <c r="AQ84" s="88"/>
      <c r="AT84" s="75"/>
      <c r="AU84" s="75"/>
    </row>
    <row r="85" spans="24:47" ht="19" customHeight="1" x14ac:dyDescent="0.35">
      <c r="X85"/>
      <c r="Z85"/>
      <c r="AH85" s="81"/>
      <c r="AI85" s="81"/>
      <c r="AJ85" s="81"/>
      <c r="AK85" s="81"/>
      <c r="AL85" s="81"/>
      <c r="AM85" s="27" t="s">
        <v>55</v>
      </c>
      <c r="AN85" s="76" t="str" cm="1">
        <f t="array" ref="AN85">TRANSPOSE(_xlfn._xlws.FILTER(daily_8h30_news!O27:O36, daily_8h30_news!L27:L36="o"))</f>
        <v>Tích cực</v>
      </c>
      <c r="AO85" s="76"/>
      <c r="AP85" s="76"/>
      <c r="AQ85" s="76"/>
      <c r="AT85" s="75"/>
      <c r="AU85" s="75"/>
    </row>
    <row r="86" spans="24:47" ht="12.5" customHeight="1" x14ac:dyDescent="0.35">
      <c r="X86"/>
      <c r="Z86"/>
      <c r="AI86" s="16"/>
      <c r="AJ86" s="15"/>
      <c r="AK86" s="15"/>
      <c r="AL86" s="15"/>
      <c r="AM86" s="15"/>
      <c r="AN86" s="16"/>
      <c r="AO86" s="15"/>
      <c r="AP86" s="15"/>
      <c r="AQ86" s="15"/>
    </row>
    <row r="87" spans="24:47" ht="44" customHeight="1" x14ac:dyDescent="0.35">
      <c r="X87" s="21" t="str" cm="1">
        <f t="array" ref="X87:Z87">TRANSPOSE(_xlfn._xlws.FILTER(daily_8h30_news!Q27:Q36, daily_8h30_news!L27:L36="x"))</f>
        <v>KIDO mua hơn 40% cổ phần tại đơn vị vận hành Vạn Hạnh Mall</v>
      </c>
      <c r="Y87" s="21" t="str">
        <v>Tự doanh nhiều CTCK 'thắng lớn' khi VPB tăng giá mạnh nhất nhóm ngân hàng niêm yết HOSE</v>
      </c>
      <c r="Z87" s="21" t="str">
        <v>Sự bứt phá của cổ phiếu: Nhìn từ chiến lược chuyển đổi toàn diện và kinh doanh bền vững</v>
      </c>
      <c r="AH87" s="84" t="str">
        <f>X87</f>
        <v>KIDO mua hơn 40% cổ phần tại đơn vị vận hành Vạn Hạnh Mall</v>
      </c>
      <c r="AI87" s="84"/>
      <c r="AJ87" s="22"/>
      <c r="AK87" s="85" t="str">
        <f>Y87</f>
        <v>Tự doanh nhiều CTCK 'thắng lớn' khi VPB tăng giá mạnh nhất nhóm ngân hàng niêm yết HOSE</v>
      </c>
      <c r="AL87" s="85"/>
      <c r="AM87" s="85"/>
      <c r="AN87" s="85"/>
      <c r="AO87" s="22"/>
      <c r="AP87" s="84" t="str">
        <f>Z87</f>
        <v>Sự bứt phá của cổ phiếu: Nhìn từ chiến lược chuyển đổi toàn diện và kinh doanh bền vững</v>
      </c>
      <c r="AQ87" s="84"/>
      <c r="AT87" s="75"/>
      <c r="AU87" s="75"/>
    </row>
    <row r="88" spans="24:47" ht="126" customHeight="1" x14ac:dyDescent="0.35">
      <c r="X88" s="20" t="str" cm="1">
        <f t="array" ref="X88:Z88">TRANSPOSE(_xlfn._xlws.FILTER(daily_8h30_news!R27:R36, daily_8h30_news!L27:L36="x"))</f>
        <v>Tập đoàn KIDO sở hữu 40.05% cổ phần đơn vị vận hành Vạn Hạnh Mall. Thương vụ này biến Bắc Bình trở thành công ty liên kết của KIDO. Vạn Hạnh Mall là trung tâm thương mại lớn với diện tích 90.000 m² tại TP.HCM. Ông Trần Lệ Nguyên, Tổng Giám đốc KIDO, là chủ đầu tư chính của Vạn Hạnh Mall. Kết quả kinh doanh quý 2/2025, KIDO tăng trưởng mạnh mẽ với doanh thu 2,020 tỷ đồng.</v>
      </c>
      <c r="Y88" s="20" t="str">
        <v xml:space="preserve">Cổ phiếu VPB của VPBank tăng 36% dẫn đầu nhóm ngân hàng, đạt 25.200 đồng/cp. Vốn hóa VPBank đạt gần 200.000 tỷ đồng, tác động tích cực VN-Index vượt 1.500 điểm. Nhiều cổ phiếu ngân hàng tư nhân như SHB, HDB, VIB tăng mạnh từ đầu tháng 7. Khối ngoại mua ròng VPB 1.742 tỷ đồng, VNDirect rót 516 tỷ đồng, SSI 503 tỷ đồng. Tự doanh các công ty chứng khoán, VPB là mã được nắm giữ nhiều nhất.
</v>
      </c>
      <c r="Z88" s="20" t="str">
        <v>Cổ phiếu SHB tăng hơn 90% từ đầu năm, vượt đỉnh tháng 6/2021, thu hút khối ngoại mua ròng hơn 100 triệu cổ phiếu. Lợi nhuận trước thuế 6 tháng đạt 8.913 tỷ đồng, tăng 30%, ROE vượt 18%. SHB tăng vốn điều lệ lên 45.942 tỷ đồng, dự kiến cổ tức 18% năm 2024. Ngân hàng đặt mục tiêu lợi nhuận 14.500 tỷ đồng năm 2025, hướng tới mô hình ngân hàng tương lai. SHB hợp tác nhiều tập đoàn lớn, phát triển hệ sinh thái doanh nghiệp.</v>
      </c>
      <c r="AH88" s="77" t="str">
        <f>TRIM(SUBSTITUTE(X88, CHAR(10), " "))</f>
        <v>Tập đoàn KIDO sở hữu 40.05% cổ phần đơn vị vận hành Vạn Hạnh Mall. Thương vụ này biến Bắc Bình trở thành công ty liên kết của KIDO. Vạn Hạnh Mall là trung tâm thương mại lớn với diện tích 90.000 m² tại TP.HCM. Ông Trần Lệ Nguyên, Tổng Giám đốc KIDO, là chủ đầu tư chính của Vạn Hạnh Mall. Kết quả kinh doanh quý 2/2025, KIDO tăng trưởng mạnh mẽ với doanh thu 2,020 tỷ đồng.</v>
      </c>
      <c r="AI88" s="77"/>
      <c r="AK88" s="77" t="str">
        <f>TRIM(SUBSTITUTE(Y88, CHAR(10), " "))</f>
        <v>Cổ phiếu VPB của VPBank tăng 36% dẫn đầu nhóm ngân hàng, đạt 25.200 đồng/cp. Vốn hóa VPBank đạt gần 200.000 tỷ đồng, tác động tích cực VN-Index vượt 1.500 điểm. Nhiều cổ phiếu ngân hàng tư nhân như SHB, HDB, VIB tăng mạnh từ đầu tháng 7. Khối ngoại mua ròng VPB 1.742 tỷ đồng, VNDirect rót 516 tỷ đồng, SSI 503 tỷ đồng. Tự doanh các công ty chứng khoán, VPB là mã được nắm giữ nhiều nhất.</v>
      </c>
      <c r="AL88" s="77"/>
      <c r="AM88" s="77"/>
      <c r="AN88" s="77"/>
      <c r="AP88" s="77" t="str">
        <f>TRIM(SUBSTITUTE(Z88, CHAR(10), " "))</f>
        <v>Cổ phiếu SHB tăng hơn 90% từ đầu năm, vượt đỉnh tháng 6/2021, thu hút khối ngoại mua ròng hơn 100 triệu cổ phiếu. Lợi nhuận trước thuế 6 tháng đạt 8.913 tỷ đồng, tăng 30%, ROE vượt 18%. SHB tăng vốn điều lệ lên 45.942 tỷ đồng, dự kiến cổ tức 18% năm 2024. Ngân hàng đặt mục tiêu lợi nhuận 14.500 tỷ đồng năm 2025, hướng tới mô hình ngân hàng tương lai. SHB hợp tác nhiều tập đoàn lớn, phát triển hệ sinh thái doanh nghiệp.</v>
      </c>
      <c r="AQ88" s="77"/>
      <c r="AT88" s="75"/>
      <c r="AU88" s="75"/>
    </row>
    <row r="89" spans="24:47" ht="21.4" customHeight="1" x14ac:dyDescent="0.35">
      <c r="X89" s="24" t="str" cm="1">
        <f t="array" ref="X89:Z89">TRANSPOSE(_xlfn._xlws.FILTER(daily_8h30_news!O27:O36, daily_8h30_news!L27:L36="x"))</f>
        <v>Trung lập</v>
      </c>
      <c r="Y89" s="24" t="str">
        <v>Tích cực</v>
      </c>
      <c r="Z89" s="24" t="str">
        <v>Tích cực</v>
      </c>
      <c r="AH89" s="26" t="s">
        <v>55</v>
      </c>
      <c r="AI89" s="25" t="str">
        <f>X89</f>
        <v>Trung lập</v>
      </c>
      <c r="AJ89" s="23"/>
      <c r="AK89" s="26" t="s">
        <v>55</v>
      </c>
      <c r="AL89" s="76" t="str">
        <f>Y89</f>
        <v>Tích cực</v>
      </c>
      <c r="AM89" s="76"/>
      <c r="AN89" s="76"/>
      <c r="AO89" s="23"/>
      <c r="AP89" s="26" t="s">
        <v>55</v>
      </c>
      <c r="AQ89" s="42" t="str">
        <f>Z89</f>
        <v>Tích cực</v>
      </c>
      <c r="AR89" s="42"/>
    </row>
    <row r="90" spans="24:47" ht="15" thickBot="1" x14ac:dyDescent="0.4">
      <c r="AJ90" s="23"/>
      <c r="AK90" s="23"/>
      <c r="AL90" s="23"/>
      <c r="AM90" s="23"/>
      <c r="AN90" s="23"/>
      <c r="AO90" s="23"/>
      <c r="AP90" s="23"/>
      <c r="AQ90" s="6" t="str">
        <f>"*Dữ liệu cập nhật lúc " &amp; daily_8h30_time!$A$2 &amp; " ngày " &amp; daily_8h30_time!$B$2</f>
        <v>*Dữ liệu cập nhật lúc 15:00 ngày 01/08/2025</v>
      </c>
      <c r="AR90" s="23"/>
    </row>
    <row r="91" spans="24:47" ht="17.149999999999999" customHeight="1" x14ac:dyDescent="0.35">
      <c r="AH91" s="40" t="str">
        <f>"BÁO CÁO CHIẾN LƯỢC HÀNG NGÀY | " &amp; $A$2</f>
        <v>BÁO CÁO CHIẾN LƯỢC HÀNG NGÀY | PHIÊN NGÀY 01/08/2025</v>
      </c>
      <c r="AI91" s="40" t="str">
        <f>AH79</f>
        <v>BẢN TIN CHÀO BUỔI SÁNG | PHIÊN NGÀY 01/08/2025</v>
      </c>
      <c r="AJ91" s="40"/>
      <c r="AK91" s="40"/>
      <c r="AL91" s="40"/>
      <c r="AM91" s="7"/>
      <c r="AN91" s="9"/>
      <c r="AO91" s="9"/>
      <c r="AP91" s="9"/>
      <c r="AQ91" s="10" t="s">
        <v>81</v>
      </c>
      <c r="AT91" s="75"/>
      <c r="AU91" s="75"/>
    </row>
    <row r="92" spans="24:47" ht="14.65" customHeight="1" x14ac:dyDescent="0.35">
      <c r="AH92" s="75"/>
      <c r="AI92" s="75"/>
      <c r="AJ92" s="75"/>
      <c r="AK92" s="75"/>
      <c r="AT92" s="80" t="s">
        <v>68</v>
      </c>
      <c r="AU92" s="80"/>
    </row>
    <row r="93" spans="24:47" ht="14.65" customHeight="1" x14ac:dyDescent="0.35">
      <c r="AH93" s="75"/>
      <c r="AI93" s="75"/>
      <c r="AJ93" s="75"/>
      <c r="AK93" s="75"/>
      <c r="AT93" s="80"/>
      <c r="AU93" s="80"/>
    </row>
    <row r="94" spans="24:47" ht="8.5" customHeight="1" x14ac:dyDescent="0.35"/>
    <row r="95" spans="24:47" ht="15" customHeight="1" x14ac:dyDescent="0.35">
      <c r="AT95" s="44" t="s">
        <v>69</v>
      </c>
      <c r="AU95" s="45" t="s">
        <v>79</v>
      </c>
    </row>
    <row r="96" spans="24:47" ht="15" customHeight="1" x14ac:dyDescent="0.35">
      <c r="AT96" s="46" t="str" cm="1">
        <f t="array" ref="AT96:AU101">_xlfn.CHOOSECOLS(_xlfn._xlws.SORT(_xlfn._xlws.FILTER(daily_8h30_news!L2:Q12, daily_8h30_news!L2:L12=""), 1, -1), 6, 4)</f>
        <v>Bộ Tài chính kiến nghị giảm tiền sử dụng đất khi chuyển mục đích sang đất ở</v>
      </c>
      <c r="AU96" s="47" t="str">
        <v>Tích cực</v>
      </c>
    </row>
    <row r="97" spans="46:47" ht="15" customHeight="1" x14ac:dyDescent="0.35">
      <c r="AT97" s="48" t="str">
        <v>Sân bay Long Thành sẽ đón chuyến bay đầu tiên vào ngày 19/12</v>
      </c>
      <c r="AU97" s="49" t="str">
        <v>Tích cực</v>
      </c>
    </row>
    <row r="98" spans="46:47" ht="15" customHeight="1" x14ac:dyDescent="0.35">
      <c r="AT98" s="48" t="str">
        <v>Kinh tế Việt Nam qua góc nhìn quốc tế: Triển vọng vững từ nền tảng ổn định</v>
      </c>
      <c r="AU98" s="49" t="str">
        <v>Tích cực</v>
      </c>
    </row>
    <row r="99" spans="46:47" ht="15" customHeight="1" x14ac:dyDescent="0.35">
      <c r="AT99" s="48" t="str">
        <v>Tỷ giá USD hôm nay 31/7: Tỷ giá trung tâm tăng phiên thứ tư liên tiếp lên mức đỉnh mới</v>
      </c>
      <c r="AU99" s="49" t="str">
        <v>Tiêu cực</v>
      </c>
    </row>
    <row r="100" spans="46:47" ht="15" customHeight="1" x14ac:dyDescent="0.35">
      <c r="AT100" s="48" t="str">
        <v>Thông tin mới từ Bộ Tài chính về thuế bất động sản và chứng khoán</v>
      </c>
      <c r="AU100" s="49" t="str">
        <v>Tích cực</v>
      </c>
    </row>
    <row r="101" spans="46:47" ht="15" customHeight="1" x14ac:dyDescent="0.35">
      <c r="AT101" s="48" t="str">
        <v>Kinh tế trưởng SSI: "Đã đến lúc chúng ta phải nâng hạng thị trường"</v>
      </c>
      <c r="AU101" s="49" t="str">
        <v>Tích cực</v>
      </c>
    </row>
    <row r="102" spans="46:47" ht="13.5" customHeight="1" x14ac:dyDescent="0.35">
      <c r="AT102" s="21"/>
      <c r="AU102" s="38"/>
    </row>
    <row r="103" spans="46:47" ht="15" customHeight="1" x14ac:dyDescent="0.35">
      <c r="AT103" s="44" t="s">
        <v>70</v>
      </c>
      <c r="AU103" s="45" t="s">
        <v>79</v>
      </c>
    </row>
    <row r="104" spans="46:47" ht="15" customHeight="1" x14ac:dyDescent="0.35">
      <c r="AT104" s="21" t="str" cm="1">
        <f t="array" ref="AT104:AU109">_xlfn.CHOOSECOLS(_xlfn._xlws.SORT(_xlfn._xlws.FILTER(daily_8h30_news!L14:Q24, daily_8h30_news!L14:L24=""), 1, -1), 6, 4)</f>
        <v>Đức đối mặt thách thức ngân sách vì chi mạnh cho quốc phòng và hạ tầng</v>
      </c>
      <c r="AU104" s="43" t="str">
        <v>Tiêu cực</v>
      </c>
    </row>
    <row r="105" spans="46:47" ht="15" customHeight="1" x14ac:dyDescent="0.35">
      <c r="AT105" s="48" t="str">
        <v>Sau khi lao dốc xuống dưới 3.300 USD/oz vì USD tăng vọt, giá vàng hồi mạnh</v>
      </c>
      <c r="AU105" s="49" t="str">
        <v>Tích cực</v>
      </c>
    </row>
    <row r="106" spans="46:47" ht="15" customHeight="1" x14ac:dyDescent="0.35">
      <c r="AT106" s="48" t="str">
        <v>Tổng thống Trump công bố mức thuế đối với Brazil và đồng nhập khẩu</v>
      </c>
      <c r="AU106" s="49" t="str">
        <v>Tiêu cực</v>
      </c>
    </row>
    <row r="107" spans="46:47" ht="15" customHeight="1" x14ac:dyDescent="0.35">
      <c r="AT107" s="48" t="str">
        <v>Dow Jones và S&amp;P 500 giảm điểm khi Fed vẫn chưa sẵn sàng hạ lãi suất</v>
      </c>
      <c r="AU107" s="49" t="str">
        <v>Tiêu cực</v>
      </c>
    </row>
    <row r="108" spans="46:47" ht="15" customHeight="1" x14ac:dyDescent="0.35">
      <c r="AT108" s="48" t="str">
        <v>Ông Trump chuẩn bị áp lệnh trừng phạt Nga vào ngày 8/8</v>
      </c>
      <c r="AU108" s="49" t="str">
        <v>Tiêu cực</v>
      </c>
    </row>
    <row r="109" spans="46:47" ht="15" customHeight="1" x14ac:dyDescent="0.35">
      <c r="AT109" s="48" t="str">
        <v>Ông Trump áp thuế quan Ấn Độ ở mức 25%, cộng 'hình phạt' bổ sung vì mua dầu khí Nga</v>
      </c>
      <c r="AU109" s="49" t="str">
        <v>Tiêu cực</v>
      </c>
    </row>
    <row r="110" spans="46:47" ht="13.5" customHeight="1" x14ac:dyDescent="0.35">
      <c r="AT110" s="39"/>
      <c r="AU110" s="38"/>
    </row>
    <row r="111" spans="46:47" ht="15" customHeight="1" x14ac:dyDescent="0.35">
      <c r="AT111" s="44" t="s">
        <v>71</v>
      </c>
      <c r="AU111" s="45" t="s">
        <v>79</v>
      </c>
    </row>
    <row r="112" spans="46:47" ht="15" customHeight="1" x14ac:dyDescent="0.35">
      <c r="AT112" s="21" t="str" cm="1">
        <f t="array" ref="AT112:AU117">_xlfn.CHOOSECOLS(_xlfn._xlws.SORT(_xlfn._xlws.FILTER(daily_8h30_news!L26:Q36, daily_8h30_news!L26:L36=""), 1, -1), 6, 4)</f>
        <v>6 tháng, HAG báo lãi 870 tỷ đồng, chính thức xóa lỗ lũy kế</v>
      </c>
      <c r="AU112" s="43" t="str">
        <v>Tích cực</v>
      </c>
    </row>
    <row r="113" spans="11:57" ht="15" customHeight="1" x14ac:dyDescent="0.35">
      <c r="AT113" s="48" t="str">
        <v>SeABank đạt lợi nhuận 5.856 tỷ đồng trong 6 tháng đầu năm 2025</v>
      </c>
      <c r="AU113" s="49" t="str">
        <v>Tích cực</v>
      </c>
    </row>
    <row r="114" spans="11:57" ht="15" customHeight="1" x14ac:dyDescent="0.35">
      <c r="AT114" s="48" t="str">
        <v>Hoàn nhập dự phòng 1.800 tỷ đồng, lợi nhuận PV GAS tăng hơn 40%</v>
      </c>
      <c r="AU114" s="49" t="str">
        <v>Tích cực</v>
      </c>
    </row>
    <row r="115" spans="11:57" ht="16.5" customHeight="1" x14ac:dyDescent="0.35">
      <c r="K115" s="21"/>
      <c r="L115" s="21"/>
      <c r="M115" s="21"/>
      <c r="Z115" s="60"/>
      <c r="AH115" s="75"/>
      <c r="AI115" s="75"/>
      <c r="AK115" s="75"/>
      <c r="AL115" s="75"/>
      <c r="AM115" s="75"/>
      <c r="AN115" s="75"/>
      <c r="AP115" s="75"/>
      <c r="AQ115" s="75"/>
      <c r="AT115" s="48" t="str">
        <v>Vận tải Hải An lập đỉnh lợi nhuận nhờ mở rộng đội tàu</v>
      </c>
      <c r="AU115" s="49" t="str">
        <v>Tích cực</v>
      </c>
    </row>
    <row r="116" spans="11:57" ht="16.5" customHeight="1" x14ac:dyDescent="0.35">
      <c r="K116" s="20"/>
      <c r="L116" s="20"/>
      <c r="M116" s="20"/>
      <c r="Z116" s="61"/>
      <c r="AH116" s="75"/>
      <c r="AI116" s="75"/>
      <c r="AK116" s="75"/>
      <c r="AL116" s="75"/>
      <c r="AM116" s="75"/>
      <c r="AN116" s="75"/>
      <c r="AP116" s="75"/>
      <c r="AQ116" s="75"/>
      <c r="AT116" s="48" t="str">
        <v>Becamex IDC lãi hơn 1.460 tỷ trong một quý, nhóm liên doanh, liên kết đóng góp hơn 600 tỷ</v>
      </c>
      <c r="AU116" s="49" t="str">
        <v>Tích cực</v>
      </c>
    </row>
    <row r="117" spans="11:57" ht="16.5" customHeight="1" x14ac:dyDescent="0.35">
      <c r="K117" s="24"/>
      <c r="L117" s="24"/>
      <c r="M117" s="24"/>
      <c r="Z117" s="62"/>
      <c r="AL117" s="75"/>
      <c r="AM117" s="75"/>
      <c r="AN117" s="75"/>
      <c r="AQ117" s="75"/>
      <c r="AR117" s="75"/>
      <c r="AT117" s="48" t="str">
        <v>‏Quý II khởi sắc, Vietnam Airlines bứt tốc nửa đầu năm</v>
      </c>
      <c r="AU117" s="49" t="str">
        <v>Tích cực</v>
      </c>
      <c r="AV117" s="25"/>
    </row>
    <row r="118" spans="11:57" ht="13.5" customHeight="1" thickBot="1" x14ac:dyDescent="0.4">
      <c r="AV118" s="23"/>
    </row>
    <row r="119" spans="11:57" ht="17.149999999999999" customHeight="1" x14ac:dyDescent="0.35">
      <c r="AH119" s="75"/>
      <c r="AI119" s="75"/>
      <c r="AJ119" s="75"/>
      <c r="AK119" s="75"/>
      <c r="AL119" s="75"/>
      <c r="AT119" s="40" t="str">
        <f>"BÁO CÁO CHIẾN LƯỢC HÀNG NGÀY | " &amp; $A$2</f>
        <v>BÁO CÁO CHIẾN LƯỢC HÀNG NGÀY | PHIÊN NGÀY 01/08/2025</v>
      </c>
      <c r="AU119" s="10" t="s">
        <v>126</v>
      </c>
    </row>
    <row r="120" spans="11:57" ht="14.65" customHeight="1" x14ac:dyDescent="0.35">
      <c r="AY120" s="24"/>
      <c r="AZ120" s="24"/>
      <c r="BA120" s="24"/>
      <c r="BB120" s="24"/>
      <c r="BC120" s="24"/>
      <c r="BD120" s="24"/>
    </row>
    <row r="121" spans="11:57" ht="14.65" customHeight="1" x14ac:dyDescent="0.55000000000000004">
      <c r="AX121" s="28"/>
      <c r="AY121" s="28"/>
      <c r="AZ121" s="28"/>
      <c r="BA121" s="24"/>
      <c r="BB121" s="24"/>
      <c r="BC121" s="24"/>
      <c r="BD121" s="24"/>
    </row>
    <row r="122" spans="11:57" ht="8.65" customHeight="1" x14ac:dyDescent="0.55000000000000004">
      <c r="AX122" s="28"/>
      <c r="AY122" s="28"/>
      <c r="AZ122" s="28"/>
      <c r="BA122" s="24"/>
      <c r="BB122" s="24"/>
      <c r="BC122" s="24"/>
      <c r="BD122" s="24"/>
    </row>
    <row r="123" spans="11:57" ht="20.149999999999999" customHeight="1" x14ac:dyDescent="0.35">
      <c r="AX123" s="78" t="s">
        <v>60</v>
      </c>
      <c r="AY123" s="78"/>
      <c r="AZ123" s="78"/>
      <c r="BA123" s="78"/>
      <c r="BB123" s="78"/>
      <c r="BC123" s="78"/>
      <c r="BD123" s="78"/>
    </row>
    <row r="124" spans="11:57" ht="9" customHeight="1" x14ac:dyDescent="0.35">
      <c r="AW124" s="29"/>
      <c r="AX124" s="30"/>
      <c r="AY124" s="31"/>
      <c r="AZ124" s="30"/>
      <c r="BA124" s="30"/>
      <c r="BB124" s="30"/>
      <c r="BC124" s="30"/>
      <c r="BD124" s="30"/>
      <c r="BE124" s="29"/>
    </row>
    <row r="125" spans="11:57" ht="148.4" customHeight="1" x14ac:dyDescent="0.35">
      <c r="AW125" s="32"/>
      <c r="AX125" s="79" t="s">
        <v>61</v>
      </c>
      <c r="AY125" s="79"/>
      <c r="AZ125" s="79"/>
      <c r="BA125" s="79"/>
      <c r="BB125" s="79"/>
      <c r="BC125" s="79"/>
      <c r="BD125" s="79"/>
      <c r="BE125" s="32"/>
    </row>
    <row r="126" spans="11:57" ht="35.65" customHeight="1" x14ac:dyDescent="0.35">
      <c r="AX126" s="82" t="s">
        <v>62</v>
      </c>
      <c r="AY126" s="82"/>
      <c r="AZ126" s="82"/>
      <c r="BA126" s="33"/>
      <c r="BB126" s="82" t="s">
        <v>63</v>
      </c>
      <c r="BC126" s="82"/>
      <c r="BD126" s="82"/>
    </row>
    <row r="127" spans="11:57" ht="130.4" customHeight="1" x14ac:dyDescent="0.35">
      <c r="AX127" s="34"/>
      <c r="AY127" s="34"/>
      <c r="AZ127" s="34"/>
      <c r="BA127" s="34"/>
      <c r="BB127" s="34"/>
      <c r="BC127" s="34"/>
      <c r="BD127" s="34"/>
    </row>
    <row r="128" spans="11:57" ht="15" thickBot="1" x14ac:dyDescent="0.4">
      <c r="AX128" s="24"/>
      <c r="AY128" s="24"/>
      <c r="AZ128" s="24"/>
      <c r="BA128" s="24"/>
      <c r="BB128" s="24"/>
      <c r="BC128" s="24"/>
      <c r="BD128" s="24"/>
    </row>
    <row r="129" spans="50:56" ht="17.149999999999999" customHeight="1" x14ac:dyDescent="0.35">
      <c r="AX129" s="35" t="str">
        <f>"BÁO CÁO CHIẾN LƯỢC HÀNG NGÀY | " &amp; $A$2</f>
        <v>BÁO CÁO CHIẾN LƯỢC HÀNG NGÀY | PHIÊN NGÀY 01/08/2025</v>
      </c>
      <c r="AY129" s="35"/>
      <c r="AZ129" s="35"/>
      <c r="BA129" s="35"/>
      <c r="BB129" s="83" t="s">
        <v>250</v>
      </c>
      <c r="BC129" s="83"/>
      <c r="BD129" s="83"/>
    </row>
  </sheetData>
  <mergeCells count="91">
    <mergeCell ref="AM59:AQ59"/>
    <mergeCell ref="C2:H3"/>
    <mergeCell ref="AH56:AK57"/>
    <mergeCell ref="AH59:AL61"/>
    <mergeCell ref="C28:H29"/>
    <mergeCell ref="C44:M44"/>
    <mergeCell ref="C45:I45"/>
    <mergeCell ref="P2:Q3"/>
    <mergeCell ref="P26:Z26"/>
    <mergeCell ref="P27:Q27"/>
    <mergeCell ref="P44:Z44"/>
    <mergeCell ref="C26:M26"/>
    <mergeCell ref="P45:U45"/>
    <mergeCell ref="C27:I27"/>
    <mergeCell ref="AL65:AN65"/>
    <mergeCell ref="AQ65:AR65"/>
    <mergeCell ref="AP63:AQ63"/>
    <mergeCell ref="AP64:AQ64"/>
    <mergeCell ref="P33:P34"/>
    <mergeCell ref="AC46:AD47"/>
    <mergeCell ref="AC54:AE54"/>
    <mergeCell ref="Q33:R33"/>
    <mergeCell ref="S33:T33"/>
    <mergeCell ref="U33:V33"/>
    <mergeCell ref="W33:X33"/>
    <mergeCell ref="Y33:Z33"/>
    <mergeCell ref="P28:U29"/>
    <mergeCell ref="AN61:AQ61"/>
    <mergeCell ref="AM60:AQ60"/>
    <mergeCell ref="AH75:AI75"/>
    <mergeCell ref="AK75:AN75"/>
    <mergeCell ref="AP75:AQ75"/>
    <mergeCell ref="AK63:AN63"/>
    <mergeCell ref="AK64:AN64"/>
    <mergeCell ref="AH64:AI64"/>
    <mergeCell ref="AH63:AI63"/>
    <mergeCell ref="AH67:AL67"/>
    <mergeCell ref="AH68:AK69"/>
    <mergeCell ref="AH71:AL73"/>
    <mergeCell ref="AM71:AQ71"/>
    <mergeCell ref="AM72:AQ72"/>
    <mergeCell ref="AN73:AQ73"/>
    <mergeCell ref="AH87:AI87"/>
    <mergeCell ref="AK87:AN87"/>
    <mergeCell ref="AP87:AQ87"/>
    <mergeCell ref="AH76:AI76"/>
    <mergeCell ref="AK76:AN76"/>
    <mergeCell ref="AP76:AQ76"/>
    <mergeCell ref="AL77:AN77"/>
    <mergeCell ref="AQ77:AR77"/>
    <mergeCell ref="AH79:AL79"/>
    <mergeCell ref="AH80:AK81"/>
    <mergeCell ref="AH83:AL85"/>
    <mergeCell ref="AM83:AQ83"/>
    <mergeCell ref="AM84:AQ84"/>
    <mergeCell ref="AN85:AQ85"/>
    <mergeCell ref="AT56:AU57"/>
    <mergeCell ref="AT59:AU61"/>
    <mergeCell ref="AX126:AZ126"/>
    <mergeCell ref="BB126:BD126"/>
    <mergeCell ref="BB129:BD129"/>
    <mergeCell ref="AT66:AU66"/>
    <mergeCell ref="AT68:AU69"/>
    <mergeCell ref="AT71:AU73"/>
    <mergeCell ref="AT63:AU63"/>
    <mergeCell ref="AT64:AU64"/>
    <mergeCell ref="AT79:AU79"/>
    <mergeCell ref="AT80:AU81"/>
    <mergeCell ref="AT83:AU85"/>
    <mergeCell ref="AT75:AU75"/>
    <mergeCell ref="AT76:AU76"/>
    <mergeCell ref="AT87:AU87"/>
    <mergeCell ref="AX123:BD123"/>
    <mergeCell ref="AX125:BD125"/>
    <mergeCell ref="AT91:AU91"/>
    <mergeCell ref="AH92:AK93"/>
    <mergeCell ref="AT92:AU93"/>
    <mergeCell ref="AT88:AU88"/>
    <mergeCell ref="AL117:AN117"/>
    <mergeCell ref="AQ117:AR117"/>
    <mergeCell ref="AH119:AL119"/>
    <mergeCell ref="AH116:AI116"/>
    <mergeCell ref="AK116:AN116"/>
    <mergeCell ref="AP116:AQ116"/>
    <mergeCell ref="AH115:AI115"/>
    <mergeCell ref="AK115:AN115"/>
    <mergeCell ref="AP115:AQ115"/>
    <mergeCell ref="AL89:AN89"/>
    <mergeCell ref="AH88:AI88"/>
    <mergeCell ref="AK88:AN88"/>
    <mergeCell ref="AP88:AQ88"/>
  </mergeCells>
  <phoneticPr fontId="3" type="noConversion"/>
  <conditionalFormatting sqref="D20:E20">
    <cfRule type="expression" dxfId="78" priority="279">
      <formula>D20&lt;0</formula>
    </cfRule>
    <cfRule type="expression" dxfId="77" priority="280">
      <formula>D20&gt;=0</formula>
    </cfRule>
  </conditionalFormatting>
  <conditionalFormatting sqref="D35:E36">
    <cfRule type="expression" dxfId="76" priority="155">
      <formula>D35&lt;0</formula>
    </cfRule>
    <cfRule type="expression" dxfId="75" priority="156">
      <formula>D35&gt;=0</formula>
    </cfRule>
  </conditionalFormatting>
  <conditionalFormatting sqref="D6:F6 I15:K15">
    <cfRule type="expression" dxfId="74" priority="300">
      <formula>D6&gt;=0</formula>
    </cfRule>
    <cfRule type="expression" dxfId="73" priority="299">
      <formula>D6&lt;0</formula>
    </cfRule>
  </conditionalFormatting>
  <conditionalFormatting sqref="D15:F15">
    <cfRule type="expression" dxfId="72" priority="293">
      <formula>D15&lt;0</formula>
    </cfRule>
    <cfRule type="expression" dxfId="71" priority="294">
      <formula>D15&gt;=0</formula>
    </cfRule>
  </conditionalFormatting>
  <conditionalFormatting sqref="H13:I13">
    <cfRule type="expression" dxfId="70" priority="248">
      <formula>H13&gt;=0</formula>
    </cfRule>
    <cfRule type="expression" dxfId="69" priority="247">
      <formula>H13&lt;0</formula>
    </cfRule>
  </conditionalFormatting>
  <conditionalFormatting sqref="H20:I20">
    <cfRule type="expression" dxfId="68" priority="244">
      <formula>H20&gt;=0</formula>
    </cfRule>
    <cfRule type="expression" dxfId="67" priority="243">
      <formula>H20&lt;0</formula>
    </cfRule>
  </conditionalFormatting>
  <conditionalFormatting sqref="H35:I36">
    <cfRule type="expression" dxfId="66" priority="147">
      <formula>H35&lt;0</formula>
    </cfRule>
    <cfRule type="expression" dxfId="65" priority="148">
      <formula>H35&gt;=0</formula>
    </cfRule>
  </conditionalFormatting>
  <conditionalFormatting sqref="H6:J6">
    <cfRule type="expression" dxfId="64" priority="254">
      <formula>H6&gt;=0</formula>
    </cfRule>
    <cfRule type="expression" dxfId="63" priority="253">
      <formula>H6&lt;0</formula>
    </cfRule>
  </conditionalFormatting>
  <conditionalFormatting sqref="L6:M6">
    <cfRule type="expression" dxfId="62" priority="252">
      <formula>L6&gt;=0</formula>
    </cfRule>
    <cfRule type="expression" dxfId="61" priority="251">
      <formula>L6&lt;0</formula>
    </cfRule>
  </conditionalFormatting>
  <conditionalFormatting sqref="L13:M13">
    <cfRule type="expression" dxfId="60" priority="246">
      <formula>L13&gt;=0</formula>
    </cfRule>
    <cfRule type="expression" dxfId="59" priority="245">
      <formula>L13&lt;0</formula>
    </cfRule>
  </conditionalFormatting>
  <conditionalFormatting sqref="L20:M20">
    <cfRule type="expression" dxfId="58" priority="242">
      <formula>L20&gt;=0</formula>
    </cfRule>
    <cfRule type="expression" dxfId="57" priority="241">
      <formula>L20&lt;0</formula>
    </cfRule>
  </conditionalFormatting>
  <conditionalFormatting sqref="L35:M36">
    <cfRule type="expression" dxfId="56" priority="146">
      <formula>L35&gt;=0</formula>
    </cfRule>
    <cfRule type="expression" dxfId="55" priority="145">
      <formula>L35&lt;0</formula>
    </cfRule>
  </conditionalFormatting>
  <conditionalFormatting sqref="R35:R43">
    <cfRule type="expression" dxfId="54" priority="13">
      <formula>R35="-"</formula>
    </cfRule>
    <cfRule type="expression" dxfId="53" priority="30">
      <formula>R35&lt;0</formula>
    </cfRule>
    <cfRule type="expression" dxfId="52" priority="31">
      <formula>R35&gt;0</formula>
    </cfRule>
  </conditionalFormatting>
  <conditionalFormatting sqref="T35:T43">
    <cfRule type="expression" dxfId="51" priority="12">
      <formula>T35&gt;0</formula>
    </cfRule>
    <cfRule type="expression" dxfId="50" priority="10">
      <formula>T35="-"</formula>
    </cfRule>
    <cfRule type="expression" dxfId="49" priority="11">
      <formula>T35&lt;0</formula>
    </cfRule>
  </conditionalFormatting>
  <conditionalFormatting sqref="V35:V43">
    <cfRule type="expression" dxfId="48" priority="7">
      <formula>V35="-"</formula>
    </cfRule>
    <cfRule type="expression" dxfId="47" priority="9">
      <formula>V35&gt;0</formula>
    </cfRule>
    <cfRule type="expression" dxfId="46" priority="8">
      <formula>V35&lt;0</formula>
    </cfRule>
  </conditionalFormatting>
  <conditionalFormatting sqref="X35:X43">
    <cfRule type="expression" dxfId="45" priority="6">
      <formula>X35&gt;0</formula>
    </cfRule>
    <cfRule type="expression" dxfId="44" priority="5">
      <formula>X35&lt;0</formula>
    </cfRule>
    <cfRule type="expression" dxfId="43" priority="4">
      <formula>X35="-"</formula>
    </cfRule>
  </conditionalFormatting>
  <conditionalFormatting sqref="Z6 D13:E13 Z13 Z20">
    <cfRule type="expression" dxfId="42" priority="282">
      <formula>D6&gt;=0</formula>
    </cfRule>
    <cfRule type="expression" dxfId="41" priority="281">
      <formula>D6&lt;0</formula>
    </cfRule>
  </conditionalFormatting>
  <conditionalFormatting sqref="Z35:Z43">
    <cfRule type="expression" dxfId="40" priority="3">
      <formula>Z35&gt;0</formula>
    </cfRule>
    <cfRule type="expression" dxfId="39" priority="1">
      <formula>Z35="-"</formula>
    </cfRule>
    <cfRule type="expression" dxfId="38" priority="2">
      <formula>Z35&lt;0</formula>
    </cfRule>
  </conditionalFormatting>
  <conditionalFormatting sqref="AI117 AL117 AQ117">
    <cfRule type="expression" dxfId="37" priority="188">
      <formula>AI117="Trung lập"</formula>
    </cfRule>
    <cfRule type="expression" dxfId="36" priority="187">
      <formula>AI117="Tiêu cực"</formula>
    </cfRule>
    <cfRule type="expression" dxfId="35" priority="186">
      <formula>AI117="Tích cực"</formula>
    </cfRule>
  </conditionalFormatting>
  <conditionalFormatting sqref="AN61 AI65 AL65 AQ65">
    <cfRule type="expression" dxfId="34" priority="216">
      <formula>AI61="Tích cực"</formula>
    </cfRule>
    <cfRule type="expression" dxfId="33" priority="217">
      <formula>AI61="Tiêu cực"</formula>
    </cfRule>
    <cfRule type="expression" dxfId="32" priority="218">
      <formula>AI61="Trung lập"</formula>
    </cfRule>
  </conditionalFormatting>
  <conditionalFormatting sqref="AN73 AI77 AL77 AQ77">
    <cfRule type="expression" dxfId="31" priority="211">
      <formula>AI73="Tích cực"</formula>
    </cfRule>
    <cfRule type="expression" dxfId="30" priority="212">
      <formula>AI73="Tiêu cực"</formula>
    </cfRule>
    <cfRule type="expression" dxfId="29" priority="213">
      <formula>AI73="Trung lập"</formula>
    </cfRule>
  </conditionalFormatting>
  <conditionalFormatting sqref="AN85 AI89 AL89 AQ89">
    <cfRule type="expression" dxfId="28" priority="206">
      <formula>AI85="Tích cực"</formula>
    </cfRule>
    <cfRule type="expression" dxfId="27" priority="207">
      <formula>AI85="Tiêu cực"</formula>
    </cfRule>
    <cfRule type="expression" dxfId="26" priority="208">
      <formula>AI85="Trung lập"</formula>
    </cfRule>
  </conditionalFormatting>
  <conditionalFormatting sqref="AO63">
    <cfRule type="expression" dxfId="25" priority="224">
      <formula>AO63&gt;=0</formula>
    </cfRule>
    <cfRule type="expression" dxfId="24" priority="223">
      <formula>AO63&lt;0</formula>
    </cfRule>
  </conditionalFormatting>
  <conditionalFormatting sqref="AO75">
    <cfRule type="expression" dxfId="23" priority="214">
      <formula>AO75&lt;0</formula>
    </cfRule>
    <cfRule type="expression" dxfId="22" priority="215">
      <formula>AO75&gt;=0</formula>
    </cfRule>
  </conditionalFormatting>
  <conditionalFormatting sqref="AO87">
    <cfRule type="expression" dxfId="21" priority="209">
      <formula>AO87&lt;0</formula>
    </cfRule>
    <cfRule type="expression" dxfId="20" priority="210">
      <formula>AO87&gt;=0</formula>
    </cfRule>
  </conditionalFormatting>
  <conditionalFormatting sqref="AO115">
    <cfRule type="expression" dxfId="19" priority="190">
      <formula>AO115&gt;=0</formula>
    </cfRule>
    <cfRule type="expression" dxfId="18" priority="189">
      <formula>AO115&lt;0</formula>
    </cfRule>
  </conditionalFormatting>
  <conditionalFormatting sqref="AU65">
    <cfRule type="expression" dxfId="17" priority="201">
      <formula>AU65="Tích cực"</formula>
    </cfRule>
    <cfRule type="expression" dxfId="16" priority="202">
      <formula>AU65="Tiêu cực"</formula>
    </cfRule>
    <cfRule type="expression" dxfId="15" priority="203">
      <formula>AU65="Trung lập"</formula>
    </cfRule>
  </conditionalFormatting>
  <conditionalFormatting sqref="AU77">
    <cfRule type="expression" dxfId="14" priority="197">
      <formula>AU77="Tiêu cực"</formula>
    </cfRule>
    <cfRule type="expression" dxfId="13" priority="196">
      <formula>AU77="Tích cực"</formula>
    </cfRule>
    <cfRule type="expression" dxfId="12" priority="198">
      <formula>AU77="Trung lập"</formula>
    </cfRule>
  </conditionalFormatting>
  <conditionalFormatting sqref="AU89">
    <cfRule type="expression" dxfId="11" priority="192">
      <formula>AU89="Tiêu cực"</formula>
    </cfRule>
    <cfRule type="expression" dxfId="10" priority="191">
      <formula>AU89="Tích cực"</formula>
    </cfRule>
    <cfRule type="expression" dxfId="9" priority="193">
      <formula>AU89="Trung lập"</formula>
    </cfRule>
  </conditionalFormatting>
  <conditionalFormatting sqref="AU96:AU101">
    <cfRule type="expression" dxfId="8" priority="80">
      <formula>AU96="Trung lập"</formula>
    </cfRule>
    <cfRule type="expression" dxfId="7" priority="79">
      <formula>AU96="Tiêu cực"</formula>
    </cfRule>
    <cfRule type="expression" dxfId="6" priority="78">
      <formula>AU96="Tích cực"</formula>
    </cfRule>
  </conditionalFormatting>
  <conditionalFormatting sqref="AU104:AU109">
    <cfRule type="expression" dxfId="5" priority="59">
      <formula>AU104="Trung lập"</formula>
    </cfRule>
    <cfRule type="expression" dxfId="4" priority="58">
      <formula>AU104="Tiêu cực"</formula>
    </cfRule>
    <cfRule type="expression" dxfId="3" priority="57">
      <formula>AU104="Tích cực"</formula>
    </cfRule>
  </conditionalFormatting>
  <conditionalFormatting sqref="AU112:AU117">
    <cfRule type="expression" dxfId="2" priority="44">
      <formula>AU112="Trung lập"</formula>
    </cfRule>
    <cfRule type="expression" dxfId="1" priority="43">
      <formula>AU112="Tiêu cực"</formula>
    </cfRule>
    <cfRule type="expression" dxfId="0" priority="42">
      <formula>AU112="Tích cực"</formula>
    </cfRule>
  </conditionalFormatting>
  <printOptions horizontalCentered="1" verticalCentered="1"/>
  <pageMargins left="0" right="0" top="0" bottom="0" header="0" footer="0"/>
  <pageSetup paperSize="11" scale="101" fitToWidth="0" orientation="landscape"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D820B-631E-4F12-AC55-1DD64EEFC898}">
  <dimension ref="A1:H14"/>
  <sheetViews>
    <sheetView workbookViewId="0">
      <selection activeCell="A25" sqref="A25:H25"/>
    </sheetView>
  </sheetViews>
  <sheetFormatPr defaultRowHeight="14.5" x14ac:dyDescent="0.35"/>
  <cols>
    <col min="1" max="1" width="15.54296875" bestFit="1" customWidth="1"/>
    <col min="2" max="2" width="10.453125" bestFit="1" customWidth="1"/>
    <col min="3" max="3" width="11.08984375" bestFit="1" customWidth="1"/>
    <col min="4" max="4" width="9.36328125" bestFit="1" customWidth="1"/>
    <col min="5" max="5" width="10" bestFit="1" customWidth="1"/>
    <col min="6" max="6" width="10.6328125" bestFit="1" customWidth="1"/>
    <col min="7" max="7" width="8.90625" bestFit="1" customWidth="1"/>
    <col min="8" max="8" width="8.81640625" bestFit="1" customWidth="1"/>
  </cols>
  <sheetData>
    <row r="1" spans="1:8" x14ac:dyDescent="0.35">
      <c r="A1" t="s">
        <v>27</v>
      </c>
      <c r="B1" t="s">
        <v>93</v>
      </c>
      <c r="C1" t="s">
        <v>94</v>
      </c>
      <c r="D1" t="s">
        <v>97</v>
      </c>
      <c r="E1" t="s">
        <v>95</v>
      </c>
      <c r="F1" t="s">
        <v>96</v>
      </c>
      <c r="G1" t="s">
        <v>98</v>
      </c>
      <c r="H1" t="s">
        <v>99</v>
      </c>
    </row>
    <row r="2" spans="1:8" x14ac:dyDescent="0.35">
      <c r="A2" s="1">
        <v>45839</v>
      </c>
      <c r="B2">
        <v>4.8000000000000001E-2</v>
      </c>
      <c r="C2">
        <v>0.06</v>
      </c>
      <c r="D2">
        <v>5.3999999999999999E-2</v>
      </c>
      <c r="E2">
        <v>6.6000000000000003E-2</v>
      </c>
      <c r="F2">
        <v>8.8999999999999996E-2</v>
      </c>
      <c r="G2">
        <v>7.7499999999999999E-2</v>
      </c>
      <c r="H2">
        <v>80096.3</v>
      </c>
    </row>
    <row r="3" spans="1:8" x14ac:dyDescent="0.35">
      <c r="A3" s="1">
        <v>45809</v>
      </c>
      <c r="B3">
        <v>4.8000000000000001E-2</v>
      </c>
      <c r="C3">
        <v>0.06</v>
      </c>
      <c r="D3">
        <v>5.3999999999999999E-2</v>
      </c>
      <c r="E3">
        <v>6.6000000000000003E-2</v>
      </c>
      <c r="F3">
        <v>8.8999999999999996E-2</v>
      </c>
      <c r="G3">
        <v>7.7499999999999999E-2</v>
      </c>
      <c r="H3">
        <v>80096.3</v>
      </c>
    </row>
    <row r="4" spans="1:8" x14ac:dyDescent="0.35">
      <c r="A4" s="1">
        <v>45778</v>
      </c>
      <c r="B4">
        <v>4.8000000000000001E-2</v>
      </c>
      <c r="C4">
        <v>0.06</v>
      </c>
      <c r="D4">
        <v>5.3999999999999999E-2</v>
      </c>
      <c r="E4">
        <v>6.6000000000000003E-2</v>
      </c>
      <c r="F4">
        <v>8.8999999999999996E-2</v>
      </c>
      <c r="G4">
        <v>7.7499999999999999E-2</v>
      </c>
      <c r="H4">
        <v>80096.3</v>
      </c>
    </row>
    <row r="5" spans="1:8" x14ac:dyDescent="0.35">
      <c r="A5" s="1">
        <v>45748</v>
      </c>
      <c r="B5">
        <v>4.8000000000000001E-2</v>
      </c>
      <c r="C5">
        <v>0.06</v>
      </c>
      <c r="D5">
        <v>5.3999999999999999E-2</v>
      </c>
      <c r="E5">
        <v>6.6000000000000003E-2</v>
      </c>
      <c r="F5">
        <v>8.8999999999999996E-2</v>
      </c>
      <c r="G5">
        <v>7.7499999999999999E-2</v>
      </c>
      <c r="H5">
        <v>80096.3</v>
      </c>
    </row>
    <row r="6" spans="1:8" x14ac:dyDescent="0.35">
      <c r="A6" s="1">
        <v>45717</v>
      </c>
      <c r="B6">
        <v>4.8000000000000001E-2</v>
      </c>
      <c r="C6">
        <v>0.06</v>
      </c>
      <c r="D6">
        <v>5.3999999999999999E-2</v>
      </c>
      <c r="E6">
        <v>6.6000000000000003E-2</v>
      </c>
      <c r="F6">
        <v>0.09</v>
      </c>
      <c r="G6">
        <v>7.8E-2</v>
      </c>
      <c r="H6">
        <v>80650.31</v>
      </c>
    </row>
    <row r="7" spans="1:8" x14ac:dyDescent="0.35">
      <c r="A7" s="1">
        <v>45689</v>
      </c>
      <c r="B7">
        <v>4.8000000000000001E-2</v>
      </c>
      <c r="C7">
        <v>0.06</v>
      </c>
      <c r="D7">
        <v>5.3999999999999999E-2</v>
      </c>
      <c r="E7">
        <v>6.7000000000000004E-2</v>
      </c>
      <c r="F7">
        <v>0.09</v>
      </c>
      <c r="G7">
        <v>7.85E-2</v>
      </c>
      <c r="H7">
        <v>79471.09</v>
      </c>
    </row>
    <row r="8" spans="1:8" x14ac:dyDescent="0.35">
      <c r="A8" s="1">
        <v>45658</v>
      </c>
      <c r="B8">
        <v>4.9000000000000002E-2</v>
      </c>
      <c r="C8">
        <v>5.8999999999999997E-2</v>
      </c>
      <c r="D8">
        <v>5.3999999999999999E-2</v>
      </c>
      <c r="E8">
        <v>6.7000000000000004E-2</v>
      </c>
      <c r="F8">
        <v>0.09</v>
      </c>
      <c r="G8">
        <v>7.85E-2</v>
      </c>
      <c r="H8">
        <v>78985.97</v>
      </c>
    </row>
    <row r="9" spans="1:8" x14ac:dyDescent="0.35">
      <c r="A9" s="1">
        <v>45627</v>
      </c>
      <c r="B9">
        <v>0.05</v>
      </c>
      <c r="C9">
        <v>5.8999999999999997E-2</v>
      </c>
      <c r="D9">
        <v>5.45E-2</v>
      </c>
      <c r="E9">
        <v>6.7000000000000004E-2</v>
      </c>
      <c r="F9">
        <v>0.09</v>
      </c>
      <c r="G9">
        <v>7.85E-2</v>
      </c>
      <c r="H9">
        <v>81214.37</v>
      </c>
    </row>
    <row r="10" spans="1:8" x14ac:dyDescent="0.35">
      <c r="A10" s="1">
        <v>45597</v>
      </c>
      <c r="B10">
        <v>5.0999999999999997E-2</v>
      </c>
      <c r="C10">
        <v>0.06</v>
      </c>
      <c r="D10">
        <v>5.5499999999999994E-2</v>
      </c>
      <c r="E10">
        <v>6.7000000000000004E-2</v>
      </c>
      <c r="F10">
        <v>0.09</v>
      </c>
      <c r="G10">
        <v>7.85E-2</v>
      </c>
      <c r="H10">
        <v>82039.08</v>
      </c>
    </row>
    <row r="11" spans="1:8" x14ac:dyDescent="0.35">
      <c r="A11" s="1">
        <v>45566</v>
      </c>
      <c r="B11">
        <v>5.1999999999999998E-2</v>
      </c>
      <c r="C11">
        <v>0.06</v>
      </c>
      <c r="D11">
        <v>5.5999999999999994E-2</v>
      </c>
      <c r="E11">
        <v>6.7000000000000004E-2</v>
      </c>
      <c r="F11">
        <v>9.0999999999999998E-2</v>
      </c>
      <c r="G11">
        <v>7.9000000000000001E-2</v>
      </c>
      <c r="H11">
        <v>82469.16</v>
      </c>
    </row>
    <row r="12" spans="1:8" x14ac:dyDescent="0.35">
      <c r="A12" s="1">
        <v>45536</v>
      </c>
      <c r="B12">
        <v>5.2999999999999999E-2</v>
      </c>
      <c r="C12">
        <v>0.06</v>
      </c>
      <c r="D12">
        <v>5.6499999999999995E-2</v>
      </c>
      <c r="E12">
        <v>6.7000000000000004E-2</v>
      </c>
      <c r="F12">
        <v>9.0999999999999998E-2</v>
      </c>
      <c r="G12">
        <v>7.9000000000000001E-2</v>
      </c>
      <c r="H12">
        <v>82344.14</v>
      </c>
    </row>
    <row r="13" spans="1:8" x14ac:dyDescent="0.35">
      <c r="A13" s="1">
        <v>45505</v>
      </c>
      <c r="B13">
        <v>5.2999999999999999E-2</v>
      </c>
      <c r="C13">
        <v>6.0999999999999999E-2</v>
      </c>
      <c r="D13">
        <v>5.6999999999999995E-2</v>
      </c>
      <c r="E13">
        <v>6.8000000000000005E-2</v>
      </c>
      <c r="F13">
        <v>9.1999999999999998E-2</v>
      </c>
      <c r="G13">
        <v>0.08</v>
      </c>
      <c r="H13">
        <v>81992.789999999994</v>
      </c>
    </row>
    <row r="14" spans="1:8" x14ac:dyDescent="0.35">
      <c r="A14" s="1">
        <v>45474</v>
      </c>
      <c r="B14">
        <v>5.5E-2</v>
      </c>
      <c r="C14">
        <v>6.2E-2</v>
      </c>
      <c r="D14">
        <v>5.8499999999999996E-2</v>
      </c>
      <c r="E14">
        <v>6.9000000000000006E-2</v>
      </c>
      <c r="F14">
        <v>9.2999999999999999E-2</v>
      </c>
      <c r="G14">
        <v>8.1000000000000003E-2</v>
      </c>
      <c r="H14">
        <v>81181.179999999993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3999F-BAE6-46DB-B626-7EE6FBC38D39}">
  <dimension ref="A1:B2"/>
  <sheetViews>
    <sheetView workbookViewId="0">
      <selection activeCell="N18" sqref="N18"/>
    </sheetView>
  </sheetViews>
  <sheetFormatPr defaultRowHeight="14.5" x14ac:dyDescent="0.35"/>
  <cols>
    <col min="1" max="1" width="6.90625" bestFit="1" customWidth="1"/>
    <col min="2" max="2" width="10.453125" bestFit="1" customWidth="1"/>
  </cols>
  <sheetData>
    <row r="1" spans="1:2" x14ac:dyDescent="0.35">
      <c r="A1" t="s">
        <v>50</v>
      </c>
      <c r="B1" t="s">
        <v>27</v>
      </c>
    </row>
    <row r="2" spans="1:2" x14ac:dyDescent="0.35">
      <c r="A2" t="s">
        <v>85</v>
      </c>
      <c r="B2" t="s">
        <v>127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4325C-DA95-449C-9D75-8BE485949588}">
  <dimension ref="A1:T12"/>
  <sheetViews>
    <sheetView workbookViewId="0">
      <selection activeCell="C1" sqref="C1"/>
    </sheetView>
  </sheetViews>
  <sheetFormatPr defaultRowHeight="14.5" x14ac:dyDescent="0.35"/>
  <cols>
    <col min="1" max="1" width="20.1796875" bestFit="1" customWidth="1"/>
    <col min="2" max="2" width="16.54296875" bestFit="1" customWidth="1"/>
    <col min="3" max="3" width="17.54296875" bestFit="1" customWidth="1"/>
    <col min="4" max="4" width="16.54296875" bestFit="1" customWidth="1"/>
    <col min="5" max="5" width="17.54296875" bestFit="1" customWidth="1"/>
    <col min="6" max="6" width="16.54296875" bestFit="1" customWidth="1"/>
    <col min="7" max="7" width="17.54296875" bestFit="1" customWidth="1"/>
    <col min="8" max="8" width="16.54296875" bestFit="1" customWidth="1"/>
    <col min="9" max="9" width="17.54296875" bestFit="1" customWidth="1"/>
    <col min="10" max="10" width="16.54296875" bestFit="1" customWidth="1"/>
    <col min="11" max="11" width="17.54296875" customWidth="1"/>
    <col min="12" max="12" width="16.54296875" bestFit="1" customWidth="1"/>
    <col min="13" max="13" width="17.54296875" customWidth="1"/>
    <col min="14" max="14" width="19.1796875" bestFit="1" customWidth="1"/>
    <col min="15" max="17" width="5.453125" style="51" bestFit="1" customWidth="1"/>
    <col min="18" max="20" width="9.453125" style="51" bestFit="1" customWidth="1"/>
  </cols>
  <sheetData>
    <row r="1" spans="1:20" x14ac:dyDescent="0.35">
      <c r="A1" t="s">
        <v>91</v>
      </c>
      <c r="B1" t="s">
        <v>106</v>
      </c>
      <c r="C1" t="s">
        <v>107</v>
      </c>
      <c r="D1" t="s">
        <v>104</v>
      </c>
      <c r="E1" t="s">
        <v>105</v>
      </c>
      <c r="F1" t="s">
        <v>102</v>
      </c>
      <c r="G1" t="s">
        <v>103</v>
      </c>
      <c r="H1" t="s">
        <v>100</v>
      </c>
      <c r="I1" t="s">
        <v>101</v>
      </c>
      <c r="J1" t="s">
        <v>128</v>
      </c>
      <c r="K1" t="s">
        <v>129</v>
      </c>
      <c r="O1"/>
      <c r="P1"/>
      <c r="Q1"/>
      <c r="R1"/>
      <c r="S1"/>
      <c r="T1"/>
    </row>
    <row r="2" spans="1:20" x14ac:dyDescent="0.35">
      <c r="A2" t="s">
        <v>109</v>
      </c>
      <c r="O2"/>
      <c r="P2"/>
      <c r="Q2"/>
      <c r="R2"/>
      <c r="S2"/>
      <c r="T2"/>
    </row>
    <row r="3" spans="1:20" x14ac:dyDescent="0.35">
      <c r="A3" t="s">
        <v>110</v>
      </c>
      <c r="O3"/>
      <c r="P3"/>
      <c r="Q3"/>
      <c r="R3"/>
      <c r="S3"/>
      <c r="T3"/>
    </row>
    <row r="4" spans="1:20" x14ac:dyDescent="0.35">
      <c r="A4" t="s">
        <v>111</v>
      </c>
      <c r="O4"/>
      <c r="P4"/>
      <c r="Q4"/>
      <c r="R4"/>
      <c r="S4"/>
      <c r="T4"/>
    </row>
    <row r="5" spans="1:20" x14ac:dyDescent="0.35">
      <c r="A5" t="s">
        <v>112</v>
      </c>
      <c r="B5">
        <v>0.04</v>
      </c>
      <c r="C5">
        <v>-12105.21</v>
      </c>
      <c r="D5">
        <v>0.04</v>
      </c>
      <c r="E5">
        <v>-2307.9899999999998</v>
      </c>
      <c r="F5">
        <v>0.04</v>
      </c>
      <c r="G5">
        <v>0</v>
      </c>
      <c r="H5">
        <v>0.04</v>
      </c>
      <c r="I5">
        <v>0</v>
      </c>
      <c r="J5">
        <v>0.04</v>
      </c>
      <c r="K5">
        <v>-7835.26</v>
      </c>
      <c r="O5"/>
      <c r="P5"/>
      <c r="Q5"/>
      <c r="R5"/>
      <c r="S5"/>
      <c r="T5"/>
    </row>
    <row r="6" spans="1:20" x14ac:dyDescent="0.35">
      <c r="A6" t="s">
        <v>113</v>
      </c>
      <c r="B6">
        <v>0.04</v>
      </c>
      <c r="C6">
        <v>-11132.22</v>
      </c>
      <c r="D6">
        <v>0.04</v>
      </c>
      <c r="E6">
        <v>-9675.93</v>
      </c>
      <c r="F6">
        <v>0.04</v>
      </c>
      <c r="G6">
        <v>-6630.69</v>
      </c>
      <c r="H6">
        <v>0.04</v>
      </c>
      <c r="I6">
        <v>-238.55</v>
      </c>
      <c r="J6">
        <v>0.04</v>
      </c>
      <c r="K6">
        <v>0</v>
      </c>
      <c r="O6"/>
      <c r="P6"/>
      <c r="Q6"/>
      <c r="R6"/>
      <c r="S6"/>
      <c r="T6"/>
    </row>
    <row r="7" spans="1:20" x14ac:dyDescent="0.35">
      <c r="A7" t="s">
        <v>114</v>
      </c>
      <c r="O7"/>
      <c r="P7"/>
      <c r="Q7"/>
      <c r="R7"/>
      <c r="S7"/>
      <c r="T7"/>
    </row>
    <row r="8" spans="1:20" x14ac:dyDescent="0.35">
      <c r="A8" t="s">
        <v>115</v>
      </c>
      <c r="B8">
        <v>0.04</v>
      </c>
      <c r="C8">
        <v>-8291.33</v>
      </c>
      <c r="D8">
        <v>0.04</v>
      </c>
      <c r="E8">
        <v>-6394.08</v>
      </c>
      <c r="F8">
        <v>0.04</v>
      </c>
      <c r="G8">
        <v>-3219.83</v>
      </c>
      <c r="H8">
        <v>0.04</v>
      </c>
      <c r="I8">
        <v>-1082.26</v>
      </c>
      <c r="J8">
        <v>0.04</v>
      </c>
      <c r="K8">
        <v>0</v>
      </c>
      <c r="O8"/>
      <c r="P8"/>
      <c r="Q8"/>
      <c r="R8"/>
      <c r="S8"/>
      <c r="T8"/>
    </row>
    <row r="9" spans="1:20" x14ac:dyDescent="0.35">
      <c r="A9" t="s">
        <v>116</v>
      </c>
      <c r="O9"/>
      <c r="P9"/>
      <c r="Q9"/>
      <c r="R9"/>
      <c r="S9"/>
      <c r="T9"/>
    </row>
    <row r="10" spans="1:20" x14ac:dyDescent="0.35">
      <c r="A10" t="s">
        <v>117</v>
      </c>
      <c r="B10">
        <v>0.04</v>
      </c>
      <c r="C10">
        <v>0</v>
      </c>
      <c r="D10">
        <v>0.04</v>
      </c>
      <c r="E10">
        <v>0</v>
      </c>
      <c r="F10">
        <v>0.04</v>
      </c>
      <c r="G10">
        <v>-298.76</v>
      </c>
      <c r="H10">
        <v>0.04</v>
      </c>
      <c r="I10">
        <v>-173.04</v>
      </c>
      <c r="J10">
        <v>0.04</v>
      </c>
      <c r="K10">
        <v>0</v>
      </c>
      <c r="O10"/>
      <c r="P10"/>
      <c r="Q10"/>
      <c r="R10"/>
      <c r="S10"/>
      <c r="T10"/>
    </row>
    <row r="11" spans="1:20" x14ac:dyDescent="0.35">
      <c r="O11"/>
      <c r="P11"/>
      <c r="Q11"/>
      <c r="R11" s="50"/>
      <c r="S11"/>
      <c r="T11"/>
    </row>
    <row r="12" spans="1:20" x14ac:dyDescent="0.35">
      <c r="O12"/>
      <c r="P12"/>
      <c r="Q12"/>
      <c r="R12"/>
      <c r="S12"/>
      <c r="T12"/>
    </row>
  </sheetData>
  <phoneticPr fontId="3" type="noConversion"/>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E33A2-A2E0-4BA5-A58C-3EE7C928BDB2}">
  <dimension ref="A1:O25"/>
  <sheetViews>
    <sheetView topLeftCell="A28" workbookViewId="0">
      <selection activeCell="A25" sqref="A25:H25"/>
    </sheetView>
  </sheetViews>
  <sheetFormatPr defaultRowHeight="14.5" x14ac:dyDescent="0.35"/>
  <cols>
    <col min="1" max="1" width="10.453125" bestFit="1" customWidth="1"/>
    <col min="2" max="2" width="10.1796875" bestFit="1" customWidth="1"/>
    <col min="3" max="4" width="10.6328125" bestFit="1" customWidth="1"/>
    <col min="5" max="5" width="16.90625" bestFit="1" customWidth="1"/>
    <col min="6" max="6" width="11.453125" bestFit="1" customWidth="1"/>
    <col min="7" max="7" width="19.54296875" bestFit="1" customWidth="1"/>
    <col min="8" max="8" width="10.81640625" bestFit="1" customWidth="1"/>
    <col min="9" max="9" width="20" bestFit="1" customWidth="1"/>
    <col min="10" max="10" width="16.08984375" bestFit="1" customWidth="1"/>
    <col min="11" max="11" width="15.1796875" bestFit="1" customWidth="1"/>
    <col min="12" max="12" width="20.6328125" bestFit="1" customWidth="1"/>
    <col min="13" max="13" width="20.1796875" bestFit="1" customWidth="1"/>
    <col min="14" max="14" width="23.36328125" bestFit="1" customWidth="1"/>
    <col min="15" max="17" width="23.7265625" bestFit="1" customWidth="1"/>
    <col min="18" max="18" width="16.90625" bestFit="1" customWidth="1"/>
    <col min="19" max="19" width="11.453125" bestFit="1" customWidth="1"/>
    <col min="20" max="20" width="19.54296875" bestFit="1" customWidth="1"/>
    <col min="21" max="21" width="10.81640625" bestFit="1" customWidth="1"/>
    <col min="22" max="22" width="20" customWidth="1"/>
    <col min="23" max="23" width="16.08984375" bestFit="1" customWidth="1"/>
    <col min="24" max="24" width="15.1796875" bestFit="1" customWidth="1"/>
    <col min="25" max="25" width="20.6328125" bestFit="1" customWidth="1"/>
    <col min="26" max="26" width="11.26953125" bestFit="1" customWidth="1"/>
    <col min="27" max="27" width="20.26953125" bestFit="1" customWidth="1"/>
    <col min="28" max="28" width="20.7265625" bestFit="1" customWidth="1"/>
  </cols>
  <sheetData>
    <row r="1" spans="1:15" x14ac:dyDescent="0.35">
      <c r="A1" t="s">
        <v>27</v>
      </c>
      <c r="B1" t="s">
        <v>73</v>
      </c>
      <c r="C1" t="s">
        <v>86</v>
      </c>
      <c r="D1" t="s">
        <v>87</v>
      </c>
      <c r="E1" t="s">
        <v>74</v>
      </c>
      <c r="F1" t="s">
        <v>75</v>
      </c>
      <c r="G1" t="s">
        <v>77</v>
      </c>
      <c r="H1" t="s">
        <v>76</v>
      </c>
      <c r="I1" t="s">
        <v>78</v>
      </c>
      <c r="J1" t="s">
        <v>82</v>
      </c>
      <c r="K1" t="s">
        <v>83</v>
      </c>
      <c r="L1" t="s">
        <v>84</v>
      </c>
      <c r="M1" t="s">
        <v>88</v>
      </c>
      <c r="N1" t="s">
        <v>89</v>
      </c>
      <c r="O1" t="s">
        <v>90</v>
      </c>
    </row>
    <row r="2" spans="1:15" x14ac:dyDescent="0.35">
      <c r="A2" s="2">
        <v>45869</v>
      </c>
      <c r="B2">
        <v>4.3299999999999998E-2</v>
      </c>
      <c r="C2">
        <v>5.7799999999999997E-2</v>
      </c>
      <c r="D2">
        <v>4.8099999999999997E-2</v>
      </c>
      <c r="E2">
        <v>25240</v>
      </c>
      <c r="F2">
        <v>26502</v>
      </c>
      <c r="G2">
        <v>26390</v>
      </c>
      <c r="H2">
        <v>23978</v>
      </c>
      <c r="I2">
        <v>26450</v>
      </c>
      <c r="J2">
        <v>7835.26</v>
      </c>
      <c r="K2">
        <v>-14431.76</v>
      </c>
      <c r="L2">
        <v>-6596.5</v>
      </c>
      <c r="M2">
        <v>0</v>
      </c>
      <c r="N2">
        <v>206874.98</v>
      </c>
      <c r="O2">
        <v>206874.98</v>
      </c>
    </row>
    <row r="3" spans="1:15" x14ac:dyDescent="0.35">
      <c r="A3" s="2">
        <v>45868</v>
      </c>
      <c r="B3">
        <v>4.3299999999999998E-2</v>
      </c>
      <c r="C3">
        <v>5.7799999999999997E-2</v>
      </c>
      <c r="D3">
        <v>4.8099999999999997E-2</v>
      </c>
      <c r="E3">
        <v>25240</v>
      </c>
      <c r="F3">
        <v>26502</v>
      </c>
      <c r="G3">
        <v>26390</v>
      </c>
      <c r="H3">
        <v>23978</v>
      </c>
      <c r="I3">
        <v>26450</v>
      </c>
      <c r="J3">
        <v>1493.85</v>
      </c>
      <c r="K3">
        <v>-10548.65</v>
      </c>
      <c r="L3">
        <v>-9054.7999999999993</v>
      </c>
      <c r="M3">
        <v>0</v>
      </c>
      <c r="N3">
        <v>213471.48</v>
      </c>
      <c r="O3">
        <v>213471.48</v>
      </c>
    </row>
    <row r="4" spans="1:15" x14ac:dyDescent="0.35">
      <c r="A4" s="2">
        <v>45867</v>
      </c>
      <c r="B4">
        <v>4.3299999999999998E-2</v>
      </c>
      <c r="C4">
        <v>5.7799999999999997E-2</v>
      </c>
      <c r="D4">
        <v>4.8099999999999997E-2</v>
      </c>
      <c r="E4">
        <v>25228</v>
      </c>
      <c r="F4">
        <v>26489.4</v>
      </c>
      <c r="G4">
        <v>26400</v>
      </c>
      <c r="H4">
        <v>23966.6</v>
      </c>
      <c r="I4">
        <v>26450</v>
      </c>
      <c r="J4">
        <v>10149.280000000001</v>
      </c>
      <c r="K4">
        <v>-13053.03</v>
      </c>
      <c r="L4">
        <v>-2903.75</v>
      </c>
      <c r="M4">
        <v>0</v>
      </c>
      <c r="N4">
        <v>222526.28</v>
      </c>
      <c r="O4">
        <v>222526.28</v>
      </c>
    </row>
    <row r="5" spans="1:15" x14ac:dyDescent="0.35">
      <c r="A5" s="2">
        <v>45866</v>
      </c>
      <c r="B5">
        <v>5.8500000000000003E-2</v>
      </c>
      <c r="C5">
        <v>5.3400000000000003E-2</v>
      </c>
      <c r="D5">
        <v>5.4399999999999997E-2</v>
      </c>
      <c r="E5">
        <v>25206</v>
      </c>
      <c r="F5">
        <v>26466.3</v>
      </c>
      <c r="G5">
        <v>26380</v>
      </c>
      <c r="H5">
        <v>23945.7</v>
      </c>
      <c r="I5">
        <v>26460</v>
      </c>
      <c r="J5">
        <v>18378</v>
      </c>
      <c r="K5">
        <v>-3818.7</v>
      </c>
      <c r="L5">
        <v>14559.3</v>
      </c>
      <c r="M5">
        <v>0</v>
      </c>
      <c r="N5">
        <v>225430.03</v>
      </c>
      <c r="O5">
        <v>225430.03</v>
      </c>
    </row>
    <row r="6" spans="1:15" x14ac:dyDescent="0.35">
      <c r="A6" s="2">
        <v>45863</v>
      </c>
      <c r="B6">
        <v>6.5000000000000002E-2</v>
      </c>
      <c r="C6">
        <v>5.3900000000000003E-2</v>
      </c>
      <c r="D6">
        <v>5.57E-2</v>
      </c>
      <c r="E6">
        <v>25164</v>
      </c>
      <c r="F6">
        <v>26422.2</v>
      </c>
      <c r="G6">
        <v>26300</v>
      </c>
      <c r="H6">
        <v>23905.8</v>
      </c>
      <c r="I6">
        <v>26460</v>
      </c>
      <c r="J6">
        <v>31528.76</v>
      </c>
      <c r="K6">
        <v>-7940.46</v>
      </c>
      <c r="L6">
        <v>23588.3</v>
      </c>
      <c r="M6">
        <v>0</v>
      </c>
      <c r="N6">
        <v>210870.73</v>
      </c>
      <c r="O6">
        <v>210870.73</v>
      </c>
    </row>
    <row r="7" spans="1:15" x14ac:dyDescent="0.35">
      <c r="A7" s="2">
        <v>45862</v>
      </c>
      <c r="B7">
        <v>5.9499999999999997E-2</v>
      </c>
      <c r="C7">
        <v>4.8800000000000003E-2</v>
      </c>
      <c r="D7">
        <v>5.1299999999999998E-2</v>
      </c>
      <c r="E7">
        <v>25164</v>
      </c>
      <c r="F7">
        <v>26422.2</v>
      </c>
      <c r="G7">
        <v>26300</v>
      </c>
      <c r="H7">
        <v>23905.8</v>
      </c>
      <c r="I7">
        <v>26460</v>
      </c>
      <c r="J7">
        <v>47176.06</v>
      </c>
      <c r="K7">
        <v>-24678.19</v>
      </c>
      <c r="L7">
        <v>22497.87</v>
      </c>
      <c r="M7">
        <v>0</v>
      </c>
      <c r="N7">
        <v>187282.43</v>
      </c>
      <c r="O7">
        <v>187282.43</v>
      </c>
    </row>
    <row r="8" spans="1:15" x14ac:dyDescent="0.35">
      <c r="A8" s="2">
        <v>45861</v>
      </c>
      <c r="B8">
        <v>5.2600000000000001E-2</v>
      </c>
      <c r="C8">
        <v>5.0200000000000002E-2</v>
      </c>
      <c r="D8">
        <v>4.9599999999999998E-2</v>
      </c>
      <c r="E8">
        <v>25166</v>
      </c>
      <c r="F8">
        <v>26424.3</v>
      </c>
      <c r="G8">
        <v>26320</v>
      </c>
      <c r="H8">
        <v>23907.7</v>
      </c>
      <c r="I8">
        <v>26460</v>
      </c>
      <c r="J8">
        <v>39713.629999999997</v>
      </c>
      <c r="K8">
        <v>-30000</v>
      </c>
      <c r="L8">
        <v>9713.6299999999974</v>
      </c>
      <c r="M8">
        <v>0</v>
      </c>
      <c r="N8">
        <v>164784.56</v>
      </c>
      <c r="O8">
        <v>164784.56</v>
      </c>
    </row>
    <row r="9" spans="1:15" x14ac:dyDescent="0.35">
      <c r="A9" s="2">
        <v>45860</v>
      </c>
      <c r="B9">
        <v>5.04E-2</v>
      </c>
      <c r="C9">
        <v>4.7699999999999999E-2</v>
      </c>
      <c r="D9">
        <v>5.0599999999999999E-2</v>
      </c>
      <c r="E9">
        <v>25177</v>
      </c>
      <c r="F9">
        <v>26435.85</v>
      </c>
      <c r="G9">
        <v>26320</v>
      </c>
      <c r="H9">
        <v>23918.15</v>
      </c>
      <c r="I9">
        <v>26460</v>
      </c>
      <c r="J9">
        <v>45918.43</v>
      </c>
      <c r="K9">
        <v>-31067.05</v>
      </c>
      <c r="L9">
        <v>14851.380000000001</v>
      </c>
      <c r="M9">
        <v>-1000</v>
      </c>
      <c r="N9">
        <v>156070.93</v>
      </c>
      <c r="O9">
        <v>155070.93</v>
      </c>
    </row>
    <row r="10" spans="1:15" x14ac:dyDescent="0.35">
      <c r="A10" s="2">
        <v>45859</v>
      </c>
      <c r="B10">
        <v>4.9299999999999997E-2</v>
      </c>
      <c r="C10">
        <v>4.6699999999999998E-2</v>
      </c>
      <c r="D10">
        <v>4.7800000000000002E-2</v>
      </c>
      <c r="E10">
        <v>25179</v>
      </c>
      <c r="F10">
        <v>26437.95</v>
      </c>
      <c r="G10">
        <v>26320</v>
      </c>
      <c r="H10">
        <v>23920.05</v>
      </c>
      <c r="I10">
        <v>26450</v>
      </c>
      <c r="J10">
        <v>25364.230000000003</v>
      </c>
      <c r="K10">
        <v>-17160.37</v>
      </c>
      <c r="L10">
        <v>8203.8600000000042</v>
      </c>
      <c r="M10">
        <v>-11000</v>
      </c>
      <c r="N10">
        <v>151219.54999999999</v>
      </c>
      <c r="O10">
        <v>140219.54999999999</v>
      </c>
    </row>
    <row r="11" spans="1:15" x14ac:dyDescent="0.35">
      <c r="A11" s="2">
        <v>45856</v>
      </c>
      <c r="B11">
        <v>5.0099999999999999E-2</v>
      </c>
      <c r="C11">
        <v>4.6699999999999998E-2</v>
      </c>
      <c r="D11">
        <v>4.8500000000000001E-2</v>
      </c>
      <c r="E11">
        <v>25185</v>
      </c>
      <c r="F11">
        <v>26444.25</v>
      </c>
      <c r="G11">
        <v>26330</v>
      </c>
      <c r="H11">
        <v>23925.75</v>
      </c>
      <c r="I11">
        <v>26420</v>
      </c>
      <c r="J11">
        <v>27715.62</v>
      </c>
      <c r="K11">
        <v>-11444.18</v>
      </c>
      <c r="L11">
        <v>16271.439999999999</v>
      </c>
      <c r="M11">
        <v>-15999.9</v>
      </c>
      <c r="N11">
        <v>148015.59</v>
      </c>
      <c r="O11">
        <v>132015.69</v>
      </c>
    </row>
    <row r="12" spans="1:15" x14ac:dyDescent="0.35">
      <c r="A12" s="2">
        <v>45855</v>
      </c>
      <c r="B12">
        <v>5.1700000000000003E-2</v>
      </c>
      <c r="C12">
        <v>4.6399999999999997E-2</v>
      </c>
      <c r="D12">
        <v>4.9299999999999997E-2</v>
      </c>
      <c r="E12">
        <v>25185</v>
      </c>
      <c r="F12">
        <v>26444.25</v>
      </c>
      <c r="G12">
        <v>26330</v>
      </c>
      <c r="H12">
        <v>23925.75</v>
      </c>
      <c r="I12">
        <v>26420</v>
      </c>
      <c r="J12">
        <v>29775.63</v>
      </c>
      <c r="K12">
        <v>-14756.42</v>
      </c>
      <c r="L12">
        <v>15019.210000000001</v>
      </c>
      <c r="M12">
        <v>-17399.900000000001</v>
      </c>
      <c r="N12">
        <v>133144.15</v>
      </c>
      <c r="O12">
        <v>115744.25</v>
      </c>
    </row>
    <row r="13" spans="1:15" x14ac:dyDescent="0.35">
      <c r="A13" s="2">
        <v>45854</v>
      </c>
      <c r="B13">
        <v>5.0900000000000001E-2</v>
      </c>
      <c r="C13">
        <v>4.6100000000000002E-2</v>
      </c>
      <c r="D13">
        <v>4.9099999999999998E-2</v>
      </c>
      <c r="E13">
        <v>25176</v>
      </c>
      <c r="F13">
        <v>26434.799999999999</v>
      </c>
      <c r="G13">
        <v>26340</v>
      </c>
      <c r="H13">
        <v>23917.200000000001</v>
      </c>
      <c r="I13">
        <v>26420</v>
      </c>
      <c r="J13">
        <v>35000</v>
      </c>
      <c r="K13">
        <v>-21994.75</v>
      </c>
      <c r="L13">
        <v>13005.25</v>
      </c>
      <c r="M13">
        <v>-22399.9</v>
      </c>
      <c r="N13">
        <v>123124.94</v>
      </c>
      <c r="O13">
        <v>100725.04000000001</v>
      </c>
    </row>
    <row r="14" spans="1:15" x14ac:dyDescent="0.35">
      <c r="A14" s="2">
        <v>45853</v>
      </c>
      <c r="B14">
        <v>4.7800000000000002E-2</v>
      </c>
      <c r="C14">
        <v>4.5499999999999999E-2</v>
      </c>
      <c r="D14">
        <v>4.7199999999999999E-2</v>
      </c>
      <c r="E14">
        <v>25168</v>
      </c>
      <c r="F14">
        <v>26426.400000000001</v>
      </c>
      <c r="G14">
        <v>26320</v>
      </c>
      <c r="H14">
        <v>23909.599999999999</v>
      </c>
      <c r="I14">
        <v>26420</v>
      </c>
      <c r="J14">
        <v>40977.94</v>
      </c>
      <c r="K14">
        <v>-25000</v>
      </c>
      <c r="L14">
        <v>15977.940000000002</v>
      </c>
      <c r="M14">
        <v>-26399.9</v>
      </c>
      <c r="N14">
        <v>114119.69</v>
      </c>
      <c r="O14">
        <v>87719.790000000008</v>
      </c>
    </row>
    <row r="15" spans="1:15" x14ac:dyDescent="0.35">
      <c r="A15" s="2">
        <v>45852</v>
      </c>
      <c r="B15">
        <v>4.6800000000000001E-2</v>
      </c>
      <c r="C15">
        <v>4.5900000000000003E-2</v>
      </c>
      <c r="D15">
        <v>4.7E-2</v>
      </c>
      <c r="E15">
        <v>25148</v>
      </c>
      <c r="F15">
        <v>26405.4</v>
      </c>
      <c r="G15">
        <v>26310</v>
      </c>
      <c r="H15">
        <v>23890.6</v>
      </c>
      <c r="I15">
        <v>26420</v>
      </c>
      <c r="J15">
        <v>22160.37</v>
      </c>
      <c r="K15">
        <v>-33019.72</v>
      </c>
      <c r="L15">
        <v>-10859.350000000002</v>
      </c>
      <c r="M15">
        <v>-21399.9</v>
      </c>
      <c r="N15">
        <v>93141.75</v>
      </c>
      <c r="O15">
        <v>71741.850000000006</v>
      </c>
    </row>
    <row r="16" spans="1:15" x14ac:dyDescent="0.35">
      <c r="A16" s="2">
        <v>45849</v>
      </c>
      <c r="B16">
        <v>4.65E-2</v>
      </c>
      <c r="C16">
        <v>4.2999999999999997E-2</v>
      </c>
      <c r="D16">
        <v>4.7800000000000002E-2</v>
      </c>
      <c r="E16">
        <v>25128</v>
      </c>
      <c r="F16">
        <v>26384.400000000001</v>
      </c>
      <c r="G16">
        <v>26290</v>
      </c>
      <c r="H16">
        <v>23871.599999999999</v>
      </c>
      <c r="I16">
        <v>26490</v>
      </c>
      <c r="J16">
        <v>19644.18</v>
      </c>
      <c r="K16">
        <v>-21400</v>
      </c>
      <c r="L16">
        <v>-1755.8199999999997</v>
      </c>
      <c r="M16">
        <v>-21400</v>
      </c>
      <c r="N16">
        <v>104001.2</v>
      </c>
      <c r="O16">
        <v>82601.2</v>
      </c>
    </row>
    <row r="17" spans="1:15" x14ac:dyDescent="0.35">
      <c r="A17" s="2">
        <v>45848</v>
      </c>
      <c r="B17">
        <v>4.6899999999999997E-2</v>
      </c>
      <c r="C17">
        <v>4.6699999999999998E-2</v>
      </c>
      <c r="D17">
        <v>4.7100000000000003E-2</v>
      </c>
      <c r="E17">
        <v>25128</v>
      </c>
      <c r="F17">
        <v>26384.400000000001</v>
      </c>
      <c r="G17">
        <v>26290</v>
      </c>
      <c r="H17">
        <v>23871.599999999999</v>
      </c>
      <c r="I17">
        <v>26490</v>
      </c>
      <c r="J17">
        <v>24409.620000000003</v>
      </c>
      <c r="K17">
        <v>-5195.7700000000004</v>
      </c>
      <c r="L17">
        <v>19213.850000000002</v>
      </c>
      <c r="M17">
        <v>-28200</v>
      </c>
      <c r="N17">
        <v>112557.02</v>
      </c>
      <c r="O17">
        <v>84357.02</v>
      </c>
    </row>
    <row r="18" spans="1:15" x14ac:dyDescent="0.35">
      <c r="A18" s="2">
        <v>45847</v>
      </c>
      <c r="B18">
        <v>4.65E-2</v>
      </c>
      <c r="C18">
        <v>4.9099999999999998E-2</v>
      </c>
      <c r="D18">
        <v>4.7500000000000001E-2</v>
      </c>
      <c r="E18">
        <v>25131</v>
      </c>
      <c r="F18">
        <v>26387.55</v>
      </c>
      <c r="G18">
        <v>26290</v>
      </c>
      <c r="H18">
        <v>23874.45</v>
      </c>
      <c r="I18">
        <v>26490</v>
      </c>
      <c r="J18">
        <v>18932.849999999999</v>
      </c>
      <c r="K18">
        <v>-5410.15</v>
      </c>
      <c r="L18">
        <v>13522.699999999999</v>
      </c>
      <c r="M18">
        <v>-32400</v>
      </c>
      <c r="N18">
        <v>97543.17</v>
      </c>
      <c r="O18">
        <v>65143.17</v>
      </c>
    </row>
    <row r="19" spans="1:15" x14ac:dyDescent="0.35">
      <c r="A19" s="2">
        <v>45846</v>
      </c>
      <c r="B19">
        <v>4.48E-2</v>
      </c>
      <c r="C19">
        <v>4.2799999999999998E-2</v>
      </c>
      <c r="D19">
        <v>4.6399999999999997E-2</v>
      </c>
      <c r="E19">
        <v>25119</v>
      </c>
      <c r="F19">
        <v>26374.95</v>
      </c>
      <c r="G19">
        <v>26320</v>
      </c>
      <c r="H19">
        <v>23863.05</v>
      </c>
      <c r="I19">
        <v>26490</v>
      </c>
      <c r="J19">
        <v>16509.599999999999</v>
      </c>
      <c r="K19">
        <v>-13043.36</v>
      </c>
      <c r="L19">
        <v>3466.239999999998</v>
      </c>
      <c r="M19">
        <v>-27400</v>
      </c>
      <c r="N19">
        <v>79020.47</v>
      </c>
      <c r="O19">
        <v>51620.47</v>
      </c>
    </row>
    <row r="20" spans="1:15" x14ac:dyDescent="0.35">
      <c r="A20" s="2">
        <v>45845</v>
      </c>
      <c r="B20">
        <v>4.2500000000000003E-2</v>
      </c>
      <c r="C20">
        <v>4.4699999999999997E-2</v>
      </c>
      <c r="D20">
        <v>4.6600000000000003E-2</v>
      </c>
      <c r="E20">
        <v>25121</v>
      </c>
      <c r="F20">
        <v>26377.05</v>
      </c>
      <c r="G20">
        <v>26305</v>
      </c>
      <c r="H20">
        <v>23864.95</v>
      </c>
      <c r="I20">
        <v>26500</v>
      </c>
      <c r="J20">
        <v>9000</v>
      </c>
      <c r="K20">
        <v>-38055.379999999997</v>
      </c>
      <c r="L20">
        <v>-29055.379999999997</v>
      </c>
      <c r="M20">
        <v>-22400</v>
      </c>
      <c r="N20">
        <v>70554.23</v>
      </c>
      <c r="O20">
        <v>48154.229999999996</v>
      </c>
    </row>
    <row r="21" spans="1:15" x14ac:dyDescent="0.35">
      <c r="A21" s="2">
        <v>45842</v>
      </c>
      <c r="B21">
        <v>4.0800000000000003E-2</v>
      </c>
      <c r="C21">
        <v>4.4200000000000003E-2</v>
      </c>
      <c r="D21">
        <v>4.5999999999999999E-2</v>
      </c>
      <c r="E21">
        <v>25116</v>
      </c>
      <c r="F21">
        <v>26371.8</v>
      </c>
      <c r="G21">
        <v>26350</v>
      </c>
      <c r="H21">
        <v>23860.2</v>
      </c>
      <c r="I21">
        <v>26520</v>
      </c>
      <c r="J21">
        <v>5122.5600000000004</v>
      </c>
      <c r="K21">
        <v>-32734.85</v>
      </c>
      <c r="L21">
        <v>-27612.289999999997</v>
      </c>
      <c r="M21">
        <v>-17400</v>
      </c>
      <c r="N21">
        <v>94609.61</v>
      </c>
      <c r="O21">
        <v>77209.61</v>
      </c>
    </row>
    <row r="22" spans="1:15" x14ac:dyDescent="0.35">
      <c r="A22" s="2">
        <v>45841</v>
      </c>
      <c r="B22">
        <v>3.9100000000000003E-2</v>
      </c>
      <c r="C22">
        <v>3.8199999999999998E-2</v>
      </c>
      <c r="D22">
        <v>4.4999999999999998E-2</v>
      </c>
      <c r="E22">
        <v>25116</v>
      </c>
      <c r="F22">
        <v>26371.8</v>
      </c>
      <c r="G22">
        <v>26350</v>
      </c>
      <c r="H22">
        <v>23860.2</v>
      </c>
      <c r="I22">
        <v>26520</v>
      </c>
      <c r="J22">
        <v>9595.77</v>
      </c>
      <c r="K22">
        <v>-29642.06</v>
      </c>
      <c r="L22">
        <v>-20046.29</v>
      </c>
      <c r="M22">
        <v>-9200</v>
      </c>
      <c r="N22">
        <v>114021.9</v>
      </c>
      <c r="O22">
        <v>104821.9</v>
      </c>
    </row>
    <row r="23" spans="1:15" x14ac:dyDescent="0.35">
      <c r="A23" s="2">
        <v>45840</v>
      </c>
      <c r="B23">
        <v>3.8100000000000002E-2</v>
      </c>
      <c r="C23">
        <v>4.6699999999999998E-2</v>
      </c>
      <c r="D23">
        <v>4.5499999999999999E-2</v>
      </c>
      <c r="E23">
        <v>25091</v>
      </c>
      <c r="F23">
        <v>26345.55</v>
      </c>
      <c r="G23">
        <v>26345</v>
      </c>
      <c r="H23">
        <v>23836.45</v>
      </c>
      <c r="I23">
        <v>26470</v>
      </c>
      <c r="J23">
        <v>10000</v>
      </c>
      <c r="K23">
        <v>-8377.8700000000008</v>
      </c>
      <c r="L23">
        <v>1622.1299999999992</v>
      </c>
      <c r="M23">
        <v>-9400</v>
      </c>
      <c r="N23">
        <v>134268.19</v>
      </c>
      <c r="O23">
        <v>124868.19</v>
      </c>
    </row>
    <row r="24" spans="1:15" x14ac:dyDescent="0.35">
      <c r="A24" s="2">
        <v>45839</v>
      </c>
      <c r="B24">
        <v>4.8399999999999999E-2</v>
      </c>
      <c r="C24">
        <v>4.0399999999999998E-2</v>
      </c>
      <c r="D24">
        <v>5.0099999999999999E-2</v>
      </c>
      <c r="E24">
        <v>25070</v>
      </c>
      <c r="F24">
        <v>26323.5</v>
      </c>
      <c r="G24">
        <v>26323</v>
      </c>
      <c r="H24">
        <v>23816.5</v>
      </c>
      <c r="I24">
        <v>26450</v>
      </c>
      <c r="J24">
        <v>7301.46</v>
      </c>
      <c r="K24">
        <v>-4778.08</v>
      </c>
      <c r="L24">
        <v>2523.38</v>
      </c>
      <c r="M24">
        <v>-19400</v>
      </c>
      <c r="N24">
        <v>142646.06</v>
      </c>
      <c r="O24">
        <v>123246.06</v>
      </c>
    </row>
    <row r="25" spans="1:15" x14ac:dyDescent="0.35">
      <c r="A25" s="2">
        <v>45838</v>
      </c>
      <c r="B25">
        <v>6.4500000000000002E-2</v>
      </c>
      <c r="C25">
        <v>5.1799999999999999E-2</v>
      </c>
      <c r="D25">
        <v>5.1499999999999997E-2</v>
      </c>
      <c r="E25">
        <v>25058</v>
      </c>
      <c r="F25">
        <v>26310.9</v>
      </c>
      <c r="G25">
        <v>26290</v>
      </c>
      <c r="H25">
        <v>23805.1</v>
      </c>
      <c r="I25">
        <v>26500</v>
      </c>
      <c r="J25">
        <v>52904.4</v>
      </c>
      <c r="K25">
        <v>0</v>
      </c>
      <c r="L25">
        <v>52904.4</v>
      </c>
      <c r="M25">
        <v>-22500</v>
      </c>
      <c r="N25">
        <v>143222.68</v>
      </c>
      <c r="O25">
        <v>120722.68</v>
      </c>
    </row>
  </sheetData>
  <phoneticPr fontId="3"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35B9D-6C2F-4E64-BEE5-F44FA201ED11}">
  <dimension ref="A1:T36"/>
  <sheetViews>
    <sheetView workbookViewId="0">
      <selection activeCell="N38" sqref="N38"/>
    </sheetView>
  </sheetViews>
  <sheetFormatPr defaultRowHeight="14.5" x14ac:dyDescent="0.35"/>
  <cols>
    <col min="1" max="10" width="8.90625" customWidth="1"/>
    <col min="11" max="11" width="13.453125" customWidth="1"/>
    <col min="12" max="12" width="7.7265625" bestFit="1" customWidth="1"/>
    <col min="13" max="13" width="10.1796875" bestFit="1" customWidth="1"/>
    <col min="14" max="14" width="10.6328125" bestFit="1" customWidth="1"/>
    <col min="15" max="15" width="8.6328125" bestFit="1" customWidth="1"/>
    <col min="16" max="16" width="18.1796875" bestFit="1" customWidth="1"/>
    <col min="17" max="17" width="87.26953125" style="74" customWidth="1"/>
    <col min="18" max="18" width="21.6328125" customWidth="1"/>
    <col min="19" max="19" width="18.453125" customWidth="1"/>
  </cols>
  <sheetData>
    <row r="1" spans="1:20" ht="20" thickBot="1" x14ac:dyDescent="0.5">
      <c r="A1" t="s">
        <v>1</v>
      </c>
      <c r="B1" t="s">
        <v>2</v>
      </c>
      <c r="C1" t="s">
        <v>3</v>
      </c>
      <c r="D1" t="s">
        <v>4</v>
      </c>
      <c r="E1" t="s">
        <v>5</v>
      </c>
      <c r="F1" t="s">
        <v>6</v>
      </c>
      <c r="G1" t="s">
        <v>0</v>
      </c>
      <c r="H1" t="s">
        <v>7</v>
      </c>
      <c r="I1" t="s">
        <v>8</v>
      </c>
      <c r="J1" t="s">
        <v>64</v>
      </c>
      <c r="L1" s="95" t="s">
        <v>9</v>
      </c>
      <c r="M1" s="95"/>
      <c r="N1" s="95"/>
      <c r="O1" s="95"/>
      <c r="P1" s="95"/>
      <c r="Q1" s="95"/>
      <c r="R1" s="95"/>
      <c r="S1" s="95"/>
    </row>
    <row r="2" spans="1:20" ht="15" thickTop="1" x14ac:dyDescent="0.35">
      <c r="A2" t="s">
        <v>14</v>
      </c>
      <c r="B2" t="s">
        <v>130</v>
      </c>
      <c r="C2" t="s">
        <v>131</v>
      </c>
      <c r="D2" t="s">
        <v>132</v>
      </c>
      <c r="E2" t="s">
        <v>133</v>
      </c>
      <c r="F2" s="1">
        <v>45870.323611111111</v>
      </c>
      <c r="G2" t="s">
        <v>9</v>
      </c>
      <c r="H2">
        <v>73</v>
      </c>
      <c r="I2" t="s">
        <v>13</v>
      </c>
      <c r="J2" t="s">
        <v>12</v>
      </c>
      <c r="L2" s="18" t="s">
        <v>52</v>
      </c>
      <c r="M2" s="18" t="str" cm="1">
        <f t="array" ref="M2:S12">_xlfn.CHOOSECOLS(_xlfn.VSTACK(daily_8h30_news[#Headers],
  _xlfn._xlws.SORT(_xlfn._xlws.FILTER(daily_8h30_news[], daily_8h30_news[news_type]=L1), 1, -1)
 ), 10, 1, 9, 6, 2, 3, 4)</f>
        <v>ai_selected</v>
      </c>
      <c r="N2" s="18" t="str">
        <v>source</v>
      </c>
      <c r="O2" s="18" t="str">
        <v>impact</v>
      </c>
      <c r="P2" s="19" t="str">
        <v>published_time</v>
      </c>
      <c r="Q2" s="73" t="str">
        <v>title</v>
      </c>
      <c r="R2" s="18" t="str">
        <v>content</v>
      </c>
      <c r="S2" s="18" t="str">
        <v>image_url</v>
      </c>
      <c r="T2" t="s">
        <v>54</v>
      </c>
    </row>
    <row r="3" spans="1:20" x14ac:dyDescent="0.35">
      <c r="A3" t="s">
        <v>10</v>
      </c>
      <c r="B3" t="s">
        <v>134</v>
      </c>
      <c r="C3" t="s">
        <v>135</v>
      </c>
      <c r="D3" t="s">
        <v>136</v>
      </c>
      <c r="E3" t="s">
        <v>137</v>
      </c>
      <c r="F3" s="1">
        <v>45869.991331018522</v>
      </c>
      <c r="G3" t="s">
        <v>9</v>
      </c>
      <c r="H3">
        <v>75</v>
      </c>
      <c r="I3" t="s">
        <v>13</v>
      </c>
      <c r="J3" t="s">
        <v>12</v>
      </c>
      <c r="L3" t="str">
        <f t="shared" ref="L3:L12" si="0">M3</f>
        <v/>
      </c>
      <c r="M3" t="str">
        <v/>
      </c>
      <c r="N3" t="str">
        <v>VnEconomy</v>
      </c>
      <c r="O3" t="str">
        <v>Tích cực</v>
      </c>
      <c r="P3" s="17">
        <v>45869.51221064815</v>
      </c>
      <c r="Q3" s="74" t="str">
        <v>Bộ Tài chính kiến nghị giảm tiền sử dụng đất khi chuyển mục đích sang đất ở</v>
      </c>
      <c r="R3" t="str">
        <v>Dự thảo sửa đổi quy định tiền sử dụng đất khi chuyển mục đích sử dụng đất đối với hộ cá nhân. Diện tích đất trong hạn mức được tính 30%, vượt hạn mức là 50%. Có hai phương án giảm tiền sử dụng đất để phù hợp tình hình thực tế. Bộ Tài chính đề xuất tính bằng 30% và 50% chênh lệch tiền sử dụng đất. Việc này nhằm giảm gánh nặng tài chính cho người dân.</v>
      </c>
      <c r="S3" t="str">
        <v>https://media.vneconomy.vn/640x360/images/upload//2025/07/31/28-twst-02082024-hoang-thi-hoi-giam-tien-su-dung-dat-tu-01-8-24.jpg</v>
      </c>
      <c r="T3" t="s">
        <v>54</v>
      </c>
    </row>
    <row r="4" spans="1:20" x14ac:dyDescent="0.35">
      <c r="A4" t="s">
        <v>10</v>
      </c>
      <c r="B4" t="s">
        <v>138</v>
      </c>
      <c r="C4" t="s">
        <v>139</v>
      </c>
      <c r="D4" t="s">
        <v>140</v>
      </c>
      <c r="E4" t="s">
        <v>141</v>
      </c>
      <c r="F4" s="1">
        <v>45869.518750000003</v>
      </c>
      <c r="G4" t="s">
        <v>9</v>
      </c>
      <c r="H4">
        <v>77</v>
      </c>
      <c r="I4" t="s">
        <v>13</v>
      </c>
      <c r="J4" t="s">
        <v>16</v>
      </c>
      <c r="L4" t="str">
        <f t="shared" si="0"/>
        <v>o</v>
      </c>
      <c r="M4" t="str">
        <v>o</v>
      </c>
      <c r="N4" t="str">
        <v>VnEconomy</v>
      </c>
      <c r="O4" t="str">
        <v>Tích cực</v>
      </c>
      <c r="P4" s="17">
        <v>45869.391377314816</v>
      </c>
      <c r="Q4" s="74" t="str">
        <v>Ngân hàng Nhà nước tăng "room tín dụng" năm 2025</v>
      </c>
      <c r="R4" t="str">
        <v>Ngân hàng Nhà nước điều chỉnh tăng chỉ tiêu tín dụng năm 2025 lên cao hơn. Đến 28/7/2025, dư nợ tín dụng toàn hệ thống đã tăng 9,64%. Việc điều chỉnh này chủ động, công khai và minh bạch, không cần đề nghị từ các tổ chức tín dụng. Tăng trưởng tín dụng năm nay được dự báo đạt 20%, gấp đôi mục tiêu GDP 8,5%. Ngân hàng Nhà nước yêu cầu kiểm soát rủi ro, tập trung tín dụng vào sản xuất và lĩnh vực ưu tiên.</v>
      </c>
      <c r="S4" t="str">
        <v>https://media.vneconomy.vn/640x360/images/upload/2023/09/12/tien-gui.jpeg</v>
      </c>
      <c r="T4" t="s">
        <v>54</v>
      </c>
    </row>
    <row r="5" spans="1:20" x14ac:dyDescent="0.35">
      <c r="A5" t="s">
        <v>66</v>
      </c>
      <c r="B5" t="s">
        <v>142</v>
      </c>
      <c r="C5" t="s">
        <v>143</v>
      </c>
      <c r="D5" t="s">
        <v>144</v>
      </c>
      <c r="E5" t="s">
        <v>145</v>
      </c>
      <c r="F5" s="1">
        <v>45869.51221064815</v>
      </c>
      <c r="G5" t="s">
        <v>9</v>
      </c>
      <c r="H5">
        <v>79</v>
      </c>
      <c r="I5" t="s">
        <v>13</v>
      </c>
      <c r="J5" t="s">
        <v>12</v>
      </c>
      <c r="L5" t="str">
        <f t="shared" si="0"/>
        <v/>
      </c>
      <c r="M5" t="str">
        <v/>
      </c>
      <c r="N5" t="str">
        <v>VietStock</v>
      </c>
      <c r="O5" t="str">
        <v>Tích cực</v>
      </c>
      <c r="P5" s="17">
        <v>45869.991331018522</v>
      </c>
      <c r="Q5" s="74" t="str">
        <v>Sân bay Long Thành sẽ đón chuyến bay đầu tiên vào ngày 19/12</v>
      </c>
      <c r="R5" t="str">
        <v>Sân bay Long Thành dự kiến đón chuyến bay đầu tiên ngày 19/12 tới.  Hai tuyến giao thông kết nối chính là T1 và T2 đã thông xe kỹ thuật.  Nhà ga chính đã hoàn thiện phần mái, lắp đặt hơn 12,000 m² kính.  Hơn 13,000 kỹ sư, công nhân cùng 3,000 thiết bị đang thi công.  Thủ tướng yêu cầu bổ sung nhân lực, thiết bị để hoàn thành dự án đúng tiến độ.</v>
      </c>
      <c r="S5" t="str">
        <v>https://image.vietstock.vn/2025/07/31/lanh-dao-acv.png</v>
      </c>
      <c r="T5" t="s">
        <v>54</v>
      </c>
    </row>
    <row r="6" spans="1:20" x14ac:dyDescent="0.35">
      <c r="A6" t="s">
        <v>66</v>
      </c>
      <c r="B6" t="s">
        <v>146</v>
      </c>
      <c r="C6" t="s">
        <v>147</v>
      </c>
      <c r="D6" t="s">
        <v>148</v>
      </c>
      <c r="E6" t="s">
        <v>149</v>
      </c>
      <c r="F6" s="1">
        <v>45869.391377314816</v>
      </c>
      <c r="G6" t="s">
        <v>9</v>
      </c>
      <c r="H6">
        <v>88</v>
      </c>
      <c r="I6" t="s">
        <v>13</v>
      </c>
      <c r="J6" t="s">
        <v>53</v>
      </c>
      <c r="L6" t="str">
        <f t="shared" si="0"/>
        <v>x</v>
      </c>
      <c r="M6" t="str">
        <v>x</v>
      </c>
      <c r="N6" t="str">
        <v>VietStock</v>
      </c>
      <c r="O6" t="str">
        <v>Tích cực</v>
      </c>
      <c r="P6" s="17">
        <v>45869.518750000003</v>
      </c>
      <c r="Q6" s="74" t="str">
        <v>Thủ tướng: Dứt khoát phải hoàn thành mục tiêu 3,000 km cao tốc trong năm 2025</v>
      </c>
      <c r="R6" t="str">
        <v>Thủ tướng yêu cầu dứt khoát hoàn thành 3.000 km cao tốc năm 2025. Cả nước đang nỗ lực cao nhất để về đích kế hoạch phát triển 5 năm. Các bộ, ngành, địa phương cần tăng tốc, bứt phá, táo bạo hơn nữa. Việc phát triển hạ tầng chiến lược hướng tới nhiều mục tiêu quan trọng cho quốc gia. Cả nước đang chạy đua với thời gian hoàn thành mục tiêu 3.000 km cao tốc.</v>
      </c>
      <c r="S6" t="str">
        <v>https://image.vietstock.vn/2025/07/31/phien-hop-cua-chinh-phu-ve-cac-du-an-giao-thong-trong-diem.jpg</v>
      </c>
      <c r="T6" t="s">
        <v>54</v>
      </c>
    </row>
    <row r="7" spans="1:20" x14ac:dyDescent="0.35">
      <c r="A7" t="s">
        <v>44</v>
      </c>
      <c r="B7" t="s">
        <v>150</v>
      </c>
      <c r="C7" t="s">
        <v>151</v>
      </c>
      <c r="D7" t="s">
        <v>152</v>
      </c>
      <c r="E7" t="s">
        <v>153</v>
      </c>
      <c r="F7" s="1">
        <v>45869.375</v>
      </c>
      <c r="G7" t="s">
        <v>9</v>
      </c>
      <c r="H7">
        <v>74</v>
      </c>
      <c r="I7" t="s">
        <v>15</v>
      </c>
      <c r="J7" t="s">
        <v>12</v>
      </c>
      <c r="L7" t="str">
        <f t="shared" si="0"/>
        <v/>
      </c>
      <c r="M7" t="str">
        <v/>
      </c>
      <c r="N7" t="str">
        <v>VietStock</v>
      </c>
      <c r="O7" t="str">
        <v>Tích cực</v>
      </c>
      <c r="P7" s="17">
        <v>45869.360162037039</v>
      </c>
      <c r="Q7" s="74" t="str">
        <v>Kinh tế Việt Nam qua góc nhìn quốc tế: Triển vọng vững từ nền tảng ổn định</v>
      </c>
      <c r="R7" t="str">
        <v>Kinh tế Việt Nam tăng trưởng 7,52% nửa đầu năm 2025, dẫn đầu khu vực ASEAN+3. Thương mại, đầu tư, xuất khẩu tăng mạnh, thặng dư thương mại được giữ vững. Các tập đoàn toàn cầu xem Việt Nam là điểm đến hấp dẫn phân tán chuỗi cung ứng. Tuy nhiên, PMI sản xuất giảm ba tháng liên tiếp do đơn hàng mới sụt giảm. Việt Nam cần duy trì ổn định vĩ mô, cải cách thể chế cho tăng trưởng dài hạn.</v>
      </c>
      <c r="S7" t="str">
        <v>https://image.vietstock.vn/2025/07/31/quoc-te-danh-gia-gi-ve-kinh-te-viet-nam.png</v>
      </c>
      <c r="T7" t="s">
        <v>54</v>
      </c>
    </row>
    <row r="8" spans="1:20" x14ac:dyDescent="0.35">
      <c r="A8" t="s">
        <v>10</v>
      </c>
      <c r="B8" t="s">
        <v>154</v>
      </c>
      <c r="C8" t="s">
        <v>155</v>
      </c>
      <c r="D8" t="s">
        <v>156</v>
      </c>
      <c r="E8" t="s">
        <v>157</v>
      </c>
      <c r="F8" s="1">
        <v>45869.360162037039</v>
      </c>
      <c r="G8" t="s">
        <v>9</v>
      </c>
      <c r="H8">
        <v>83</v>
      </c>
      <c r="I8" t="s">
        <v>13</v>
      </c>
      <c r="J8" t="s">
        <v>12</v>
      </c>
      <c r="L8" t="str">
        <f t="shared" si="0"/>
        <v/>
      </c>
      <c r="M8" t="str">
        <v/>
      </c>
      <c r="N8" t="str">
        <v>Vietnambiz</v>
      </c>
      <c r="O8" t="str">
        <v>Tiêu cực</v>
      </c>
      <c r="P8" s="17">
        <v>45869.375</v>
      </c>
      <c r="Q8" s="74" t="str">
        <v>Tỷ giá USD hôm nay 31/7: Tỷ giá trung tâm tăng phiên thứ tư liên tiếp lên mức đỉnh mới</v>
      </c>
      <c r="R8" t="str">
        <v>USD tăng giá khi Fed giữ nguyên lãi suất, tỷ giá trung tâm tăng 76 đồng tuần qua. Vietcombank, Techcombank giảm giá mua bán USD, chợ đen ổn định. Dữ liệu kinh tế Mỹ tốt, Fed giữ nguyên lãi suất ổn định 4,25 - 4,50%. Lợi suất trái phiếu Mỹ kỳ hạn hai năm tăng 6,6 điểm cơ bản lên 3,941%. Mỹ tăng thuế Ấn Độ 25%, Brazil 40% làm thị trường lo ngại.</v>
      </c>
      <c r="S8" t="str">
        <v>https://cdn1.vietnambiz.vn/1881912202208555/images/2025/07/30/usd-20250730104513861-avatar-15x10-20250730104553235.jpg?width=600&amp;height=315</v>
      </c>
      <c r="T8" t="s">
        <v>54</v>
      </c>
    </row>
    <row r="9" spans="1:20" x14ac:dyDescent="0.35">
      <c r="A9" t="s">
        <v>44</v>
      </c>
      <c r="B9" t="s">
        <v>158</v>
      </c>
      <c r="C9" t="s">
        <v>159</v>
      </c>
      <c r="D9" t="s">
        <v>160</v>
      </c>
      <c r="E9" t="s">
        <v>161</v>
      </c>
      <c r="F9" s="1">
        <v>45869.334027777775</v>
      </c>
      <c r="G9" t="s">
        <v>9</v>
      </c>
      <c r="H9">
        <v>84</v>
      </c>
      <c r="I9" t="s">
        <v>15</v>
      </c>
      <c r="J9" t="s">
        <v>16</v>
      </c>
      <c r="L9" t="str">
        <f t="shared" si="0"/>
        <v>x</v>
      </c>
      <c r="M9" t="str">
        <v>x</v>
      </c>
      <c r="N9" t="str">
        <v>Vietnambiz</v>
      </c>
      <c r="O9" t="str">
        <v>Tiêu cực</v>
      </c>
      <c r="P9" s="17">
        <v>45869.334027777775</v>
      </c>
      <c r="Q9" s="74" t="str">
        <v>VND có tiếp tục mất giá khi thuế đối ứng được công bố vào ngày 1/8?</v>
      </c>
      <c r="R9" t="str">
        <v>Thuế đối ứng mới của Mỹ ngày 1/8 sẽ tác động lớn tới tỷ giá USD/VND, chuyên gia KBSV dự báo. Tỷ giá trung tâm tăng 3,6% đầu năm, đạt 25.228 VND/USD ngày 30/7. USD Index (DXY) tăng lên 98,92, euro giảm giá so với USD. Quý III căng thẳng do đẩy mạnh xuất khẩu, FDI chuyển lợi nhuận và FDI mới chậm lại. Cuối năm, tỷ giá hạ nhiệt nhờ xuất khẩu, kiều hối và Fed dự kiến hạ lãi suất hai lần.</v>
      </c>
      <c r="S9" t="str">
        <v>https://cdn.vietnambiz.vn/1881912202208555/images/2025/07/30/anh-chup-man-hinh-2025-07-30-luc-173058-20250730173122861.png?width=700</v>
      </c>
      <c r="T9" t="s">
        <v>54</v>
      </c>
    </row>
    <row r="10" spans="1:20" x14ac:dyDescent="0.35">
      <c r="A10" t="s">
        <v>14</v>
      </c>
      <c r="B10" t="s">
        <v>162</v>
      </c>
      <c r="C10" t="s">
        <v>163</v>
      </c>
      <c r="D10" t="s">
        <v>164</v>
      </c>
      <c r="E10" t="s">
        <v>165</v>
      </c>
      <c r="F10" s="1">
        <v>45869.006944444445</v>
      </c>
      <c r="G10" t="s">
        <v>9</v>
      </c>
      <c r="H10">
        <v>90</v>
      </c>
      <c r="I10" t="s">
        <v>13</v>
      </c>
      <c r="J10" t="s">
        <v>12</v>
      </c>
      <c r="L10" t="str">
        <f t="shared" si="0"/>
        <v/>
      </c>
      <c r="M10" t="str">
        <v/>
      </c>
      <c r="N10" t="str">
        <v>CafeF</v>
      </c>
      <c r="O10" t="str">
        <v>Tích cực</v>
      </c>
      <c r="P10" s="17">
        <v>45870.323611111111</v>
      </c>
      <c r="Q10" s="74" t="str">
        <v>Thông tin mới từ Bộ Tài chính về thuế bất động sản và chứng khoán</v>
      </c>
      <c r="R10" t="str">
        <v>Dự thảo Luật TNCN sửa đổi sáu nội dung, ba nội dung bổ sung, gồm thu nhập chịu thuế. Rà soát mức doanh thu chịu thuế cá nhân kinh doanh phù hợp thực tiễn. Điều chỉnh thuế suất một số sản phẩm, dịch vụ nội dung số. Đề xuất phương án hoàn thuế cho nhà đầu tư chứng khoán thua lỗ. Hài hòa quy trình quyết toán thuế cá nhân với doanh nghiệp.</v>
      </c>
      <c r="S10" t="str">
        <v>https://cafefcdn.com/zoom/600_315/203337114487263232/2025/8/1/avatar1754009349475-1754009349717495564865.jpg</v>
      </c>
      <c r="T10" t="s">
        <v>54</v>
      </c>
    </row>
    <row r="11" spans="1:20" x14ac:dyDescent="0.35">
      <c r="A11" t="s">
        <v>14</v>
      </c>
      <c r="B11" t="s">
        <v>166</v>
      </c>
      <c r="C11" t="s">
        <v>167</v>
      </c>
      <c r="D11" t="s">
        <v>168</v>
      </c>
      <c r="E11" t="s">
        <v>169</v>
      </c>
      <c r="F11" s="1">
        <v>45867.5625</v>
      </c>
      <c r="G11" t="s">
        <v>9</v>
      </c>
      <c r="H11">
        <v>85</v>
      </c>
      <c r="I11" t="s">
        <v>11</v>
      </c>
      <c r="J11" t="s">
        <v>16</v>
      </c>
      <c r="L11" t="str">
        <f t="shared" si="0"/>
        <v/>
      </c>
      <c r="M11" t="str">
        <v/>
      </c>
      <c r="N11" t="str">
        <v>CafeF</v>
      </c>
      <c r="O11" t="str">
        <v>Tích cực</v>
      </c>
      <c r="P11" s="17">
        <v>45869.006944444445</v>
      </c>
      <c r="Q11" s="74" t="str">
        <v>Kinh tế trưởng SSI: "Đã đến lúc chúng ta phải nâng hạng thị trường"</v>
      </c>
      <c r="R11" t="str">
        <v xml:space="preserve">Việt Nam cần nỗ lực nâng hạng thị trường chứng khoán, mở rộng nguồn vốn đầu tư. Sau 25 năm, cơ hội nâng hạng là khả thi, nhưng đi kèm thách thức lớn, cần làm nhiều hơn. Trong ba năm, khối ngoại đã bán ròng 4-5 tỷ USD; việc tạo sức hấp dẫn là then chốt. Cần cải cách, phát triển thị trường vốn, tạo điều kiện cho doanh nghiệp công nghệ IPO. Thị trường trái phiếu và phái sinh cùng các chỉ số quốc tế là tiềm năng lớn.
</v>
      </c>
      <c r="S11" t="str">
        <v>https://cafefcdn.com/thumb_w/640/203337114487263232/2025/7/30/avatar1753887939493-17538879399751467842058.jpeg</v>
      </c>
      <c r="T11" t="s">
        <v>54</v>
      </c>
    </row>
    <row r="12" spans="1:20" x14ac:dyDescent="0.35">
      <c r="A12" t="s">
        <v>44</v>
      </c>
      <c r="B12" t="s">
        <v>170</v>
      </c>
      <c r="C12" t="s">
        <v>171</v>
      </c>
      <c r="D12" t="s">
        <v>172</v>
      </c>
      <c r="E12" t="s">
        <v>173</v>
      </c>
      <c r="F12" s="1">
        <v>45870.309027777781</v>
      </c>
      <c r="G12" t="s">
        <v>17</v>
      </c>
      <c r="H12">
        <v>86</v>
      </c>
      <c r="I12" t="s">
        <v>15</v>
      </c>
      <c r="J12" t="s">
        <v>12</v>
      </c>
      <c r="L12" t="str">
        <f t="shared" si="0"/>
        <v>x</v>
      </c>
      <c r="M12" t="str">
        <v>x</v>
      </c>
      <c r="N12" t="str">
        <v>CafeF</v>
      </c>
      <c r="O12" t="str">
        <v>Trung lập</v>
      </c>
      <c r="P12" s="17">
        <v>45867.5625</v>
      </c>
      <c r="Q12" s="74" t="str">
        <v>Đặc khu lớn nhất Việt Nam dự kiến lấn biển xây đảo nhân tạo</v>
      </c>
      <c r="R12" t="str">
        <v xml:space="preserve">Phú Quốc tăng trưởng mạnh, thu ngân sách gần 10.000 tỷ đồng sau 20 năm phát triển. Du lịch sinh thái cần khai thác thêm, xử lý nghiêm các vi phạm từ nhà đầu tư. Khu vực An Thới dự kiến có đảo nhân tạo, tạo không gian mới phát triển du lịch. Phú Quốc đăng cai APEC 2027, hiện có 21 dự án gấp rút để hoàn thành. 6 tháng đầu năm 2025 đón gần 4,5 triệu khách, thu 21.588 tỷ đồng du lịch.
</v>
      </c>
      <c r="S12" t="str">
        <v>https://cafefcdn.com/zoom/600_315/203337114487263232/2025/7/29/avatar1753779020823-17537790215081196443097.jpg</v>
      </c>
      <c r="T12" t="s">
        <v>54</v>
      </c>
    </row>
    <row r="13" spans="1:20" ht="20" thickBot="1" x14ac:dyDescent="0.5">
      <c r="A13" t="s">
        <v>10</v>
      </c>
      <c r="B13" t="s">
        <v>174</v>
      </c>
      <c r="C13" t="s">
        <v>175</v>
      </c>
      <c r="D13" t="s">
        <v>176</v>
      </c>
      <c r="E13" t="s">
        <v>177</v>
      </c>
      <c r="F13" s="1">
        <v>45869.895937499998</v>
      </c>
      <c r="G13" t="s">
        <v>17</v>
      </c>
      <c r="H13">
        <v>89</v>
      </c>
      <c r="I13" t="s">
        <v>15</v>
      </c>
      <c r="J13" t="s">
        <v>53</v>
      </c>
      <c r="L13" s="95" t="s">
        <v>17</v>
      </c>
      <c r="M13" s="95"/>
      <c r="N13" s="95"/>
      <c r="O13" s="95"/>
      <c r="P13" s="95"/>
      <c r="Q13" s="95"/>
      <c r="R13" s="95"/>
      <c r="S13" s="95"/>
      <c r="T13" t="s">
        <v>54</v>
      </c>
    </row>
    <row r="14" spans="1:20" ht="15" thickTop="1" x14ac:dyDescent="0.35">
      <c r="A14" t="s">
        <v>66</v>
      </c>
      <c r="B14" t="s">
        <v>178</v>
      </c>
      <c r="C14" t="s">
        <v>179</v>
      </c>
      <c r="D14" t="s">
        <v>180</v>
      </c>
      <c r="E14" t="s">
        <v>181</v>
      </c>
      <c r="F14" s="1">
        <v>45869.509120370371</v>
      </c>
      <c r="G14" t="s">
        <v>17</v>
      </c>
      <c r="H14">
        <v>88</v>
      </c>
      <c r="I14" t="s">
        <v>15</v>
      </c>
      <c r="J14" t="s">
        <v>16</v>
      </c>
      <c r="L14" s="18" t="s">
        <v>52</v>
      </c>
      <c r="M14" s="18" t="str" cm="1">
        <f t="array" ref="M14:S24">_xlfn.CHOOSECOLS(_xlfn.VSTACK(daily_8h30_news[#Headers],
  _xlfn._xlws.SORT(_xlfn._xlws.FILTER(daily_8h30_news[], daily_8h30_news[news_type]=L13), 1, -1)
 ), 10, 1, 9, 6, 2, 3, 4)</f>
        <v>ai_selected</v>
      </c>
      <c r="N14" s="18" t="str">
        <v>source</v>
      </c>
      <c r="O14" s="18" t="str">
        <v>impact</v>
      </c>
      <c r="P14" s="19" t="str">
        <v>published_time</v>
      </c>
      <c r="Q14" s="73" t="str">
        <v>title</v>
      </c>
      <c r="R14" s="18" t="str">
        <v>content</v>
      </c>
      <c r="S14" s="18" t="str">
        <v>image_url</v>
      </c>
      <c r="T14" t="s">
        <v>54</v>
      </c>
    </row>
    <row r="15" spans="1:20" x14ac:dyDescent="0.35">
      <c r="A15" t="s">
        <v>66</v>
      </c>
      <c r="B15" t="s">
        <v>182</v>
      </c>
      <c r="C15" t="s">
        <v>183</v>
      </c>
      <c r="D15" t="s">
        <v>184</v>
      </c>
      <c r="E15" t="s">
        <v>185</v>
      </c>
      <c r="F15" s="1">
        <v>45869.466666666667</v>
      </c>
      <c r="G15" t="s">
        <v>17</v>
      </c>
      <c r="H15">
        <v>86</v>
      </c>
      <c r="I15" t="s">
        <v>15</v>
      </c>
      <c r="J15" t="s">
        <v>12</v>
      </c>
      <c r="L15" t="str">
        <f t="shared" ref="L15:L24" si="1">M15</f>
        <v>x</v>
      </c>
      <c r="M15" t="str">
        <v>x</v>
      </c>
      <c r="N15" t="str">
        <v>VnEconomy</v>
      </c>
      <c r="O15" t="str">
        <v>Tiêu cực</v>
      </c>
      <c r="P15" s="17">
        <v>45869.509120370371</v>
      </c>
      <c r="Q15" s="74" t="str">
        <v>Giới đầu tư loay hoay điều chỉnh kỳ vọng sau cuộc họp Fed</v>
      </c>
      <c r="R15" t="str">
        <v xml:space="preserve">Fed thận trọng, không cắt giảm lãi suất, khiến nhà đầu tư giảm kỳ vọng tháng 9. Lãi suất giữ nguyên 4,25-4,5% gây tranh cãi, hai thống đốc bất đồng với quyết định này. Thị trường hạ cược 46% Fed giảm lãi suất trong tháng 9, giảm từ 65% trước đó. Lợi suất trái phiếu Mỹ tăng; chỉ số Dollar Index tăng 1%, đạt mức cao nhất 2 tháng. Fed dự kiến 3-5 lần cắt giảm lãi suất cho đến cuối năm sau, vẫn theo dõi lạm phát.
</v>
      </c>
      <c r="S15" t="str">
        <v>https://media.vneconomy.vn/640x360/images/upload//2025/07/31/anh-man-hinh-2025-07-31-luc-17-58-33.png</v>
      </c>
      <c r="T15" t="s">
        <v>54</v>
      </c>
    </row>
    <row r="16" spans="1:20" x14ac:dyDescent="0.35">
      <c r="A16" t="s">
        <v>10</v>
      </c>
      <c r="B16" t="s">
        <v>186</v>
      </c>
      <c r="C16" t="s">
        <v>187</v>
      </c>
      <c r="D16" t="s">
        <v>188</v>
      </c>
      <c r="E16" t="s">
        <v>189</v>
      </c>
      <c r="F16" s="1">
        <v>45869.403819444444</v>
      </c>
      <c r="G16" t="s">
        <v>17</v>
      </c>
      <c r="H16">
        <v>70</v>
      </c>
      <c r="I16" t="s">
        <v>15</v>
      </c>
      <c r="J16" t="s">
        <v>12</v>
      </c>
      <c r="L16" t="str">
        <f t="shared" si="1"/>
        <v/>
      </c>
      <c r="M16" t="str">
        <v/>
      </c>
      <c r="N16" t="str">
        <v>VnEconomy</v>
      </c>
      <c r="O16" t="str">
        <v>Tiêu cực</v>
      </c>
      <c r="P16" s="17">
        <v>45869.466666666667</v>
      </c>
      <c r="Q16" s="74" t="str">
        <v>Đức đối mặt thách thức ngân sách vì chi mạnh cho quốc phòng và hạ tầng</v>
      </c>
      <c r="R16" t="str">
        <v xml:space="preserve">Đức đối mặt với thâm hụt ngân sách 170 tỷ euro đến năm 2029, gây lo ngại lớn. Quốc gia này nới lỏng giới hạn vay nợ, cần cắt giảm chi tiêu, đối mặt rủi ro chính trị.  Năm 2027, Đức phải bù đắp thâm hụt 30 tỷ euro, thách thức lớn nhất. Kinh tế Đức tăng trưởng chậm, dự báo 0% năm nay, 1% mỗi năm từ 2026-2029.  Cắt giảm chi tiêu và cải cách phúc lợi được dự kiến khó được lòng dân chúng.
</v>
      </c>
      <c r="S16" t="str">
        <v>https://media.vneconomy.vn/640x360/images/upload//2025/07/31/anh-man-hinh-2025-07-31-luc-16-50-01.png</v>
      </c>
      <c r="T16" t="s">
        <v>54</v>
      </c>
    </row>
    <row r="17" spans="1:20" x14ac:dyDescent="0.35">
      <c r="A17" t="s">
        <v>10</v>
      </c>
      <c r="B17" t="s">
        <v>190</v>
      </c>
      <c r="C17" t="s">
        <v>191</v>
      </c>
      <c r="D17" t="s">
        <v>192</v>
      </c>
      <c r="E17" t="s">
        <v>193</v>
      </c>
      <c r="F17" s="1">
        <v>45869.356944444444</v>
      </c>
      <c r="G17" t="s">
        <v>17</v>
      </c>
      <c r="H17">
        <v>70</v>
      </c>
      <c r="I17" t="s">
        <v>13</v>
      </c>
      <c r="J17" t="s">
        <v>16</v>
      </c>
      <c r="L17" t="str">
        <f t="shared" si="1"/>
        <v>x</v>
      </c>
      <c r="M17" t="str">
        <v>x</v>
      </c>
      <c r="N17" t="str">
        <v>VnEconomy</v>
      </c>
      <c r="O17" t="str">
        <v>Tiêu cực</v>
      </c>
      <c r="P17" s="17">
        <v>45869.282175925924</v>
      </c>
      <c r="Q17" s="74" t="str">
        <v>Sản xuất của Trung Quốc giảm tháng thứ tư liên tiếp</v>
      </c>
      <c r="R17" t="str">
        <v>Chỉ số PMI sản xuất tháng 7/2025 của Trung Quốc giảm xuống 49,3 điểm. Đơn đặt hàng xuất khẩu mới cũng tiếp tục suy giảm mạnh còn 47,1 điểm. Hoạt động kinh doanh phi sản xuất còn 50,1 điểm, mức thấp nhất gần đây. Ngành xây dựng giảm còn 50,6 điểm, bị ảnh hưởng bởi thời tiết và suy yếu chi tiêu hạ tầng. Nền kinh tế Trung Quốc đang đối mặt với những thách thức lớn trong nửa cuối năm nay.</v>
      </c>
      <c r="S17" t="str">
        <v>https://media.vneconomy.vn/640x360/images/upload//2025/07/31/httpscms-image-bucket-production-26.png</v>
      </c>
      <c r="T17" t="s">
        <v>54</v>
      </c>
    </row>
    <row r="18" spans="1:20" x14ac:dyDescent="0.35">
      <c r="A18" t="s">
        <v>10</v>
      </c>
      <c r="B18" t="s">
        <v>194</v>
      </c>
      <c r="C18" t="s">
        <v>195</v>
      </c>
      <c r="D18" t="s">
        <v>196</v>
      </c>
      <c r="E18" t="s">
        <v>197</v>
      </c>
      <c r="F18" s="1">
        <v>45869.336689814816</v>
      </c>
      <c r="G18" t="s">
        <v>17</v>
      </c>
      <c r="H18">
        <v>78</v>
      </c>
      <c r="I18" t="s">
        <v>15</v>
      </c>
      <c r="J18" t="s">
        <v>12</v>
      </c>
      <c r="L18" t="str">
        <f t="shared" si="1"/>
        <v/>
      </c>
      <c r="M18" t="str">
        <v/>
      </c>
      <c r="N18" t="str">
        <v>VnEconomy</v>
      </c>
      <c r="O18" t="str">
        <v>Tích cực</v>
      </c>
      <c r="P18" s="17">
        <v>45869.125300925924</v>
      </c>
      <c r="Q18" s="74" t="str">
        <v>Sau khi lao dốc xuống dưới 3.300 USD/oz vì USD tăng vọt, giá vàng hồi mạnh</v>
      </c>
      <c r="R18" t="str">
        <v>Sáng 31/7, giá vàng châu Á phục hồi lên 3.294,5 USD/oz, tăng 18,2 USD sau khi giảm mạnh. Fed giữ nguyên lãi suất 4,25-4,5%, không vội cắt giảm như kỳ vọng. Lợi suất trái phiếu Mỹ tăng, USD Index đóng cửa 99,82, ảnh hưởng tiêu cực vàng. GDP Mỹ quý 2 tăng 3%, củng cố quan điểm chờ xem của Fed. SPDR Gold Trust bán ròng 0,9 tấn, giảm nắm giữ còn 955,4 tấn.</v>
      </c>
      <c r="S18" t="str">
        <v>https://media.vneconomy.vn/640x360/images/upload//2025/07/21/anh-man-hinh-2025-07-21-luc-09-02-31.png</v>
      </c>
      <c r="T18" t="s">
        <v>54</v>
      </c>
    </row>
    <row r="19" spans="1:20" x14ac:dyDescent="0.35">
      <c r="A19" t="s">
        <v>66</v>
      </c>
      <c r="B19" t="s">
        <v>198</v>
      </c>
      <c r="C19" t="s">
        <v>199</v>
      </c>
      <c r="D19" t="s">
        <v>200</v>
      </c>
      <c r="E19" t="s">
        <v>201</v>
      </c>
      <c r="F19" s="1">
        <v>45869.282175925924</v>
      </c>
      <c r="G19" t="s">
        <v>17</v>
      </c>
      <c r="H19">
        <v>82</v>
      </c>
      <c r="I19" t="s">
        <v>15</v>
      </c>
      <c r="J19" t="s">
        <v>16</v>
      </c>
      <c r="L19" t="str">
        <f t="shared" si="1"/>
        <v>o</v>
      </c>
      <c r="M19" t="str">
        <v>o</v>
      </c>
      <c r="N19" t="str">
        <v>VietStock</v>
      </c>
      <c r="O19" t="str">
        <v>Tiêu cực</v>
      </c>
      <c r="P19" s="17">
        <v>45869.895937499998</v>
      </c>
      <c r="Q19" s="74" t="str">
        <v>Fed đón tin buồn: Thước đo lạm phát yêu thích tăng tốc trong tháng 6</v>
      </c>
      <c r="R19" t="str">
        <v xml:space="preserve">Lạm phát PCE lõi tháng 6 tăng 0.3%, cao hơn 0.2% của tháng 5, gây lo ngại lớn. So với cùng kỳ, PCE lõi tăng 2.8%, vượt dự báo 2.7%, tăng trưởng nhanh hơn. PCE tổng thể tăng 0.3% so với tháng trước và 2.6% so với năm ngoái, gây áp lực. Chủ tịch Fed Powell cho rằng còn sớm để đánh giá tác động thuế quan lên lạm phát. Chi tiêu cá nhân tăng 0.3%, thu nhập cá nhân tăng 0.3%, tín hiệu hỗn hợp về kinh tế.
</v>
      </c>
      <c r="S19" t="str">
        <v>https://image.vietstock.vn/2025/07/31/fed-chi-so-pce.png</v>
      </c>
      <c r="T19" t="s">
        <v>54</v>
      </c>
    </row>
    <row r="20" spans="1:20" x14ac:dyDescent="0.35">
      <c r="A20" t="s">
        <v>66</v>
      </c>
      <c r="B20" t="s">
        <v>202</v>
      </c>
      <c r="C20" t="s">
        <v>203</v>
      </c>
      <c r="D20" t="s">
        <v>204</v>
      </c>
      <c r="E20" t="s">
        <v>205</v>
      </c>
      <c r="F20" s="1">
        <v>45869.125300925924</v>
      </c>
      <c r="G20" t="s">
        <v>17</v>
      </c>
      <c r="H20">
        <v>74</v>
      </c>
      <c r="I20" t="s">
        <v>13</v>
      </c>
      <c r="J20" t="s">
        <v>12</v>
      </c>
      <c r="L20" t="str">
        <f t="shared" si="1"/>
        <v/>
      </c>
      <c r="M20" t="str">
        <v/>
      </c>
      <c r="N20" t="str">
        <v>VietStock</v>
      </c>
      <c r="O20" t="str">
        <v>Tiêu cực</v>
      </c>
      <c r="P20" s="17">
        <v>45869.403819444444</v>
      </c>
      <c r="Q20" s="74" t="str">
        <v>Tổng thống Trump công bố mức thuế đối với Brazil và đồng nhập khẩu</v>
      </c>
      <c r="R20" t="str">
        <v>Tổng thống Trump áp thuế 50% cho Brazil và đồng nhập khẩu. Biện pháp này xuất phát từ cuộc điều tra an ninh quốc gia theo Mục 232. Thuế 50% áp dụng cho đồng bán thành phẩm và phái sinh hàm lượng cao. Giá đồng Comex giảm mạnh gần 20% sau công bố chính thức. Mỹ cũng đình chỉ miễn trừ thuế cho lô hàng thương mại giá trị thấp.</v>
      </c>
      <c r="S20" t="str">
        <v>https://image.vietstock.vn/2025/07/31/ong-trum-cong-bo-thue-voi-brazil-va-dong.jpg</v>
      </c>
      <c r="T20" t="s">
        <v>54</v>
      </c>
    </row>
    <row r="21" spans="1:20" x14ac:dyDescent="0.35">
      <c r="A21" t="s">
        <v>44</v>
      </c>
      <c r="B21" t="s">
        <v>206</v>
      </c>
      <c r="C21" t="s">
        <v>207</v>
      </c>
      <c r="D21" t="s">
        <v>208</v>
      </c>
      <c r="E21" t="s">
        <v>209</v>
      </c>
      <c r="F21" s="1">
        <v>45868.880555555559</v>
      </c>
      <c r="G21" t="s">
        <v>17</v>
      </c>
      <c r="H21">
        <v>78</v>
      </c>
      <c r="I21" t="s">
        <v>15</v>
      </c>
      <c r="J21" t="s">
        <v>12</v>
      </c>
      <c r="L21" t="str">
        <f t="shared" si="1"/>
        <v>x</v>
      </c>
      <c r="M21" t="str">
        <v>x</v>
      </c>
      <c r="N21" t="str">
        <v>VietStock</v>
      </c>
      <c r="O21" t="str">
        <v>Tích cực</v>
      </c>
      <c r="P21" s="17">
        <v>45869.356944444444</v>
      </c>
      <c r="Q21" s="74" t="str">
        <v>Mỹ thông báo áp thuế 15% đối với hàng hóa từ Hàn Quốc</v>
      </c>
      <c r="R21" t="str">
        <v>Mỹ áp thuế 15% cho ô tô Hàn Quốc thay vì 25% ban đầu. Hàn Quốc đầu tư 350 tỷ USD vào các dự án do Mỹ lựa chọn. Seoul mua 100 tỷ USD khí tự nhiên hóa lỏng của Mỹ. Thỏa thuận mới giúp Hàn Quốc có vị thế thương mại thuận lợi hơn toàn cầu. Hai nước thành lập quỹ đầu tư chung trị giá 350 tỷ USD.</v>
      </c>
      <c r="S21" t="str">
        <v>https://image.vietstock.vn/2025/07/31/my-ap-thue-15-phan-tram-voi-hang-hoa-han-quoc.png</v>
      </c>
      <c r="T21" t="s">
        <v>54</v>
      </c>
    </row>
    <row r="22" spans="1:20" x14ac:dyDescent="0.35">
      <c r="A22" t="s">
        <v>14</v>
      </c>
      <c r="B22" t="s">
        <v>210</v>
      </c>
      <c r="C22" t="s">
        <v>211</v>
      </c>
      <c r="D22" t="s">
        <v>212</v>
      </c>
      <c r="E22" t="s">
        <v>213</v>
      </c>
      <c r="F22" s="1">
        <v>45870.333333333336</v>
      </c>
      <c r="G22" t="s">
        <v>18</v>
      </c>
      <c r="H22">
        <v>89</v>
      </c>
      <c r="I22" t="s">
        <v>13</v>
      </c>
      <c r="J22" t="s">
        <v>16</v>
      </c>
      <c r="L22" t="str">
        <f t="shared" si="1"/>
        <v/>
      </c>
      <c r="M22" t="str">
        <v/>
      </c>
      <c r="N22" t="str">
        <v>VietStock</v>
      </c>
      <c r="O22" t="str">
        <v>Tiêu cực</v>
      </c>
      <c r="P22" s="17">
        <v>45869.336689814816</v>
      </c>
      <c r="Q22" s="74" t="str">
        <v>Dow Jones và S&amp;P 500 giảm điểm khi Fed vẫn chưa sẵn sàng hạ lãi suất</v>
      </c>
      <c r="R22" t="str">
        <v>Chỉ số S&amp;P 500 giảm 0.12%, Dow Jones mất 171.71 điểm sau phát biểu của Chủ tịch Fed Powell. Fed chưa sẵn sàng hạ lãi suất, cân nhắc tác động thuế quan đến lạm phát. Powell chưa đưa ra quyết định thay đổi chính sách trong tháng 9/2025. Lợi suất trái phiếu Mỹ tăng vọt khi Fed hoãn đánh giá tác động thuế quan. Hai thống đốc Fed phản đối giữ nguyên lãi suất, ủng hộ hạ 0.25%.</v>
      </c>
      <c r="S22" t="str">
        <v>https://image.vietstock.vn/2025/07/31/073125-ck-1.png</v>
      </c>
      <c r="T22" t="s">
        <v>54</v>
      </c>
    </row>
    <row r="23" spans="1:20" x14ac:dyDescent="0.35">
      <c r="A23" t="s">
        <v>14</v>
      </c>
      <c r="B23" t="s">
        <v>214</v>
      </c>
      <c r="C23" t="s">
        <v>215</v>
      </c>
      <c r="D23" t="s">
        <v>216</v>
      </c>
      <c r="E23" t="s">
        <v>217</v>
      </c>
      <c r="F23" s="1">
        <v>45870.002083333333</v>
      </c>
      <c r="G23" t="s">
        <v>18</v>
      </c>
      <c r="H23">
        <v>72</v>
      </c>
      <c r="I23" t="s">
        <v>13</v>
      </c>
      <c r="J23" t="s">
        <v>53</v>
      </c>
      <c r="L23" t="str">
        <f t="shared" si="1"/>
        <v/>
      </c>
      <c r="M23" t="str">
        <v/>
      </c>
      <c r="N23" t="str">
        <v>Vietnambiz</v>
      </c>
      <c r="O23" t="str">
        <v>Tiêu cực</v>
      </c>
      <c r="P23" s="17">
        <v>45870.309027777781</v>
      </c>
      <c r="Q23" s="74" t="str">
        <v>Ông Trump chuẩn bị áp lệnh trừng phạt Nga vào ngày 8/8</v>
      </c>
      <c r="R23" t="str">
        <v xml:space="preserve">Tổng thống Trump sẽ áp trừng phạt Nga sau hạn chót 8/8 để chấm dứt chiến tranh Ukraine. Ông Steve Witkoff được cử đến Nga trước thời điểm trên sau chuyến đi Israel. Trước đó, ông Trump đã cho Nga 10 ngày đàm phán, rút ngắn từ mốc 50 ngày trước đó. Mỹ dự định áp thuế 25% lên Ấn Độ từ 1/8 vì nước này mua hàng hóa từ Nga. Tuy nhiên, đàm phán thương mại Mỹ-Ấn vẫn tiếp diễn theo thông tin từ Bloomberg.
</v>
      </c>
      <c r="S23" t="str">
        <v>https://cdn.vietnambiz.vn/1881912202208555/images/2025/08/01/trum-putin-2025080107122979.png</v>
      </c>
      <c r="T23" t="s">
        <v>54</v>
      </c>
    </row>
    <row r="24" spans="1:20" x14ac:dyDescent="0.35">
      <c r="A24" t="s">
        <v>10</v>
      </c>
      <c r="B24" t="s">
        <v>218</v>
      </c>
      <c r="C24" t="s">
        <v>219</v>
      </c>
      <c r="D24" t="s">
        <v>220</v>
      </c>
      <c r="E24" t="s">
        <v>221</v>
      </c>
      <c r="F24" s="1">
        <v>45869.985891203702</v>
      </c>
      <c r="G24" t="s">
        <v>18</v>
      </c>
      <c r="H24">
        <v>79</v>
      </c>
      <c r="I24" t="s">
        <v>11</v>
      </c>
      <c r="J24" t="s">
        <v>16</v>
      </c>
      <c r="L24" t="str">
        <f t="shared" si="1"/>
        <v/>
      </c>
      <c r="M24" t="str">
        <v/>
      </c>
      <c r="N24" t="str">
        <v>Vietnambiz</v>
      </c>
      <c r="O24" t="str">
        <v>Tiêu cực</v>
      </c>
      <c r="P24" s="17">
        <v>45868.880555555559</v>
      </c>
      <c r="Q24" s="74" t="str">
        <v>Ông Trump áp thuế quan Ấn Độ ở mức 25%, cộng 'hình phạt' bổ sung vì mua dầu khí Nga</v>
      </c>
      <c r="R24" t="str">
        <v>Ấn Độ đối mặt thuế quan 25% cùng hình phạt bổ sung từ Mỹ. Tổng thống Trump cáo buộc Ấn Độ duy trì thuế quan cao và rào cản thương mại. Quyết định này có hiệu lực từ ngày 1/8, ảnh hưởng tới hàng hóa xuất khẩu. Mỹ ghi nhận thâm hụt thương mại lớn với Ấn Độ nhiều năm qua. Việc mua năng lượng, thiết bị quân sự từ Nga cũng góp phần gây ra hình phạt.</v>
      </c>
      <c r="S24" t="str">
        <v>https://cdn.vietnambiz.vn/1881912202208555/images/2025/07/30/1-20250730210340595.jpg?width=700</v>
      </c>
      <c r="T24" t="s">
        <v>54</v>
      </c>
    </row>
    <row r="25" spans="1:20" ht="20" thickBot="1" x14ac:dyDescent="0.5">
      <c r="A25" t="s">
        <v>44</v>
      </c>
      <c r="B25" t="s">
        <v>222</v>
      </c>
      <c r="C25" t="s">
        <v>223</v>
      </c>
      <c r="D25" t="s">
        <v>224</v>
      </c>
      <c r="E25" t="s">
        <v>225</v>
      </c>
      <c r="F25" s="1">
        <v>45869.713888888888</v>
      </c>
      <c r="G25" t="s">
        <v>18</v>
      </c>
      <c r="H25">
        <v>75</v>
      </c>
      <c r="I25" t="s">
        <v>13</v>
      </c>
      <c r="J25" t="s">
        <v>12</v>
      </c>
      <c r="L25" s="95" t="s">
        <v>18</v>
      </c>
      <c r="M25" s="95"/>
      <c r="N25" s="95"/>
      <c r="O25" s="95"/>
      <c r="P25" s="95"/>
      <c r="Q25" s="95"/>
      <c r="R25" s="95"/>
      <c r="S25" s="95"/>
      <c r="T25" t="s">
        <v>54</v>
      </c>
    </row>
    <row r="26" spans="1:20" ht="15" thickTop="1" x14ac:dyDescent="0.35">
      <c r="A26" t="s">
        <v>66</v>
      </c>
      <c r="B26" t="s">
        <v>226</v>
      </c>
      <c r="C26" t="s">
        <v>227</v>
      </c>
      <c r="D26" t="s">
        <v>228</v>
      </c>
      <c r="E26" t="s">
        <v>229</v>
      </c>
      <c r="F26" s="1">
        <v>45869.51122685185</v>
      </c>
      <c r="G26" t="s">
        <v>18</v>
      </c>
      <c r="H26">
        <v>83</v>
      </c>
      <c r="I26" t="s">
        <v>13</v>
      </c>
      <c r="J26" t="s">
        <v>12</v>
      </c>
      <c r="L26" s="18" t="s">
        <v>52</v>
      </c>
      <c r="M26" s="18" t="str" cm="1">
        <f t="array" ref="M26:S36">_xlfn.CHOOSECOLS(_xlfn.VSTACK(daily_8h30_news[#Headers],
  _xlfn._xlws.SORT(_xlfn._xlws.FILTER(daily_8h30_news[], daily_8h30_news[news_type]=L25), 1, -1)
 ), 10, 1, 9, 6, 2, 3, 4)</f>
        <v>ai_selected</v>
      </c>
      <c r="N26" s="18" t="str">
        <v>source</v>
      </c>
      <c r="O26" s="18" t="str">
        <v>impact</v>
      </c>
      <c r="P26" s="19" t="str">
        <v>published_time</v>
      </c>
      <c r="Q26" s="73" t="str">
        <v>title</v>
      </c>
      <c r="R26" s="18" t="str">
        <v>content</v>
      </c>
      <c r="S26" s="18" t="str">
        <v>image_url</v>
      </c>
      <c r="T26" t="s">
        <v>54</v>
      </c>
    </row>
    <row r="27" spans="1:20" x14ac:dyDescent="0.35">
      <c r="A27" t="s">
        <v>44</v>
      </c>
      <c r="B27" t="s">
        <v>230</v>
      </c>
      <c r="C27" t="s">
        <v>231</v>
      </c>
      <c r="D27" t="s">
        <v>232</v>
      </c>
      <c r="E27" t="s">
        <v>233</v>
      </c>
      <c r="F27" s="1">
        <v>45869.492361111108</v>
      </c>
      <c r="G27" t="s">
        <v>18</v>
      </c>
      <c r="H27">
        <v>70</v>
      </c>
      <c r="I27" t="s">
        <v>13</v>
      </c>
      <c r="J27" t="s">
        <v>12</v>
      </c>
      <c r="L27" t="str">
        <f t="shared" ref="L27:L36" si="2">M27</f>
        <v/>
      </c>
      <c r="M27" t="str">
        <v/>
      </c>
      <c r="N27" t="str">
        <v>VnEconomy</v>
      </c>
      <c r="O27" t="str">
        <v>Tích cực</v>
      </c>
      <c r="P27" s="17">
        <v>45869.51122685185</v>
      </c>
      <c r="Q27" s="74" t="str">
        <v>6 tháng, HAG báo lãi 870 tỷ đồng, chính thức xóa lỗ lũy kế</v>
      </c>
      <c r="R27" t="str">
        <v>Doanh thu thuần quý 2/2025 HAG đạt 2.329 tỷ đồng, tăng hơn 50% so với cùng kỳ năm ngoái. Lợi nhuận sau thuế quý 2/2025 tăng 88% lên 510 tỷ đồng, chủ yếu nhờ chuối. Lũy kế sáu tháng, doanh thu thuần đạt 3.709 tỷ đồng, lãi sau thuế 870 tỷ đồng. HAG tăng kế hoạch năm 2025 với doanh thu 7.100 tỷ, lợi nhuận 1.550 tỷ. Công ty dự kiến phát hành 210 triệu cổ phiếu hoán đổi nợ 2.520 tỷ đồng.</v>
      </c>
      <c r="S27" t="str">
        <v>https://media.vneconomy.vn/images/upload//2025/07/31/hag0.gif</v>
      </c>
      <c r="T27" t="s">
        <v>54</v>
      </c>
    </row>
    <row r="28" spans="1:20" x14ac:dyDescent="0.35">
      <c r="A28" t="s">
        <v>44</v>
      </c>
      <c r="B28" t="s">
        <v>234</v>
      </c>
      <c r="C28" t="s">
        <v>235</v>
      </c>
      <c r="D28" t="s">
        <v>236</v>
      </c>
      <c r="E28" t="s">
        <v>237</v>
      </c>
      <c r="F28" s="1">
        <v>45869.457638888889</v>
      </c>
      <c r="G28" t="s">
        <v>18</v>
      </c>
      <c r="H28">
        <v>83</v>
      </c>
      <c r="I28" t="s">
        <v>13</v>
      </c>
      <c r="J28" t="s">
        <v>12</v>
      </c>
      <c r="L28" t="str">
        <f t="shared" si="2"/>
        <v/>
      </c>
      <c r="M28" t="str">
        <v/>
      </c>
      <c r="N28" t="str">
        <v>VnEconomy</v>
      </c>
      <c r="O28" t="str">
        <v>Tích cực</v>
      </c>
      <c r="P28" s="17">
        <v>45869.126921296294</v>
      </c>
      <c r="Q28" s="74" t="str">
        <v>SeABank đạt lợi nhuận 5.856 tỷ đồng trong 6 tháng đầu năm 2025</v>
      </c>
      <c r="R28" t="str">
        <v xml:space="preserve">Tổng tài sản SeABank đạt 379.087 tỷ đồng, lợi nhuận trước thuế 5.856 tỷ đồng, tăng 80.8% trong 6 tháng. Nợ xấu duy trì 1,95%, thu nhập ngoài lãi tăng gần 183,7% nhờ chuyển đổi số và đa dạng hóa. Proparco và FMO đầu tư 80 triệu USD, hỗ trợ doanh nghiệp SMEs, khẳng định uy tín quốc tế vững chắc. SeABank nhận nhiều giải thưởng uy tín, tăng trưởng nhanh chóng, hướng đến ngân hàng bán lẻ hàng đầu.
</v>
      </c>
      <c r="S28" t="str">
        <v>https://media.vneconomy.vn/640x360/images/upload//2025/07/31/seabank-kqkd-6-thang.JPG</v>
      </c>
      <c r="T28" t="s">
        <v>54</v>
      </c>
    </row>
    <row r="29" spans="1:20" x14ac:dyDescent="0.35">
      <c r="A29" t="s">
        <v>44</v>
      </c>
      <c r="B29" t="s">
        <v>238</v>
      </c>
      <c r="C29" t="s">
        <v>239</v>
      </c>
      <c r="D29" t="s">
        <v>240</v>
      </c>
      <c r="E29" t="s">
        <v>241</v>
      </c>
      <c r="F29" s="1">
        <v>45869.368750000001</v>
      </c>
      <c r="G29" t="s">
        <v>18</v>
      </c>
      <c r="H29">
        <v>78</v>
      </c>
      <c r="I29" t="s">
        <v>13</v>
      </c>
      <c r="J29" t="s">
        <v>12</v>
      </c>
      <c r="L29" t="str">
        <f t="shared" si="2"/>
        <v>x</v>
      </c>
      <c r="M29" t="str">
        <v>x</v>
      </c>
      <c r="N29" t="str">
        <v>VietStock</v>
      </c>
      <c r="O29" t="str">
        <v>Trung lập</v>
      </c>
      <c r="P29" s="17">
        <v>45869.985891203702</v>
      </c>
      <c r="Q29" s="74" t="str">
        <v>KIDO mua hơn 40% cổ phần tại đơn vị vận hành Vạn Hạnh Mall</v>
      </c>
      <c r="R29" t="str">
        <v>Tập đoàn KIDO sở hữu 40.05% cổ phần đơn vị vận hành Vạn Hạnh Mall. Thương vụ này biến Bắc Bình trở thành công ty liên kết của KIDO. Vạn Hạnh Mall là trung tâm thương mại lớn với diện tích 90.000 m² tại TP.HCM. Ông Trần Lệ Nguyên, Tổng Giám đốc KIDO, là chủ đầu tư chính của Vạn Hạnh Mall. Kết quả kinh doanh quý 2/2025, KIDO tăng trưởng mạnh mẽ với doanh thu 2,020 tỷ đồng.</v>
      </c>
      <c r="S29" t="str">
        <v>https://image.vietstock.vn/2025/07/31/van-hanh-mall.png</v>
      </c>
      <c r="T29" t="s">
        <v>54</v>
      </c>
    </row>
    <row r="30" spans="1:20" x14ac:dyDescent="0.35">
      <c r="A30" t="s">
        <v>44</v>
      </c>
      <c r="B30" t="s">
        <v>242</v>
      </c>
      <c r="C30" t="s">
        <v>243</v>
      </c>
      <c r="D30" t="s">
        <v>244</v>
      </c>
      <c r="E30" t="s">
        <v>245</v>
      </c>
      <c r="F30" s="1">
        <v>45869.333333333336</v>
      </c>
      <c r="G30" t="s">
        <v>18</v>
      </c>
      <c r="H30">
        <v>80</v>
      </c>
      <c r="I30" t="s">
        <v>13</v>
      </c>
      <c r="J30" t="s">
        <v>16</v>
      </c>
      <c r="L30" t="str">
        <f t="shared" si="2"/>
        <v/>
      </c>
      <c r="M30" t="str">
        <v/>
      </c>
      <c r="N30" t="str">
        <v>Vietnambiz</v>
      </c>
      <c r="O30" t="str">
        <v>Tích cực</v>
      </c>
      <c r="P30" s="17">
        <v>45869.713888888888</v>
      </c>
      <c r="Q30" s="74" t="str">
        <v>Hoàn nhập dự phòng 1.800 tỷ đồng, lợi nhuận PV GAS tăng hơn 40%</v>
      </c>
      <c r="R30" t="str">
        <v>PV GAS đạt 4.809 tỷ đồng lợi nhuận sau thuế, tăng 40,8% nhờ hoàn nhập dự phòng. Doanh thu thuần hợp nhất quý II/2025 đạt 30.080 tỷ đồng, tăng trưởng gần như đi ngang. Lợi nhuận trước thuế lũy kế 6 tháng đầu năm 2025 đạt 9.410,5 tỷ đồng. PV GAS hoàn thành 142,6% chỉ tiêu lợi nhuận trước thuế cả năm. Lượng tiền gửi ngân hàng của PV GAS lên tới 41.108 tỷ đồng.</v>
      </c>
      <c r="S30" t="str">
        <v>https://cdn.vietnambiz.vn/1881912202208555/images/2025/07/31/gasvietnambizgradient3d-20250731162333964.png?width=700</v>
      </c>
      <c r="T30" t="s">
        <v>54</v>
      </c>
    </row>
    <row r="31" spans="1:20" x14ac:dyDescent="0.35">
      <c r="A31" t="s">
        <v>66</v>
      </c>
      <c r="B31" t="s">
        <v>246</v>
      </c>
      <c r="C31" t="s">
        <v>247</v>
      </c>
      <c r="D31" t="s">
        <v>248</v>
      </c>
      <c r="E31" t="s">
        <v>249</v>
      </c>
      <c r="F31" s="1">
        <v>45869.126921296294</v>
      </c>
      <c r="G31" t="s">
        <v>18</v>
      </c>
      <c r="H31">
        <v>80</v>
      </c>
      <c r="I31" t="s">
        <v>13</v>
      </c>
      <c r="J31" t="s">
        <v>12</v>
      </c>
      <c r="L31" t="str">
        <f t="shared" si="2"/>
        <v/>
      </c>
      <c r="M31" t="str">
        <v/>
      </c>
      <c r="N31" t="str">
        <v>Vietnambiz</v>
      </c>
      <c r="O31" t="str">
        <v>Tích cực</v>
      </c>
      <c r="P31" s="17">
        <v>45869.492361111108</v>
      </c>
      <c r="Q31" s="74" t="str">
        <v>Vận tải Hải An lập đỉnh lợi nhuận nhờ mở rộng đội tàu</v>
      </c>
      <c r="R31" t="str">
        <v>Lãi ròng quý II/2025 của Vận tải Hải An đạt 361,6 tỷ đồng, tăng 226,5%. Doanh thu thuần đạt 1.274,7 tỷ đồng, tăng 34,3% so với cùng kỳ. Hoạt động khai thác tàu mang về doanh thu 1.389,1 tỷ đồng, tăng 39,1%. Lợi nhuận gộp tăng 126,7% lên 566,5 tỷ đồng nhờ biên lợi nhuận gộp 44,4%. Lợi nhuận sau thuế hợp nhất đạt 414,4 tỷ đồng, tăng mạnh 227,3%.</v>
      </c>
      <c r="S31" t="str">
        <v>https://cdn.vietnambiz.vn/1881912202208555/images/2025/07/31/hahvietnambizgradient3d-20250731112305703.png?width=700</v>
      </c>
      <c r="T31" t="s">
        <v>54</v>
      </c>
    </row>
    <row r="32" spans="1:20" x14ac:dyDescent="0.35">
      <c r="L32" t="str">
        <f t="shared" si="2"/>
        <v/>
      </c>
      <c r="M32" t="str">
        <v/>
      </c>
      <c r="N32" t="str">
        <v>Vietnambiz</v>
      </c>
      <c r="O32" t="str">
        <v>Tích cực</v>
      </c>
      <c r="P32" s="17">
        <v>45869.457638888889</v>
      </c>
      <c r="Q32" s="74" t="str">
        <v>Becamex IDC lãi hơn 1.460 tỷ trong một quý, nhóm liên doanh, liên kết đóng góp hơn 600 tỷ</v>
      </c>
      <c r="R32" t="str">
        <v xml:space="preserve">Doanh thu quý II/2025 của Becamex IDC đạt hơn 2.500 tỷ đồng, lợi nhuận ròng 1.466 tỷ đồng. Chi phí dở dang giảm 2.000 tỷ đồng, khả năng ba dự án đã ghi nhận vào doanh thu. Lũy kế sáu tháng, doanh thu và lợi nhuận tăng gấp 2,2 và 4,7 lần so với năm trước. Tổng tài sản giảm còn 57.290 tỷ đồng, nợ phải trả trên 35.878 tỷ đồng. Lãi vay trả hơn 1.000 tỷ đồng trong nửa đầu năm nay.
</v>
      </c>
      <c r="S32" t="str">
        <v>https://cdn1.vietnambiz.vn/1881912202208555/images/2025/07/31/bcm-4314-20250731105858493-avatar-15x10-20250731105934154.jpeg?width=600&amp;height=315</v>
      </c>
      <c r="T32" t="s">
        <v>54</v>
      </c>
    </row>
    <row r="33" spans="12:20" x14ac:dyDescent="0.35">
      <c r="L33" t="str">
        <f t="shared" si="2"/>
        <v/>
      </c>
      <c r="M33" t="str">
        <v/>
      </c>
      <c r="N33" t="str">
        <v>Vietnambiz</v>
      </c>
      <c r="O33" t="str">
        <v>Tích cực</v>
      </c>
      <c r="P33" s="17">
        <v>45869.368750000001</v>
      </c>
      <c r="Q33" s="74" t="str">
        <v>‏Quý II khởi sắc, Vietnam Airlines bứt tốc nửa đầu năm</v>
      </c>
      <c r="R33" t="str">
        <v xml:space="preserve">Vietnam Airlines tăng trưởng mạnh mẽ quý II/2025 với doanh thu 28.361 tỷ đồng. Hãng mở rộng mạng bay quốc tế, khai thác 69 đường bay đến 37 điểm đến. 12,6 triệu lượt khách đã được vận chuyển, doanh thu quốc tế chiếm 60% tổng. Dự kiến, hãng sẽ đầu tư 92.000 tỷ đồng cho 50 tàu bay thế hệ mới. Năm 2025, hãng phấn đấu vận chuyển 13,1 triệu hành khách, đạt doanh thu 46.200 tỷ đồng.
</v>
      </c>
      <c r="S33" t="str">
        <v>https://cdn1.vietnambiz.vn/1881912202208555/images/2025/07/31/vietnam-airlines-dang-tung-buoc-hien-thuc-hoa-muc-tieu-tro-thanh-hang-hang-khong-5-sao-quoc-te-20250731085000856-avatar-15x10-20250731085119891.JPG?width=600&amp;height=315</v>
      </c>
      <c r="T33" t="s">
        <v>54</v>
      </c>
    </row>
    <row r="34" spans="12:20" x14ac:dyDescent="0.35">
      <c r="L34" t="str">
        <f t="shared" si="2"/>
        <v>x</v>
      </c>
      <c r="M34" t="str">
        <v>x</v>
      </c>
      <c r="N34" t="str">
        <v>Vietnambiz</v>
      </c>
      <c r="O34" t="str">
        <v>Tích cực</v>
      </c>
      <c r="P34" s="17">
        <v>45869.333333333336</v>
      </c>
      <c r="Q34" s="74" t="str">
        <v>Tự doanh nhiều CTCK 'thắng lớn' khi VPB tăng giá mạnh nhất nhóm ngân hàng niêm yết HOSE</v>
      </c>
      <c r="R34" t="str">
        <v xml:space="preserve">Cổ phiếu VPB của VPBank tăng 36% dẫn đầu nhóm ngân hàng, đạt 25.200 đồng/cp. Vốn hóa VPBank đạt gần 200.000 tỷ đồng, tác động tích cực VN-Index vượt 1.500 điểm. Nhiều cổ phiếu ngân hàng tư nhân như SHB, HDB, VIB tăng mạnh từ đầu tháng 7. Khối ngoại mua ròng VPB 1.742 tỷ đồng, VNDirect rót 516 tỷ đồng, SSI 503 tỷ đồng. Tự doanh các công ty chứng khoán, VPB là mã được nắm giữ nhiều nhất.
</v>
      </c>
      <c r="S34" t="str">
        <v>https://cdn.vietnambiz.vn/1881912202208555/images/2025/07/31/vpb-20250731080734195.png?width=700</v>
      </c>
      <c r="T34" t="s">
        <v>54</v>
      </c>
    </row>
    <row r="35" spans="12:20" x14ac:dyDescent="0.35">
      <c r="L35" t="str">
        <f t="shared" si="2"/>
        <v>x</v>
      </c>
      <c r="M35" t="str">
        <v>x</v>
      </c>
      <c r="N35" t="str">
        <v>CafeF</v>
      </c>
      <c r="O35" t="str">
        <v>Tích cực</v>
      </c>
      <c r="P35" s="17">
        <v>45870.333333333336</v>
      </c>
      <c r="Q35" s="74" t="str">
        <v>Sự bứt phá của cổ phiếu: Nhìn từ chiến lược chuyển đổi toàn diện và kinh doanh bền vững</v>
      </c>
      <c r="R35" t="str">
        <v>Cổ phiếu SHB tăng hơn 90% từ đầu năm, vượt đỉnh tháng 6/2021, thu hút khối ngoại mua ròng hơn 100 triệu cổ phiếu. Lợi nhuận trước thuế 6 tháng đạt 8.913 tỷ đồng, tăng 30%, ROE vượt 18%. SHB tăng vốn điều lệ lên 45.942 tỷ đồng, dự kiến cổ tức 18% năm 2024. Ngân hàng đặt mục tiêu lợi nhuận 14.500 tỷ đồng năm 2025, hướng tới mô hình ngân hàng tương lai. SHB hợp tác nhiều tập đoàn lớn, phát triển hệ sinh thái doanh nghiệp.</v>
      </c>
      <c r="S35" t="str">
        <v>https://cafefcdn.com/thumb_w/640/203337114487263232/2025/8/1/photo1754002267035-1754002267236202162349-17540082197871937174615.jpg</v>
      </c>
      <c r="T35" t="s">
        <v>54</v>
      </c>
    </row>
    <row r="36" spans="12:20" x14ac:dyDescent="0.35">
      <c r="L36" t="str">
        <f t="shared" si="2"/>
        <v>o</v>
      </c>
      <c r="M36" t="str">
        <v>o</v>
      </c>
      <c r="N36" t="str">
        <v>CafeF</v>
      </c>
      <c r="O36" t="str">
        <v>Tích cực</v>
      </c>
      <c r="P36" s="17">
        <v>45870.002083333333</v>
      </c>
      <c r="Q36" s="74" t="str">
        <v>Doanh thu bán xe điện vượt bán bất động sản, trở thành trụ cột gánh Vingroup trong quý 2/2025</v>
      </c>
      <c r="R36" t="str">
        <v>Doanh thu thuần Vingroup quý II/2025 đạt 46.312 tỷ đồng, tăng 9%, lợi nhuận sau thuế tăng 31%. Doanh thu sản xuất tăng mạnh 115,85%, chiếm 37% tổng doanh thu. VinFast bàn giao 72.167 ô tô điện, xe máy điện đạt kỷ lục 114.484 xe. VinFast mở nhà máy mới tại Hà Tĩnh và đẩy mạnh phát triển tại châu Á. Cổ phiếu VIC chốt phiên 31/7 giảm 3,65% xuống 105.500 đồng.</v>
      </c>
      <c r="S36" t="str">
        <v>https://cafefcdn.com/thumb_w/640/203337114487263232/2025/7/31/avatar1753978984269-17539789853181501966912.png</v>
      </c>
      <c r="T36" t="s">
        <v>54</v>
      </c>
    </row>
  </sheetData>
  <mergeCells count="3">
    <mergeCell ref="L13:S13"/>
    <mergeCell ref="L25:S25"/>
    <mergeCell ref="L1:S1"/>
  </mergeCells>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4669E-E941-449A-A06F-931029850F8C}">
  <dimension ref="A1:Z181"/>
  <sheetViews>
    <sheetView workbookViewId="0">
      <selection activeCell="Q9" sqref="Q9"/>
    </sheetView>
  </sheetViews>
  <sheetFormatPr defaultRowHeight="14.5" x14ac:dyDescent="0.35"/>
  <cols>
    <col min="1" max="1" width="15.54296875" bestFit="1" customWidth="1"/>
    <col min="2" max="2" width="8.81640625" bestFit="1" customWidth="1"/>
    <col min="3" max="3" width="11.81640625" bestFit="1" customWidth="1"/>
    <col min="4" max="5" width="12.453125" bestFit="1" customWidth="1"/>
    <col min="6" max="6" width="13.54296875" bestFit="1" customWidth="1"/>
    <col min="7" max="7" width="10.1796875" bestFit="1" customWidth="1"/>
    <col min="8" max="8" width="11.54296875" bestFit="1" customWidth="1"/>
    <col min="9" max="9" width="11.453125" bestFit="1" customWidth="1"/>
    <col min="10" max="10" width="10.453125" bestFit="1" customWidth="1"/>
    <col min="11" max="11" width="11.81640625" bestFit="1" customWidth="1"/>
    <col min="12" max="14" width="12.453125" bestFit="1" customWidth="1"/>
    <col min="16" max="16" width="10.453125" bestFit="1" customWidth="1"/>
    <col min="17" max="17" width="11.81640625" bestFit="1" customWidth="1"/>
    <col min="18" max="20" width="12.453125" bestFit="1" customWidth="1"/>
    <col min="22" max="22" width="10.453125" bestFit="1" customWidth="1"/>
    <col min="23" max="23" width="11.81640625" bestFit="1" customWidth="1"/>
    <col min="24" max="26" width="12.453125" bestFit="1" customWidth="1"/>
  </cols>
  <sheetData>
    <row r="1" spans="1:26" ht="20" thickBot="1" x14ac:dyDescent="0.5">
      <c r="A1" t="s">
        <v>27</v>
      </c>
      <c r="B1" t="s">
        <v>19</v>
      </c>
      <c r="C1" t="s">
        <v>28</v>
      </c>
      <c r="D1" t="s">
        <v>46</v>
      </c>
      <c r="E1" t="s">
        <v>29</v>
      </c>
      <c r="F1" t="s">
        <v>37</v>
      </c>
      <c r="G1" t="s">
        <v>30</v>
      </c>
      <c r="H1" t="s">
        <v>31</v>
      </c>
      <c r="J1" s="96" t="s">
        <v>24</v>
      </c>
      <c r="K1" s="96"/>
      <c r="L1" s="96"/>
      <c r="M1" s="96"/>
      <c r="N1" s="96"/>
      <c r="P1" s="96" t="s">
        <v>25</v>
      </c>
      <c r="Q1" s="96"/>
      <c r="R1" s="96"/>
      <c r="S1" s="96"/>
      <c r="T1" s="96"/>
      <c r="V1" s="96" t="s">
        <v>39</v>
      </c>
      <c r="W1" s="96"/>
      <c r="X1" s="96"/>
      <c r="Y1" s="96"/>
      <c r="Z1" s="96"/>
    </row>
    <row r="2" spans="1:26" ht="15" thickTop="1" x14ac:dyDescent="0.35">
      <c r="A2" s="1">
        <v>45869</v>
      </c>
      <c r="B2" t="s">
        <v>24</v>
      </c>
      <c r="C2">
        <v>1502.52001953125</v>
      </c>
      <c r="D2">
        <v>-5.1099853515625</v>
      </c>
      <c r="E2">
        <v>-3.3894160603149537E-3</v>
      </c>
      <c r="F2">
        <v>8.5342800094296067E-2</v>
      </c>
      <c r="G2" t="s">
        <v>38</v>
      </c>
      <c r="H2" t="s">
        <v>32</v>
      </c>
      <c r="J2" s="2" t="str" cm="1">
        <f t="array" ref="J2:N22">_xlfn.CHOOSECOLS(_xlfn.VSTACK(daily_8h30_data[#Headers],
  _xlfn._xlws.SORT(_xlfn._xlws.FILTER(daily_8h30_data[], daily_8h30_data[ticker]=J1), 1, -1)
 ), 1, 3, 4, 5, 6)</f>
        <v>date</v>
      </c>
      <c r="K2" t="str">
        <v>close</v>
      </c>
      <c r="L2" t="str">
        <v>1d_diff</v>
      </c>
      <c r="M2" t="str">
        <v>1d_change</v>
      </c>
      <c r="N2" t="str">
        <v>cum_change</v>
      </c>
      <c r="P2" s="2" t="str" cm="1">
        <f t="array" ref="P2:T22">_xlfn.CHOOSECOLS(_xlfn.VSTACK(daily_8h30_data[#Headers],
  _xlfn._xlws.SORT(_xlfn._xlws.FILTER(daily_8h30_data[], daily_8h30_data[ticker]=P1), 1, -1)
 ), 1, 3, 4, 5, 6)</f>
        <v>date</v>
      </c>
      <c r="Q2" t="str">
        <v>close</v>
      </c>
      <c r="R2" t="str">
        <v>1d_diff</v>
      </c>
      <c r="S2" t="str">
        <v>1d_change</v>
      </c>
      <c r="T2" t="str">
        <v>cum_change</v>
      </c>
      <c r="V2" s="2" t="str" cm="1">
        <f t="array" ref="V2:Z22">_xlfn.CHOOSECOLS(_xlfn.VSTACK(daily_8h30_data[#Headers],
  _xlfn._xlws.SORT(_xlfn._xlws.FILTER(daily_8h30_data[], daily_8h30_data[ticker]=V1), 1, -1)
 ), 1, 3, 4, 5, 6)</f>
        <v>date</v>
      </c>
      <c r="W2" t="str">
        <v>close</v>
      </c>
      <c r="X2" t="str">
        <v>1d_diff</v>
      </c>
      <c r="Y2" t="str">
        <v>1d_change</v>
      </c>
      <c r="Z2" t="str">
        <v>cum_change</v>
      </c>
    </row>
    <row r="3" spans="1:26" x14ac:dyDescent="0.35">
      <c r="A3" s="1">
        <v>45868</v>
      </c>
      <c r="B3" t="s">
        <v>24</v>
      </c>
      <c r="C3">
        <v>1507.6300048828125</v>
      </c>
      <c r="D3">
        <v>14.219970703125</v>
      </c>
      <c r="E3">
        <v>9.5218127491261129E-3</v>
      </c>
      <c r="F3">
        <v>8.8732216154611021E-2</v>
      </c>
      <c r="G3" t="s">
        <v>38</v>
      </c>
      <c r="H3" t="s">
        <v>32</v>
      </c>
      <c r="J3" s="2">
        <v>45869</v>
      </c>
      <c r="K3">
        <v>1502.52001953125</v>
      </c>
      <c r="L3">
        <v>-5.1099853515625</v>
      </c>
      <c r="M3">
        <v>-3.3894160603149537E-3</v>
      </c>
      <c r="N3">
        <v>8.5342800094296067E-2</v>
      </c>
      <c r="P3" s="2">
        <v>45869</v>
      </c>
      <c r="Q3">
        <v>1615.22998046875</v>
      </c>
      <c r="R3">
        <v>-15.550048828125</v>
      </c>
      <c r="S3">
        <v>-9.5353441597083588E-3</v>
      </c>
      <c r="T3">
        <v>8.8747998113111071E-2</v>
      </c>
      <c r="V3" s="2">
        <v>45869</v>
      </c>
      <c r="W3">
        <v>1607.300048828125</v>
      </c>
      <c r="X3">
        <v>-16</v>
      </c>
      <c r="Y3">
        <v>-9.8564649286806416E-3</v>
      </c>
      <c r="Z3">
        <v>9.0822000634214861E-2</v>
      </c>
    </row>
    <row r="4" spans="1:26" x14ac:dyDescent="0.35">
      <c r="A4" s="1">
        <v>45867</v>
      </c>
      <c r="B4" t="s">
        <v>24</v>
      </c>
      <c r="C4">
        <v>1493.4100341796875</v>
      </c>
      <c r="D4">
        <v>-64.010009765625</v>
      </c>
      <c r="E4">
        <v>-4.1100029510004576E-2</v>
      </c>
      <c r="F4">
        <v>7.9210403405484908E-2</v>
      </c>
      <c r="G4" t="s">
        <v>38</v>
      </c>
      <c r="H4" t="s">
        <v>32</v>
      </c>
      <c r="J4" s="2">
        <v>45868</v>
      </c>
      <c r="K4">
        <v>1507.6300048828125</v>
      </c>
      <c r="L4">
        <v>14.219970703125</v>
      </c>
      <c r="M4">
        <v>9.5218127491261129E-3</v>
      </c>
      <c r="N4">
        <v>8.8732216154611021E-2</v>
      </c>
      <c r="P4" s="2">
        <v>45868</v>
      </c>
      <c r="Q4">
        <v>1630.780029296875</v>
      </c>
      <c r="R4">
        <v>9.489990234375</v>
      </c>
      <c r="S4">
        <v>5.8533575151442641E-3</v>
      </c>
      <c r="T4">
        <v>9.8283342272819429E-2</v>
      </c>
      <c r="V4" s="2">
        <v>45868</v>
      </c>
      <c r="W4">
        <v>1623.300048828125</v>
      </c>
      <c r="X4">
        <v>2.300048828125</v>
      </c>
      <c r="Y4">
        <v>1.4189073584978118E-3</v>
      </c>
      <c r="Z4">
        <v>0.1006784655628955</v>
      </c>
    </row>
    <row r="5" spans="1:26" x14ac:dyDescent="0.35">
      <c r="A5" s="1">
        <v>45866</v>
      </c>
      <c r="B5" t="s">
        <v>24</v>
      </c>
      <c r="C5">
        <v>1557.4200439453125</v>
      </c>
      <c r="D5">
        <v>26.2900390625</v>
      </c>
      <c r="E5">
        <v>1.7170350642114363E-2</v>
      </c>
      <c r="F5">
        <v>0.12031043291548948</v>
      </c>
      <c r="G5" t="s">
        <v>38</v>
      </c>
      <c r="H5" t="s">
        <v>32</v>
      </c>
      <c r="J5" s="2">
        <v>45867</v>
      </c>
      <c r="K5">
        <v>1493.4100341796875</v>
      </c>
      <c r="L5">
        <v>-64.010009765625</v>
      </c>
      <c r="M5">
        <v>-4.1100029510004576E-2</v>
      </c>
      <c r="N5">
        <v>7.9210403405484908E-2</v>
      </c>
      <c r="P5" s="2">
        <v>45867</v>
      </c>
      <c r="Q5">
        <v>1621.2900390625</v>
      </c>
      <c r="R5">
        <v>-74.3399658203125</v>
      </c>
      <c r="S5">
        <v>-4.3842091497696911E-2</v>
      </c>
      <c r="T5">
        <v>9.2429984757675165E-2</v>
      </c>
      <c r="V5" s="2">
        <v>45867</v>
      </c>
      <c r="W5">
        <v>1621</v>
      </c>
      <c r="X5">
        <v>-72</v>
      </c>
      <c r="Y5">
        <v>-4.2528056704075556E-2</v>
      </c>
      <c r="Z5">
        <v>9.9259558204397691E-2</v>
      </c>
    </row>
    <row r="6" spans="1:26" x14ac:dyDescent="0.35">
      <c r="A6" s="1">
        <v>45863</v>
      </c>
      <c r="B6" t="s">
        <v>24</v>
      </c>
      <c r="C6">
        <v>1531.1300048828125</v>
      </c>
      <c r="D6">
        <v>10.1099853515625</v>
      </c>
      <c r="E6">
        <v>6.6468456836472622E-3</v>
      </c>
      <c r="F6">
        <v>0.10314008227337512</v>
      </c>
      <c r="G6" t="s">
        <v>38</v>
      </c>
      <c r="H6" t="s">
        <v>32</v>
      </c>
      <c r="J6" s="2">
        <v>45866</v>
      </c>
      <c r="K6">
        <v>1557.4200439453125</v>
      </c>
      <c r="L6">
        <v>26.2900390625</v>
      </c>
      <c r="M6">
        <v>1.7170350642114363E-2</v>
      </c>
      <c r="N6">
        <v>0.12031043291548948</v>
      </c>
      <c r="P6" s="2">
        <v>45866</v>
      </c>
      <c r="Q6">
        <v>1695.6300048828125</v>
      </c>
      <c r="R6">
        <v>26.300048828125</v>
      </c>
      <c r="S6">
        <v>1.5754853456462659E-2</v>
      </c>
      <c r="T6">
        <v>0.13627207625537208</v>
      </c>
      <c r="V6" s="2">
        <v>45866</v>
      </c>
      <c r="W6">
        <v>1693</v>
      </c>
      <c r="X6">
        <v>20</v>
      </c>
      <c r="Y6">
        <v>1.1954572624028659E-2</v>
      </c>
      <c r="Z6">
        <v>0.14178761490847325</v>
      </c>
    </row>
    <row r="7" spans="1:26" x14ac:dyDescent="0.35">
      <c r="A7" s="1">
        <v>45862</v>
      </c>
      <c r="B7" t="s">
        <v>24</v>
      </c>
      <c r="C7">
        <v>1521.02001953125</v>
      </c>
      <c r="D7">
        <v>8.7099609375</v>
      </c>
      <c r="E7">
        <v>5.75937512813951E-3</v>
      </c>
      <c r="F7">
        <v>9.649323658972786E-2</v>
      </c>
      <c r="G7" t="s">
        <v>38</v>
      </c>
      <c r="H7" t="s">
        <v>32</v>
      </c>
      <c r="J7" s="2">
        <v>45863</v>
      </c>
      <c r="K7">
        <v>1531.1300048828125</v>
      </c>
      <c r="L7">
        <v>10.1099853515625</v>
      </c>
      <c r="M7">
        <v>6.6468456836472622E-3</v>
      </c>
      <c r="N7">
        <v>0.10314008227337512</v>
      </c>
      <c r="P7" s="2">
        <v>45863</v>
      </c>
      <c r="Q7">
        <v>1669.3299560546875</v>
      </c>
      <c r="R7">
        <v>8.0999755859375</v>
      </c>
      <c r="S7">
        <v>4.8758905637207306E-3</v>
      </c>
      <c r="T7">
        <v>0.12051722279890942</v>
      </c>
      <c r="V7" s="2">
        <v>45863</v>
      </c>
      <c r="W7">
        <v>1673</v>
      </c>
      <c r="X7">
        <v>17.5</v>
      </c>
      <c r="Y7">
        <v>1.0570824524312794E-2</v>
      </c>
      <c r="Z7">
        <v>0.12983304228444459</v>
      </c>
    </row>
    <row r="8" spans="1:26" x14ac:dyDescent="0.35">
      <c r="A8" s="1">
        <v>45861</v>
      </c>
      <c r="B8" t="s">
        <v>24</v>
      </c>
      <c r="C8">
        <v>1512.31005859375</v>
      </c>
      <c r="D8">
        <v>2.77001953125</v>
      </c>
      <c r="E8">
        <v>1.835008982584041E-3</v>
      </c>
      <c r="F8">
        <v>9.073386146158835E-2</v>
      </c>
      <c r="G8" t="s">
        <v>38</v>
      </c>
      <c r="H8" t="s">
        <v>32</v>
      </c>
      <c r="J8" s="2">
        <v>45862</v>
      </c>
      <c r="K8">
        <v>1521.02001953125</v>
      </c>
      <c r="L8">
        <v>8.7099609375</v>
      </c>
      <c r="M8">
        <v>5.75937512813951E-3</v>
      </c>
      <c r="N8">
        <v>9.649323658972786E-2</v>
      </c>
      <c r="P8" s="2">
        <v>45862</v>
      </c>
      <c r="Q8">
        <v>1661.22998046875</v>
      </c>
      <c r="R8">
        <v>8.219970703125</v>
      </c>
      <c r="S8">
        <v>4.9727289336201075E-3</v>
      </c>
      <c r="T8">
        <v>0.11564133223518869</v>
      </c>
      <c r="V8" s="2">
        <v>45862</v>
      </c>
      <c r="W8">
        <v>1655.5</v>
      </c>
      <c r="X8">
        <v>2.5</v>
      </c>
      <c r="Y8">
        <v>1.5124016938898865E-3</v>
      </c>
      <c r="Z8">
        <v>0.11926221776013179</v>
      </c>
    </row>
    <row r="9" spans="1:26" x14ac:dyDescent="0.35">
      <c r="A9" s="1">
        <v>45860</v>
      </c>
      <c r="B9" t="s">
        <v>24</v>
      </c>
      <c r="C9">
        <v>1509.5400390625</v>
      </c>
      <c r="D9">
        <v>24.489990234375</v>
      </c>
      <c r="E9">
        <v>1.6491020119961952E-2</v>
      </c>
      <c r="F9">
        <v>8.8898852479004309E-2</v>
      </c>
      <c r="G9" t="s">
        <v>38</v>
      </c>
      <c r="H9" t="s">
        <v>32</v>
      </c>
      <c r="J9" s="2">
        <v>45861</v>
      </c>
      <c r="K9">
        <v>1512.31005859375</v>
      </c>
      <c r="L9">
        <v>2.77001953125</v>
      </c>
      <c r="M9">
        <v>1.835008982584041E-3</v>
      </c>
      <c r="N9">
        <v>9.073386146158835E-2</v>
      </c>
      <c r="P9" s="2">
        <v>45861</v>
      </c>
      <c r="Q9">
        <v>1653.010009765625</v>
      </c>
      <c r="R9">
        <v>-2.969970703125</v>
      </c>
      <c r="S9">
        <v>-1.7934822510863313E-3</v>
      </c>
      <c r="T9">
        <v>0.11066860330156858</v>
      </c>
      <c r="V9" s="2">
        <v>45861</v>
      </c>
      <c r="W9">
        <v>1653</v>
      </c>
      <c r="X9">
        <v>-2</v>
      </c>
      <c r="Y9">
        <v>-1.2084592145015227E-3</v>
      </c>
      <c r="Z9">
        <v>0.11774981606624191</v>
      </c>
    </row>
    <row r="10" spans="1:26" x14ac:dyDescent="0.35">
      <c r="A10" s="1">
        <v>45859</v>
      </c>
      <c r="B10" t="s">
        <v>24</v>
      </c>
      <c r="C10">
        <v>1485.050048828125</v>
      </c>
      <c r="D10">
        <v>-12.22998046875</v>
      </c>
      <c r="E10">
        <v>-8.1681316984459906E-3</v>
      </c>
      <c r="F10">
        <v>7.2407832359042357E-2</v>
      </c>
      <c r="G10" t="s">
        <v>38</v>
      </c>
      <c r="H10" t="s">
        <v>32</v>
      </c>
      <c r="J10" s="2">
        <v>45860</v>
      </c>
      <c r="K10">
        <v>1509.5400390625</v>
      </c>
      <c r="L10">
        <v>24.489990234375</v>
      </c>
      <c r="M10">
        <v>1.6491020119961952E-2</v>
      </c>
      <c r="N10">
        <v>8.8898852479004309E-2</v>
      </c>
      <c r="P10" s="2">
        <v>45860</v>
      </c>
      <c r="Q10">
        <v>1655.97998046875</v>
      </c>
      <c r="R10">
        <v>27.919921875</v>
      </c>
      <c r="S10">
        <v>1.714919651005764E-2</v>
      </c>
      <c r="T10">
        <v>0.11246208555265491</v>
      </c>
      <c r="V10" s="2">
        <v>45860</v>
      </c>
      <c r="W10">
        <v>1655</v>
      </c>
      <c r="X10">
        <v>30.5</v>
      </c>
      <c r="Y10">
        <v>1.8775007694675327E-2</v>
      </c>
      <c r="Z10">
        <v>0.11895827528074343</v>
      </c>
    </row>
    <row r="11" spans="1:26" x14ac:dyDescent="0.35">
      <c r="A11" s="1">
        <v>45856</v>
      </c>
      <c r="B11" t="s">
        <v>24</v>
      </c>
      <c r="C11">
        <v>1497.280029296875</v>
      </c>
      <c r="D11">
        <v>7.27001953125</v>
      </c>
      <c r="E11">
        <v>4.8791749609746748E-3</v>
      </c>
      <c r="F11">
        <v>8.0575964057488347E-2</v>
      </c>
      <c r="G11" t="s">
        <v>38</v>
      </c>
      <c r="H11" t="s">
        <v>32</v>
      </c>
      <c r="J11" s="2">
        <v>45859</v>
      </c>
      <c r="K11">
        <v>1485.050048828125</v>
      </c>
      <c r="L11">
        <v>-12.22998046875</v>
      </c>
      <c r="M11">
        <v>-8.1681316984459906E-3</v>
      </c>
      <c r="N11">
        <v>7.2407832359042357E-2</v>
      </c>
      <c r="P11" s="2">
        <v>45859</v>
      </c>
      <c r="Q11">
        <v>1628.06005859375</v>
      </c>
      <c r="R11">
        <v>-15.8499755859375</v>
      </c>
      <c r="S11">
        <v>-9.641631997122424E-3</v>
      </c>
      <c r="T11">
        <v>9.5312889042597271E-2</v>
      </c>
      <c r="V11" s="2">
        <v>45859</v>
      </c>
      <c r="W11">
        <v>1624.5</v>
      </c>
      <c r="X11">
        <v>-13.5</v>
      </c>
      <c r="Y11">
        <v>-8.2417582417582125E-3</v>
      </c>
      <c r="Z11">
        <v>0.1001832675860681</v>
      </c>
    </row>
    <row r="12" spans="1:26" x14ac:dyDescent="0.35">
      <c r="A12" s="1">
        <v>45855</v>
      </c>
      <c r="B12" t="s">
        <v>24</v>
      </c>
      <c r="C12">
        <v>1490.010009765625</v>
      </c>
      <c r="D12">
        <v>14.5400390625</v>
      </c>
      <c r="E12">
        <v>9.8545137150918283E-3</v>
      </c>
      <c r="F12">
        <v>7.5696789096513672E-2</v>
      </c>
      <c r="G12" t="s">
        <v>38</v>
      </c>
      <c r="H12" t="s">
        <v>32</v>
      </c>
      <c r="J12" s="2">
        <v>45856</v>
      </c>
      <c r="K12">
        <v>1497.280029296875</v>
      </c>
      <c r="L12">
        <v>7.27001953125</v>
      </c>
      <c r="M12">
        <v>4.8791749609746748E-3</v>
      </c>
      <c r="N12">
        <v>8.0575964057488347E-2</v>
      </c>
      <c r="P12" s="2">
        <v>45856</v>
      </c>
      <c r="Q12">
        <v>1643.9100341796875</v>
      </c>
      <c r="R12">
        <v>9.2100830078125</v>
      </c>
      <c r="S12">
        <v>5.6341122425616064E-3</v>
      </c>
      <c r="T12">
        <v>0.10495452103971969</v>
      </c>
      <c r="V12" s="2">
        <v>45856</v>
      </c>
      <c r="W12">
        <v>1638</v>
      </c>
      <c r="X12">
        <v>0</v>
      </c>
      <c r="Y12">
        <v>0</v>
      </c>
      <c r="Z12">
        <v>0.10842502582782632</v>
      </c>
    </row>
    <row r="13" spans="1:26" x14ac:dyDescent="0.35">
      <c r="A13" s="1">
        <v>45854</v>
      </c>
      <c r="B13" t="s">
        <v>24</v>
      </c>
      <c r="C13">
        <v>1475.469970703125</v>
      </c>
      <c r="D13">
        <v>14.8199462890625</v>
      </c>
      <c r="E13">
        <v>1.0146130860475999E-2</v>
      </c>
      <c r="F13">
        <v>6.5842275381421844E-2</v>
      </c>
      <c r="G13" t="s">
        <v>38</v>
      </c>
      <c r="H13" t="s">
        <v>32</v>
      </c>
      <c r="J13" s="2">
        <v>45855</v>
      </c>
      <c r="K13">
        <v>1490.010009765625</v>
      </c>
      <c r="L13">
        <v>14.5400390625</v>
      </c>
      <c r="M13">
        <v>9.8545137150918283E-3</v>
      </c>
      <c r="N13">
        <v>7.5696789096513672E-2</v>
      </c>
      <c r="P13" s="2">
        <v>45855</v>
      </c>
      <c r="Q13">
        <v>1634.699951171875</v>
      </c>
      <c r="R13">
        <v>20.2799072265625</v>
      </c>
      <c r="S13">
        <v>1.2561729088176099E-2</v>
      </c>
      <c r="T13">
        <v>9.9320408797158088E-2</v>
      </c>
      <c r="V13" s="2">
        <v>45855</v>
      </c>
      <c r="W13">
        <v>1638</v>
      </c>
      <c r="X13">
        <v>20</v>
      </c>
      <c r="Y13">
        <v>1.2360939431396822E-2</v>
      </c>
      <c r="Z13">
        <v>0.10842502582782632</v>
      </c>
    </row>
    <row r="14" spans="1:26" x14ac:dyDescent="0.35">
      <c r="A14" s="1">
        <v>45853</v>
      </c>
      <c r="B14" t="s">
        <v>24</v>
      </c>
      <c r="C14">
        <v>1460.6500244140625</v>
      </c>
      <c r="D14">
        <v>-9.77001953125</v>
      </c>
      <c r="E14">
        <v>-6.6443731989913601E-3</v>
      </c>
      <c r="F14">
        <v>5.5696144520945845E-2</v>
      </c>
      <c r="G14" t="s">
        <v>38</v>
      </c>
      <c r="H14" t="s">
        <v>32</v>
      </c>
      <c r="J14" s="2">
        <v>45854</v>
      </c>
      <c r="K14">
        <v>1475.469970703125</v>
      </c>
      <c r="L14">
        <v>14.8199462890625</v>
      </c>
      <c r="M14">
        <v>1.0146130860475999E-2</v>
      </c>
      <c r="N14">
        <v>6.5842275381421844E-2</v>
      </c>
      <c r="P14" s="2">
        <v>45854</v>
      </c>
      <c r="Q14">
        <v>1614.4200439453125</v>
      </c>
      <c r="R14">
        <v>20.580078125</v>
      </c>
      <c r="S14">
        <v>1.2912261310004114E-2</v>
      </c>
      <c r="T14">
        <v>8.6758679708981989E-2</v>
      </c>
      <c r="V14" s="2">
        <v>45854</v>
      </c>
      <c r="W14">
        <v>1618</v>
      </c>
      <c r="X14">
        <v>24</v>
      </c>
      <c r="Y14">
        <v>1.5056461731492998E-2</v>
      </c>
      <c r="Z14">
        <v>9.6064086396429493E-2</v>
      </c>
    </row>
    <row r="15" spans="1:26" x14ac:dyDescent="0.35">
      <c r="A15" s="1">
        <v>45852</v>
      </c>
      <c r="B15" t="s">
        <v>24</v>
      </c>
      <c r="C15">
        <v>1470.4200439453125</v>
      </c>
      <c r="D15">
        <v>12.6600341796875</v>
      </c>
      <c r="E15">
        <v>8.6845805172848234E-3</v>
      </c>
      <c r="F15">
        <v>6.2340517719937205E-2</v>
      </c>
      <c r="G15" t="s">
        <v>38</v>
      </c>
      <c r="H15" t="s">
        <v>32</v>
      </c>
      <c r="J15" s="2">
        <v>45853</v>
      </c>
      <c r="K15">
        <v>1460.6500244140625</v>
      </c>
      <c r="L15">
        <v>-9.77001953125</v>
      </c>
      <c r="M15">
        <v>-6.6443731989913601E-3</v>
      </c>
      <c r="N15">
        <v>5.5696144520945845E-2</v>
      </c>
      <c r="P15" s="2">
        <v>45853</v>
      </c>
      <c r="Q15">
        <v>1593.8399658203125</v>
      </c>
      <c r="R15">
        <v>-11.820068359375</v>
      </c>
      <c r="S15">
        <v>-7.3615012566553562E-3</v>
      </c>
      <c r="T15">
        <v>7.3846418398977876E-2</v>
      </c>
      <c r="V15" s="2">
        <v>45853</v>
      </c>
      <c r="W15">
        <v>1594</v>
      </c>
      <c r="X15">
        <v>-7.199951171875</v>
      </c>
      <c r="Y15">
        <v>-4.4965971717683129E-3</v>
      </c>
      <c r="Z15">
        <v>8.1007624664936495E-2</v>
      </c>
    </row>
    <row r="16" spans="1:26" x14ac:dyDescent="0.35">
      <c r="A16" s="1">
        <v>45849</v>
      </c>
      <c r="B16" t="s">
        <v>24</v>
      </c>
      <c r="C16">
        <v>1457.760009765625</v>
      </c>
      <c r="D16">
        <v>12.1199951171875</v>
      </c>
      <c r="E16">
        <v>8.3838265366049658E-3</v>
      </c>
      <c r="F16">
        <v>5.3655937202652382E-2</v>
      </c>
      <c r="G16" t="s">
        <v>38</v>
      </c>
      <c r="H16" t="s">
        <v>32</v>
      </c>
      <c r="J16" s="2">
        <v>45852</v>
      </c>
      <c r="K16">
        <v>1470.4200439453125</v>
      </c>
      <c r="L16">
        <v>12.6600341796875</v>
      </c>
      <c r="M16">
        <v>8.6845805172848234E-3</v>
      </c>
      <c r="N16">
        <v>6.2340517719937205E-2</v>
      </c>
      <c r="P16" s="2">
        <v>45852</v>
      </c>
      <c r="Q16">
        <v>1605.6600341796875</v>
      </c>
      <c r="R16">
        <v>11.6500244140625</v>
      </c>
      <c r="S16">
        <v>7.3086268860855785E-3</v>
      </c>
      <c r="T16">
        <v>8.1207919655633232E-2</v>
      </c>
      <c r="V16" s="2">
        <v>45852</v>
      </c>
      <c r="W16">
        <v>1601.199951171875</v>
      </c>
      <c r="X16">
        <v>5.2999267578125</v>
      </c>
      <c r="Y16">
        <v>3.3209641435767434E-3</v>
      </c>
      <c r="Z16">
        <v>8.5504221836704808E-2</v>
      </c>
    </row>
    <row r="17" spans="1:26" x14ac:dyDescent="0.35">
      <c r="A17" s="1">
        <v>45848</v>
      </c>
      <c r="B17" t="s">
        <v>24</v>
      </c>
      <c r="C17">
        <v>1445.6400146484375</v>
      </c>
      <c r="D17">
        <v>14.320068359375</v>
      </c>
      <c r="E17">
        <v>1.0004798994454056E-2</v>
      </c>
      <c r="F17">
        <v>4.5272110666047416E-2</v>
      </c>
      <c r="G17" t="s">
        <v>38</v>
      </c>
      <c r="H17" t="s">
        <v>32</v>
      </c>
      <c r="J17" s="2">
        <v>45849</v>
      </c>
      <c r="K17">
        <v>1457.760009765625</v>
      </c>
      <c r="L17">
        <v>12.1199951171875</v>
      </c>
      <c r="M17">
        <v>8.3838265366049658E-3</v>
      </c>
      <c r="N17">
        <v>5.3655937202652382E-2</v>
      </c>
      <c r="P17" s="2">
        <v>45849</v>
      </c>
      <c r="Q17">
        <v>1594.010009765625</v>
      </c>
      <c r="R17">
        <v>24.6700439453125</v>
      </c>
      <c r="S17">
        <v>1.572001254197164E-2</v>
      </c>
      <c r="T17">
        <v>7.3899292769547653E-2</v>
      </c>
      <c r="V17" s="2">
        <v>45849</v>
      </c>
      <c r="W17">
        <v>1595.9000244140625</v>
      </c>
      <c r="X17">
        <v>28</v>
      </c>
      <c r="Y17">
        <v>1.7858281500100048E-2</v>
      </c>
      <c r="Z17">
        <v>8.2183257693128065E-2</v>
      </c>
    </row>
    <row r="18" spans="1:26" x14ac:dyDescent="0.35">
      <c r="A18" s="1">
        <v>45847</v>
      </c>
      <c r="B18" t="s">
        <v>24</v>
      </c>
      <c r="C18">
        <v>1431.3199462890625</v>
      </c>
      <c r="D18">
        <v>15.8599853515625</v>
      </c>
      <c r="E18">
        <v>1.1204827963525066E-2</v>
      </c>
      <c r="F18">
        <v>3.526731167159336E-2</v>
      </c>
      <c r="G18" t="s">
        <v>38</v>
      </c>
      <c r="H18" t="s">
        <v>32</v>
      </c>
      <c r="J18" s="2">
        <v>45848</v>
      </c>
      <c r="K18">
        <v>1445.6400146484375</v>
      </c>
      <c r="L18">
        <v>14.320068359375</v>
      </c>
      <c r="M18">
        <v>1.0004798994454056E-2</v>
      </c>
      <c r="N18">
        <v>4.5272110666047416E-2</v>
      </c>
      <c r="P18" s="2">
        <v>45848</v>
      </c>
      <c r="Q18">
        <v>1569.3399658203125</v>
      </c>
      <c r="R18">
        <v>26.0699462890625</v>
      </c>
      <c r="S18">
        <v>1.6892666843214554E-2</v>
      </c>
      <c r="T18">
        <v>5.8179280227576013E-2</v>
      </c>
      <c r="V18" s="2">
        <v>45848</v>
      </c>
      <c r="W18">
        <v>1567.9000244140625</v>
      </c>
      <c r="X18">
        <v>34.9000244140625</v>
      </c>
      <c r="Y18">
        <v>2.2765834581906397E-2</v>
      </c>
      <c r="Z18">
        <v>6.4324976193028016E-2</v>
      </c>
    </row>
    <row r="19" spans="1:26" x14ac:dyDescent="0.35">
      <c r="A19" s="1">
        <v>45846</v>
      </c>
      <c r="B19" t="s">
        <v>24</v>
      </c>
      <c r="C19">
        <v>1415.4599609375</v>
      </c>
      <c r="D19">
        <v>13.39990234375</v>
      </c>
      <c r="E19">
        <v>9.5572955392437819E-3</v>
      </c>
      <c r="F19">
        <v>2.4062483708068294E-2</v>
      </c>
      <c r="G19" t="s">
        <v>38</v>
      </c>
      <c r="H19" t="s">
        <v>32</v>
      </c>
      <c r="J19" s="2">
        <v>45847</v>
      </c>
      <c r="K19">
        <v>1431.3199462890625</v>
      </c>
      <c r="L19">
        <v>15.8599853515625</v>
      </c>
      <c r="M19">
        <v>1.1204827963525066E-2</v>
      </c>
      <c r="N19">
        <v>3.526731167159336E-2</v>
      </c>
      <c r="P19" s="2">
        <v>45847</v>
      </c>
      <c r="Q19">
        <v>1543.27001953125</v>
      </c>
      <c r="R19">
        <v>14</v>
      </c>
      <c r="S19">
        <v>9.1546946067060375E-3</v>
      </c>
      <c r="T19">
        <v>4.1286613384361459E-2</v>
      </c>
      <c r="V19" s="2">
        <v>45847</v>
      </c>
      <c r="W19">
        <v>1533</v>
      </c>
      <c r="X19">
        <v>21</v>
      </c>
      <c r="Y19">
        <v>1.388888888888884E-2</v>
      </c>
      <c r="Z19">
        <v>4.1559141611121619E-2</v>
      </c>
    </row>
    <row r="20" spans="1:26" x14ac:dyDescent="0.35">
      <c r="A20" s="1">
        <v>45845</v>
      </c>
      <c r="B20" t="s">
        <v>24</v>
      </c>
      <c r="C20">
        <v>1402.06005859375</v>
      </c>
      <c r="D20">
        <v>15.090087890625</v>
      </c>
      <c r="E20">
        <v>1.0879895173920184E-2</v>
      </c>
      <c r="F20">
        <v>1.4505188168824512E-2</v>
      </c>
      <c r="G20" t="s">
        <v>38</v>
      </c>
      <c r="H20" t="s">
        <v>32</v>
      </c>
      <c r="J20" s="2">
        <v>45846</v>
      </c>
      <c r="K20">
        <v>1415.4599609375</v>
      </c>
      <c r="L20">
        <v>13.39990234375</v>
      </c>
      <c r="M20">
        <v>9.5572955392437819E-3</v>
      </c>
      <c r="N20">
        <v>2.4062483708068294E-2</v>
      </c>
      <c r="P20" s="2">
        <v>45846</v>
      </c>
      <c r="Q20">
        <v>1529.27001953125</v>
      </c>
      <c r="R20">
        <v>20.6099853515625</v>
      </c>
      <c r="S20">
        <v>1.3661119725206339E-2</v>
      </c>
      <c r="T20">
        <v>3.2131918777655422E-2</v>
      </c>
      <c r="V20" s="2">
        <v>45846</v>
      </c>
      <c r="W20">
        <v>1512</v>
      </c>
      <c r="X20">
        <v>19.0999755859375</v>
      </c>
      <c r="Y20">
        <v>1.279387452179459E-2</v>
      </c>
      <c r="Z20">
        <v>2.767025272223278E-2</v>
      </c>
    </row>
    <row r="21" spans="1:26" x14ac:dyDescent="0.35">
      <c r="A21" s="1">
        <v>45842</v>
      </c>
      <c r="B21" t="s">
        <v>24</v>
      </c>
      <c r="C21">
        <v>1386.969970703125</v>
      </c>
      <c r="D21">
        <v>5.010009765625</v>
      </c>
      <c r="E21">
        <v>3.6252929949043278E-3</v>
      </c>
      <c r="F21">
        <v>3.6252929949043278E-3</v>
      </c>
      <c r="G21" t="s">
        <v>38</v>
      </c>
      <c r="H21" t="s">
        <v>32</v>
      </c>
      <c r="J21" s="2">
        <v>45845</v>
      </c>
      <c r="K21">
        <v>1402.06005859375</v>
      </c>
      <c r="L21">
        <v>15.090087890625</v>
      </c>
      <c r="M21">
        <v>1.0879895173920184E-2</v>
      </c>
      <c r="N21">
        <v>1.4505188168824512E-2</v>
      </c>
      <c r="P21" s="2">
        <v>45845</v>
      </c>
      <c r="Q21">
        <v>1508.6600341796875</v>
      </c>
      <c r="R21">
        <v>19.8900146484375</v>
      </c>
      <c r="S21">
        <v>1.3360031695627494E-2</v>
      </c>
      <c r="T21">
        <v>1.8470799052449083E-2</v>
      </c>
      <c r="V21" s="2">
        <v>45845</v>
      </c>
      <c r="W21">
        <v>1492.9000244140625</v>
      </c>
      <c r="X21">
        <v>20.7000732421875</v>
      </c>
      <c r="Y21">
        <v>1.406063981031247E-2</v>
      </c>
      <c r="Z21">
        <v>1.4876378200438189E-2</v>
      </c>
    </row>
    <row r="22" spans="1:26" x14ac:dyDescent="0.35">
      <c r="A22" s="1">
        <v>45869</v>
      </c>
      <c r="B22" t="s">
        <v>25</v>
      </c>
      <c r="C22">
        <v>1615.22998046875</v>
      </c>
      <c r="D22">
        <v>-15.550048828125</v>
      </c>
      <c r="E22">
        <v>-9.5353441597083588E-3</v>
      </c>
      <c r="F22">
        <v>8.8747998113111071E-2</v>
      </c>
      <c r="G22" t="s">
        <v>38</v>
      </c>
      <c r="H22" t="s">
        <v>32</v>
      </c>
      <c r="J22" s="2">
        <v>45842</v>
      </c>
      <c r="K22">
        <v>1386.969970703125</v>
      </c>
      <c r="L22">
        <v>5.010009765625</v>
      </c>
      <c r="M22">
        <v>3.6252929949043278E-3</v>
      </c>
      <c r="N22">
        <v>3.6252929949043278E-3</v>
      </c>
      <c r="P22" s="2">
        <v>45842</v>
      </c>
      <c r="Q22">
        <v>1488.77001953125</v>
      </c>
      <c r="R22">
        <v>7.570068359375</v>
      </c>
      <c r="S22">
        <v>5.1107673568215883E-3</v>
      </c>
      <c r="T22">
        <v>5.1107673568215883E-3</v>
      </c>
      <c r="V22" s="2">
        <v>45842</v>
      </c>
      <c r="W22">
        <v>1472.199951171875</v>
      </c>
      <c r="X22">
        <v>1.199951171875</v>
      </c>
      <c r="Y22">
        <v>8.157383901257198E-4</v>
      </c>
      <c r="Z22">
        <v>8.157383901257198E-4</v>
      </c>
    </row>
    <row r="23" spans="1:26" ht="20" thickBot="1" x14ac:dyDescent="0.5">
      <c r="A23" s="1">
        <v>45868</v>
      </c>
      <c r="B23" t="s">
        <v>25</v>
      </c>
      <c r="C23">
        <v>1630.780029296875</v>
      </c>
      <c r="D23">
        <v>9.489990234375</v>
      </c>
      <c r="E23">
        <v>5.8533575151442641E-3</v>
      </c>
      <c r="F23">
        <v>9.8283342272819429E-2</v>
      </c>
      <c r="G23" t="s">
        <v>38</v>
      </c>
      <c r="H23" t="s">
        <v>32</v>
      </c>
      <c r="J23" s="96" t="s">
        <v>22</v>
      </c>
      <c r="K23" s="96"/>
      <c r="L23" s="96"/>
      <c r="M23" s="96"/>
      <c r="N23" s="96"/>
      <c r="P23" s="96" t="s">
        <v>23</v>
      </c>
      <c r="Q23" s="96"/>
      <c r="R23" s="96"/>
      <c r="S23" s="96"/>
      <c r="T23" s="96"/>
      <c r="V23" s="96" t="s">
        <v>21</v>
      </c>
      <c r="W23" s="96"/>
      <c r="X23" s="96"/>
      <c r="Y23" s="96"/>
      <c r="Z23" s="96"/>
    </row>
    <row r="24" spans="1:26" ht="15" thickTop="1" x14ac:dyDescent="0.35">
      <c r="A24" s="1">
        <v>45867</v>
      </c>
      <c r="B24" t="s">
        <v>25</v>
      </c>
      <c r="C24">
        <v>1621.2900390625</v>
      </c>
      <c r="D24">
        <v>-74.3399658203125</v>
      </c>
      <c r="E24">
        <v>-4.3842091497696911E-2</v>
      </c>
      <c r="F24">
        <v>9.2429984757675165E-2</v>
      </c>
      <c r="G24" t="s">
        <v>38</v>
      </c>
      <c r="H24" t="s">
        <v>32</v>
      </c>
      <c r="J24" s="2" t="str" cm="1">
        <f t="array" ref="J24:N44">_xlfn.CHOOSECOLS(_xlfn.VSTACK(daily_8h30_data[#Headers],
  _xlfn._xlws.SORT(_xlfn._xlws.FILTER(daily_8h30_data[], daily_8h30_data[ticker]=J23), 1, -1)
 ), 1, 3, 4, 5, 6)</f>
        <v>date</v>
      </c>
      <c r="K24" t="str">
        <v>close</v>
      </c>
      <c r="L24" t="str">
        <v>1d_diff</v>
      </c>
      <c r="M24" t="str">
        <v>1d_change</v>
      </c>
      <c r="N24" t="str">
        <v>cum_change</v>
      </c>
      <c r="P24" s="2" t="str" cm="1">
        <f t="array" ref="P24:T44">_xlfn.CHOOSECOLS(_xlfn.VSTACK(daily_8h30_data[#Headers],
  _xlfn._xlws.SORT(_xlfn._xlws.FILTER(daily_8h30_data[], daily_8h30_data[ticker]=P23), 1, -1)
 ), 1, 3, 4, 5, 6)</f>
        <v>date</v>
      </c>
      <c r="Q24" t="str">
        <v>close</v>
      </c>
      <c r="R24" t="str">
        <v>1d_diff</v>
      </c>
      <c r="S24" t="str">
        <v>1d_change</v>
      </c>
      <c r="T24" t="str">
        <v>cum_change</v>
      </c>
      <c r="V24" s="2" t="str" cm="1">
        <f t="array" ref="V24:Z44">_xlfn.CHOOSECOLS(_xlfn.VSTACK(daily_8h30_data[#Headers],
  _xlfn._xlws.SORT(_xlfn._xlws.FILTER(daily_8h30_data[], daily_8h30_data[ticker]=V23), 1, -1)
 ), 1, 3, 4, 5, 6)</f>
        <v>date</v>
      </c>
      <c r="W24" t="str">
        <v>close</v>
      </c>
      <c r="X24" t="str">
        <v>1d_diff</v>
      </c>
      <c r="Y24" t="str">
        <v>1d_change</v>
      </c>
      <c r="Z24" t="str">
        <v>cum_change</v>
      </c>
    </row>
    <row r="25" spans="1:26" x14ac:dyDescent="0.35">
      <c r="A25" s="1">
        <v>45866</v>
      </c>
      <c r="B25" t="s">
        <v>25</v>
      </c>
      <c r="C25">
        <v>1695.6300048828125</v>
      </c>
      <c r="D25">
        <v>26.300048828125</v>
      </c>
      <c r="E25">
        <v>1.5754853456462659E-2</v>
      </c>
      <c r="F25">
        <v>0.13627207625537208</v>
      </c>
      <c r="G25" t="s">
        <v>38</v>
      </c>
      <c r="H25" t="s">
        <v>32</v>
      </c>
      <c r="J25" s="2">
        <v>45868</v>
      </c>
      <c r="K25">
        <v>44461.28125</v>
      </c>
      <c r="L25">
        <v>-171.70703125</v>
      </c>
      <c r="M25">
        <v>-3.8470879468792685E-3</v>
      </c>
      <c r="N25">
        <v>-4.2422129025376787E-4</v>
      </c>
      <c r="P25" s="2">
        <v>45869</v>
      </c>
      <c r="Q25">
        <v>9181.16015625</v>
      </c>
      <c r="R25">
        <v>44.2197265625</v>
      </c>
      <c r="S25">
        <v>4.8396645357151602E-3</v>
      </c>
      <c r="T25">
        <v>4.0015823885145463E-2</v>
      </c>
      <c r="V25" s="2">
        <v>45869</v>
      </c>
      <c r="W25">
        <v>3573.208251953125</v>
      </c>
      <c r="X25">
        <v>-42.508544921875</v>
      </c>
      <c r="Y25">
        <v>-1.1756602441489461E-2</v>
      </c>
      <c r="Z25">
        <v>3.2085092575322216E-2</v>
      </c>
    </row>
    <row r="26" spans="1:26" x14ac:dyDescent="0.35">
      <c r="A26" s="1">
        <v>45863</v>
      </c>
      <c r="B26" t="s">
        <v>25</v>
      </c>
      <c r="C26">
        <v>1669.3299560546875</v>
      </c>
      <c r="D26">
        <v>8.0999755859375</v>
      </c>
      <c r="E26">
        <v>4.8758905637207306E-3</v>
      </c>
      <c r="F26">
        <v>0.12051722279890942</v>
      </c>
      <c r="G26" t="s">
        <v>38</v>
      </c>
      <c r="H26" t="s">
        <v>32</v>
      </c>
      <c r="J26" s="2">
        <v>45867</v>
      </c>
      <c r="K26">
        <v>44632.98828125</v>
      </c>
      <c r="L26">
        <v>-204.5703125</v>
      </c>
      <c r="M26">
        <v>-4.562476613713673E-3</v>
      </c>
      <c r="N26">
        <v>3.4228666566255006E-3</v>
      </c>
      <c r="P26" s="2">
        <v>45868</v>
      </c>
      <c r="Q26">
        <v>9136.9404296875</v>
      </c>
      <c r="R26">
        <v>0.6201171875</v>
      </c>
      <c r="S26">
        <v>6.7873844862065269E-5</v>
      </c>
      <c r="T26">
        <v>3.5176159349430303E-2</v>
      </c>
      <c r="V26" s="2">
        <v>45868</v>
      </c>
      <c r="W26">
        <v>3615.716796875</v>
      </c>
      <c r="X26">
        <v>6.005615234375</v>
      </c>
      <c r="Y26">
        <v>1.6637384356177343E-3</v>
      </c>
      <c r="Z26">
        <v>4.3841695016811677E-2</v>
      </c>
    </row>
    <row r="27" spans="1:26" x14ac:dyDescent="0.35">
      <c r="A27" s="1">
        <v>45862</v>
      </c>
      <c r="B27" t="s">
        <v>25</v>
      </c>
      <c r="C27">
        <v>1661.22998046875</v>
      </c>
      <c r="D27">
        <v>8.219970703125</v>
      </c>
      <c r="E27">
        <v>4.9727289336201075E-3</v>
      </c>
      <c r="F27">
        <v>0.11564133223518869</v>
      </c>
      <c r="G27" t="s">
        <v>38</v>
      </c>
      <c r="H27" t="s">
        <v>32</v>
      </c>
      <c r="J27" s="2">
        <v>45866</v>
      </c>
      <c r="K27">
        <v>44837.55859375</v>
      </c>
      <c r="L27">
        <v>-64.36328125</v>
      </c>
      <c r="M27">
        <v>-1.433419296153482E-3</v>
      </c>
      <c r="N27">
        <v>7.9853432703391736E-3</v>
      </c>
      <c r="P27" s="2">
        <v>45867</v>
      </c>
      <c r="Q27">
        <v>9136.3203125</v>
      </c>
      <c r="R27">
        <v>54.8798828125</v>
      </c>
      <c r="S27">
        <v>6.0430812972240844E-3</v>
      </c>
      <c r="T27">
        <v>3.5108285504568237E-2</v>
      </c>
      <c r="V27" s="2">
        <v>45867</v>
      </c>
      <c r="W27">
        <v>3609.711181640625</v>
      </c>
      <c r="X27">
        <v>11.774169921875</v>
      </c>
      <c r="Y27">
        <v>3.272478057154915E-3</v>
      </c>
      <c r="Z27">
        <v>4.2177956581193943E-2</v>
      </c>
    </row>
    <row r="28" spans="1:26" x14ac:dyDescent="0.35">
      <c r="A28" s="1">
        <v>45861</v>
      </c>
      <c r="B28" t="s">
        <v>25</v>
      </c>
      <c r="C28">
        <v>1653.010009765625</v>
      </c>
      <c r="D28">
        <v>-2.969970703125</v>
      </c>
      <c r="E28">
        <v>-1.7934822510863313E-3</v>
      </c>
      <c r="F28">
        <v>0.11066860330156858</v>
      </c>
      <c r="G28" t="s">
        <v>38</v>
      </c>
      <c r="H28" t="s">
        <v>32</v>
      </c>
      <c r="J28" s="2">
        <v>45863</v>
      </c>
      <c r="K28">
        <v>44901.921875</v>
      </c>
      <c r="L28">
        <v>208.01171875</v>
      </c>
      <c r="M28">
        <v>4.6541400835771185E-3</v>
      </c>
      <c r="N28">
        <v>9.4187625664926555E-3</v>
      </c>
      <c r="P28" s="2">
        <v>45866</v>
      </c>
      <c r="Q28">
        <v>9081.4404296875</v>
      </c>
      <c r="R28">
        <v>-38.869140625</v>
      </c>
      <c r="S28">
        <v>-4.261822510008062E-3</v>
      </c>
      <c r="T28">
        <v>2.9065204207344153E-2</v>
      </c>
      <c r="V28" s="2">
        <v>45866</v>
      </c>
      <c r="W28">
        <v>3597.93701171875</v>
      </c>
      <c r="X28">
        <v>4.28173828125</v>
      </c>
      <c r="Y28">
        <v>1.1914716230292388E-3</v>
      </c>
      <c r="Z28">
        <v>3.8905478524039028E-2</v>
      </c>
    </row>
    <row r="29" spans="1:26" x14ac:dyDescent="0.35">
      <c r="A29" s="1">
        <v>45860</v>
      </c>
      <c r="B29" t="s">
        <v>25</v>
      </c>
      <c r="C29">
        <v>1655.97998046875</v>
      </c>
      <c r="D29">
        <v>27.919921875</v>
      </c>
      <c r="E29">
        <v>1.714919651005764E-2</v>
      </c>
      <c r="F29">
        <v>0.11246208555265491</v>
      </c>
      <c r="G29" t="s">
        <v>38</v>
      </c>
      <c r="H29" t="s">
        <v>32</v>
      </c>
      <c r="J29" s="2">
        <v>45862</v>
      </c>
      <c r="K29">
        <v>44693.91015625</v>
      </c>
      <c r="L29">
        <v>-316.37890625</v>
      </c>
      <c r="M29">
        <v>-7.0290352014998891E-3</v>
      </c>
      <c r="N29">
        <v>4.764622482915537E-3</v>
      </c>
      <c r="P29" s="2">
        <v>45863</v>
      </c>
      <c r="Q29">
        <v>9120.3095703125</v>
      </c>
      <c r="R29">
        <v>-18.060546875</v>
      </c>
      <c r="S29">
        <v>-1.9763422408369813E-3</v>
      </c>
      <c r="T29">
        <v>3.3327026717352215E-2</v>
      </c>
      <c r="V29" s="2">
        <v>45863</v>
      </c>
      <c r="W29">
        <v>3593.6552734375</v>
      </c>
      <c r="X29">
        <v>-12.071533203125</v>
      </c>
      <c r="Y29">
        <v>-3.3478779315430085E-3</v>
      </c>
      <c r="Z29">
        <v>3.7714006901009789E-2</v>
      </c>
    </row>
    <row r="30" spans="1:26" x14ac:dyDescent="0.35">
      <c r="A30" s="1">
        <v>45859</v>
      </c>
      <c r="B30" t="s">
        <v>25</v>
      </c>
      <c r="C30">
        <v>1628.06005859375</v>
      </c>
      <c r="D30">
        <v>-15.8499755859375</v>
      </c>
      <c r="E30">
        <v>-9.641631997122424E-3</v>
      </c>
      <c r="F30">
        <v>9.5312889042597271E-2</v>
      </c>
      <c r="G30" t="s">
        <v>38</v>
      </c>
      <c r="H30" t="s">
        <v>32</v>
      </c>
      <c r="J30" s="2">
        <v>45861</v>
      </c>
      <c r="K30">
        <v>45010.2890625</v>
      </c>
      <c r="L30">
        <v>507.84765625</v>
      </c>
      <c r="M30">
        <v>1.1411680802273505E-2</v>
      </c>
      <c r="N30">
        <v>1.1793657684415426E-2</v>
      </c>
      <c r="P30" s="2">
        <v>45862</v>
      </c>
      <c r="Q30">
        <v>9138.3701171875</v>
      </c>
      <c r="R30">
        <v>76.8798828125</v>
      </c>
      <c r="S30">
        <v>8.4842427485993799E-3</v>
      </c>
      <c r="T30">
        <v>3.5303368958189196E-2</v>
      </c>
      <c r="V30" s="2">
        <v>45862</v>
      </c>
      <c r="W30">
        <v>3605.726806640625</v>
      </c>
      <c r="X30">
        <v>23.4287109375</v>
      </c>
      <c r="Y30">
        <v>6.5401343806652523E-3</v>
      </c>
      <c r="Z30">
        <v>4.1061884832552797E-2</v>
      </c>
    </row>
    <row r="31" spans="1:26" x14ac:dyDescent="0.35">
      <c r="A31" s="1">
        <v>45856</v>
      </c>
      <c r="B31" t="s">
        <v>25</v>
      </c>
      <c r="C31">
        <v>1643.9100341796875</v>
      </c>
      <c r="D31">
        <v>9.2100830078125</v>
      </c>
      <c r="E31">
        <v>5.6341122425616064E-3</v>
      </c>
      <c r="F31">
        <v>0.10495452103971969</v>
      </c>
      <c r="G31" t="s">
        <v>38</v>
      </c>
      <c r="H31" t="s">
        <v>32</v>
      </c>
      <c r="J31" s="2">
        <v>45860</v>
      </c>
      <c r="K31">
        <v>44502.44140625</v>
      </c>
      <c r="L31">
        <v>179.37109375</v>
      </c>
      <c r="M31">
        <v>4.0469013650306085E-3</v>
      </c>
      <c r="N31">
        <v>3.8197688214192116E-4</v>
      </c>
      <c r="P31" s="2">
        <v>45861</v>
      </c>
      <c r="Q31">
        <v>9061.490234375</v>
      </c>
      <c r="R31">
        <v>37.6806640625</v>
      </c>
      <c r="S31">
        <v>4.17569362129111E-3</v>
      </c>
      <c r="T31">
        <v>2.6819126209589816E-2</v>
      </c>
      <c r="V31" s="2">
        <v>45861</v>
      </c>
      <c r="W31">
        <v>3582.298095703125</v>
      </c>
      <c r="X31">
        <v>0.43701171875</v>
      </c>
      <c r="Y31">
        <v>1.2200688650487734E-4</v>
      </c>
      <c r="Z31">
        <v>3.4521750451887545E-2</v>
      </c>
    </row>
    <row r="32" spans="1:26" x14ac:dyDescent="0.35">
      <c r="A32" s="1">
        <v>45855</v>
      </c>
      <c r="B32" t="s">
        <v>25</v>
      </c>
      <c r="C32">
        <v>1634.699951171875</v>
      </c>
      <c r="D32">
        <v>20.2799072265625</v>
      </c>
      <c r="E32">
        <v>1.2561729088176099E-2</v>
      </c>
      <c r="F32">
        <v>9.9320408797158088E-2</v>
      </c>
      <c r="G32" t="s">
        <v>38</v>
      </c>
      <c r="H32" t="s">
        <v>32</v>
      </c>
      <c r="J32" s="2">
        <v>45859</v>
      </c>
      <c r="K32">
        <v>44323.0703125</v>
      </c>
      <c r="L32">
        <v>-19.12109375</v>
      </c>
      <c r="M32">
        <v>-4.3121670678880619E-4</v>
      </c>
      <c r="N32">
        <v>-3.6649244828886873E-3</v>
      </c>
      <c r="P32" s="2">
        <v>45860</v>
      </c>
      <c r="Q32">
        <v>9023.8095703125</v>
      </c>
      <c r="R32">
        <v>10.8193359375</v>
      </c>
      <c r="S32">
        <v>1.2004158060923142E-3</v>
      </c>
      <c r="T32">
        <v>2.2643432588298706E-2</v>
      </c>
      <c r="V32" s="2">
        <v>45860</v>
      </c>
      <c r="W32">
        <v>3581.861083984375</v>
      </c>
      <c r="X32">
        <v>22.06982421875</v>
      </c>
      <c r="Y32">
        <v>6.1997523473338312E-3</v>
      </c>
      <c r="Z32">
        <v>3.4399743565382668E-2</v>
      </c>
    </row>
    <row r="33" spans="1:26" x14ac:dyDescent="0.35">
      <c r="A33" s="1">
        <v>45854</v>
      </c>
      <c r="B33" t="s">
        <v>25</v>
      </c>
      <c r="C33">
        <v>1614.4200439453125</v>
      </c>
      <c r="D33">
        <v>20.580078125</v>
      </c>
      <c r="E33">
        <v>1.2912261310004114E-2</v>
      </c>
      <c r="F33">
        <v>8.6758679708981989E-2</v>
      </c>
      <c r="G33" t="s">
        <v>38</v>
      </c>
      <c r="H33" t="s">
        <v>32</v>
      </c>
      <c r="J33" s="2">
        <v>45856</v>
      </c>
      <c r="K33">
        <v>44342.19140625</v>
      </c>
      <c r="L33">
        <v>-142.296875</v>
      </c>
      <c r="M33">
        <v>-3.19879761458286E-3</v>
      </c>
      <c r="N33">
        <v>-3.2337077760998811E-3</v>
      </c>
      <c r="P33" s="2">
        <v>45859</v>
      </c>
      <c r="Q33">
        <v>9012.990234375</v>
      </c>
      <c r="R33">
        <v>20.8701171875</v>
      </c>
      <c r="S33">
        <v>2.320933986147411E-3</v>
      </c>
      <c r="T33">
        <v>2.1443016782206392E-2</v>
      </c>
      <c r="V33" s="2">
        <v>45859</v>
      </c>
      <c r="W33">
        <v>3559.791259765625</v>
      </c>
      <c r="X33">
        <v>25.30859375</v>
      </c>
      <c r="Y33">
        <v>7.1604803705347386E-3</v>
      </c>
      <c r="Z33">
        <v>2.8199991218048837E-2</v>
      </c>
    </row>
    <row r="34" spans="1:26" x14ac:dyDescent="0.35">
      <c r="A34" s="1">
        <v>45853</v>
      </c>
      <c r="B34" t="s">
        <v>25</v>
      </c>
      <c r="C34">
        <v>1593.8399658203125</v>
      </c>
      <c r="D34">
        <v>-11.820068359375</v>
      </c>
      <c r="E34">
        <v>-7.3615012566553562E-3</v>
      </c>
      <c r="F34">
        <v>7.3846418398977876E-2</v>
      </c>
      <c r="G34" t="s">
        <v>38</v>
      </c>
      <c r="H34" t="s">
        <v>32</v>
      </c>
      <c r="J34" s="2">
        <v>45855</v>
      </c>
      <c r="K34">
        <v>44484.48828125</v>
      </c>
      <c r="L34">
        <v>229.70703125</v>
      </c>
      <c r="M34">
        <v>5.1905585060372239E-3</v>
      </c>
      <c r="N34">
        <v>-3.4910161517021088E-5</v>
      </c>
      <c r="P34" s="2">
        <v>45856</v>
      </c>
      <c r="Q34">
        <v>8992.1201171875</v>
      </c>
      <c r="R34">
        <v>19.48046875</v>
      </c>
      <c r="S34">
        <v>2.1710967466961328E-3</v>
      </c>
      <c r="T34">
        <v>1.9122082796058981E-2</v>
      </c>
      <c r="V34" s="2">
        <v>45856</v>
      </c>
      <c r="W34">
        <v>3534.482666015625</v>
      </c>
      <c r="X34">
        <v>17.6572265625</v>
      </c>
      <c r="Y34">
        <v>5.0207856109132365E-3</v>
      </c>
      <c r="Z34">
        <v>2.1039510847514098E-2</v>
      </c>
    </row>
    <row r="35" spans="1:26" x14ac:dyDescent="0.35">
      <c r="A35" s="1">
        <v>45852</v>
      </c>
      <c r="B35" t="s">
        <v>25</v>
      </c>
      <c r="C35">
        <v>1605.6600341796875</v>
      </c>
      <c r="D35">
        <v>11.6500244140625</v>
      </c>
      <c r="E35">
        <v>7.3086268860855785E-3</v>
      </c>
      <c r="F35">
        <v>8.1207919655633232E-2</v>
      </c>
      <c r="G35" t="s">
        <v>38</v>
      </c>
      <c r="H35" t="s">
        <v>32</v>
      </c>
      <c r="J35" s="2">
        <v>45854</v>
      </c>
      <c r="K35">
        <v>44254.78125</v>
      </c>
      <c r="L35">
        <v>231.4921875</v>
      </c>
      <c r="M35">
        <v>5.2584028233635394E-3</v>
      </c>
      <c r="N35">
        <v>-5.225468667554245E-3</v>
      </c>
      <c r="P35" s="2">
        <v>45855</v>
      </c>
      <c r="Q35">
        <v>8972.6396484375</v>
      </c>
      <c r="R35">
        <v>46.08984375</v>
      </c>
      <c r="S35">
        <v>5.1632315685727903E-3</v>
      </c>
      <c r="T35">
        <v>1.6950986049362848E-2</v>
      </c>
      <c r="V35" s="2">
        <v>45855</v>
      </c>
      <c r="W35">
        <v>3516.825439453125</v>
      </c>
      <c r="X35">
        <v>13.048583984375</v>
      </c>
      <c r="Y35">
        <v>3.7241481186247594E-3</v>
      </c>
      <c r="Z35">
        <v>1.6018725236600861E-2</v>
      </c>
    </row>
    <row r="36" spans="1:26" x14ac:dyDescent="0.35">
      <c r="A36" s="1">
        <v>45849</v>
      </c>
      <c r="B36" t="s">
        <v>25</v>
      </c>
      <c r="C36">
        <v>1594.010009765625</v>
      </c>
      <c r="D36">
        <v>24.6700439453125</v>
      </c>
      <c r="E36">
        <v>1.572001254197164E-2</v>
      </c>
      <c r="F36">
        <v>7.3899292769547653E-2</v>
      </c>
      <c r="G36" t="s">
        <v>38</v>
      </c>
      <c r="H36" t="s">
        <v>32</v>
      </c>
      <c r="J36" s="2">
        <v>45853</v>
      </c>
      <c r="K36">
        <v>44023.2890625</v>
      </c>
      <c r="L36">
        <v>-436.359375</v>
      </c>
      <c r="M36">
        <v>-9.8147284185888806E-3</v>
      </c>
      <c r="N36">
        <v>-1.0483871490917784E-2</v>
      </c>
      <c r="P36" s="2">
        <v>45854</v>
      </c>
      <c r="Q36">
        <v>8926.5498046875</v>
      </c>
      <c r="R36">
        <v>-11.7705078125</v>
      </c>
      <c r="S36">
        <v>-1.3168590295471461E-3</v>
      </c>
      <c r="T36">
        <v>1.1787754480790058E-2</v>
      </c>
      <c r="V36" s="2">
        <v>45854</v>
      </c>
      <c r="W36">
        <v>3503.77685546875</v>
      </c>
      <c r="X36">
        <v>-1.221923828125</v>
      </c>
      <c r="Y36">
        <v>-3.4862318222261823E-4</v>
      </c>
      <c r="Z36">
        <v>1.2294577117976102E-2</v>
      </c>
    </row>
    <row r="37" spans="1:26" x14ac:dyDescent="0.35">
      <c r="A37" s="1">
        <v>45848</v>
      </c>
      <c r="B37" t="s">
        <v>25</v>
      </c>
      <c r="C37">
        <v>1569.3399658203125</v>
      </c>
      <c r="D37">
        <v>26.0699462890625</v>
      </c>
      <c r="E37">
        <v>1.6892666843214554E-2</v>
      </c>
      <c r="F37">
        <v>5.8179280227576013E-2</v>
      </c>
      <c r="G37" t="s">
        <v>38</v>
      </c>
      <c r="H37" t="s">
        <v>32</v>
      </c>
      <c r="J37" s="2">
        <v>45852</v>
      </c>
      <c r="K37">
        <v>44459.6484375</v>
      </c>
      <c r="L37">
        <v>88.13671875</v>
      </c>
      <c r="M37">
        <v>1.9863357216372002E-3</v>
      </c>
      <c r="N37">
        <v>-6.691430723289038E-4</v>
      </c>
      <c r="P37" s="2">
        <v>45853</v>
      </c>
      <c r="Q37">
        <v>8938.3203125</v>
      </c>
      <c r="R37">
        <v>-59.7392578125</v>
      </c>
      <c r="S37">
        <v>-6.6391267301229018E-3</v>
      </c>
      <c r="T37">
        <v>1.3104613510337204E-2</v>
      </c>
      <c r="V37" s="2">
        <v>45853</v>
      </c>
      <c r="W37">
        <v>3504.998779296875</v>
      </c>
      <c r="X37">
        <v>-14.651123046875</v>
      </c>
      <c r="Y37">
        <v>-4.1626648824131252E-3</v>
      </c>
      <c r="Z37">
        <v>1.264320030019872E-2</v>
      </c>
    </row>
    <row r="38" spans="1:26" x14ac:dyDescent="0.35">
      <c r="A38" s="1">
        <v>45847</v>
      </c>
      <c r="B38" t="s">
        <v>25</v>
      </c>
      <c r="C38">
        <v>1543.27001953125</v>
      </c>
      <c r="D38">
        <v>14</v>
      </c>
      <c r="E38">
        <v>9.1546946067060375E-3</v>
      </c>
      <c r="F38">
        <v>4.1286613384361459E-2</v>
      </c>
      <c r="G38" t="s">
        <v>38</v>
      </c>
      <c r="H38" t="s">
        <v>32</v>
      </c>
      <c r="J38" s="2">
        <v>45849</v>
      </c>
      <c r="K38">
        <v>44371.51171875</v>
      </c>
      <c r="L38">
        <v>-279.12890625</v>
      </c>
      <c r="M38">
        <v>-6.2513975688338608E-3</v>
      </c>
      <c r="N38">
        <v>-2.655478793966104E-3</v>
      </c>
      <c r="P38" s="2">
        <v>45852</v>
      </c>
      <c r="Q38">
        <v>8998.0595703125</v>
      </c>
      <c r="R38">
        <v>56.939453125</v>
      </c>
      <c r="S38">
        <v>6.368268447209946E-3</v>
      </c>
      <c r="T38">
        <v>1.9743740240460106E-2</v>
      </c>
      <c r="V38" s="2">
        <v>45852</v>
      </c>
      <c r="W38">
        <v>3519.64990234375</v>
      </c>
      <c r="X38">
        <v>9.47265625</v>
      </c>
      <c r="Y38">
        <v>2.698626190612341E-3</v>
      </c>
      <c r="Z38">
        <v>1.6805865182611845E-2</v>
      </c>
    </row>
    <row r="39" spans="1:26" x14ac:dyDescent="0.35">
      <c r="A39" s="1">
        <v>45846</v>
      </c>
      <c r="B39" t="s">
        <v>25</v>
      </c>
      <c r="C39">
        <v>1529.27001953125</v>
      </c>
      <c r="D39">
        <v>20.6099853515625</v>
      </c>
      <c r="E39">
        <v>1.3661119725206339E-2</v>
      </c>
      <c r="F39">
        <v>3.2131918777655422E-2</v>
      </c>
      <c r="G39" t="s">
        <v>38</v>
      </c>
      <c r="H39" t="s">
        <v>32</v>
      </c>
      <c r="J39" s="2">
        <v>45848</v>
      </c>
      <c r="K39">
        <v>44650.640625</v>
      </c>
      <c r="L39">
        <v>192.33984375</v>
      </c>
      <c r="M39">
        <v>4.3262976850235724E-3</v>
      </c>
      <c r="N39">
        <v>3.5959187748677568E-3</v>
      </c>
      <c r="P39" s="2">
        <v>45849</v>
      </c>
      <c r="Q39">
        <v>8941.1201171875</v>
      </c>
      <c r="R39">
        <v>-34.5400390625</v>
      </c>
      <c r="S39">
        <v>-3.8481892653264849E-3</v>
      </c>
      <c r="T39">
        <v>1.337547179325016E-2</v>
      </c>
      <c r="V39" s="2">
        <v>45849</v>
      </c>
      <c r="W39">
        <v>3510.17724609375</v>
      </c>
      <c r="X39">
        <v>0.495361328125</v>
      </c>
      <c r="Y39">
        <v>1.4114137531251458E-4</v>
      </c>
      <c r="Z39">
        <v>1.4107238991999504E-2</v>
      </c>
    </row>
    <row r="40" spans="1:26" x14ac:dyDescent="0.35">
      <c r="A40" s="1">
        <v>45845</v>
      </c>
      <c r="B40" t="s">
        <v>25</v>
      </c>
      <c r="C40">
        <v>1508.6600341796875</v>
      </c>
      <c r="D40">
        <v>19.8900146484375</v>
      </c>
      <c r="E40">
        <v>1.3360031695627494E-2</v>
      </c>
      <c r="F40">
        <v>1.8470799052449083E-2</v>
      </c>
      <c r="G40" t="s">
        <v>38</v>
      </c>
      <c r="H40" t="s">
        <v>32</v>
      </c>
      <c r="J40" s="2">
        <v>45847</v>
      </c>
      <c r="K40">
        <v>44458.30078125</v>
      </c>
      <c r="L40">
        <v>217.5390625</v>
      </c>
      <c r="M40">
        <v>4.9171635850882023E-3</v>
      </c>
      <c r="N40">
        <v>-7.3037891015581557E-4</v>
      </c>
      <c r="P40" s="2">
        <v>45848</v>
      </c>
      <c r="Q40">
        <v>8975.66015625</v>
      </c>
      <c r="R40">
        <v>108.640625</v>
      </c>
      <c r="S40">
        <v>1.2252214469260947E-2</v>
      </c>
      <c r="T40">
        <v>1.7223661058576645E-2</v>
      </c>
      <c r="V40" s="2">
        <v>45848</v>
      </c>
      <c r="W40">
        <v>3509.681884765625</v>
      </c>
      <c r="X40">
        <v>16.63232421875</v>
      </c>
      <c r="Y40">
        <v>4.7615483062730668E-3</v>
      </c>
      <c r="Z40">
        <v>1.396609761668699E-2</v>
      </c>
    </row>
    <row r="41" spans="1:26" x14ac:dyDescent="0.35">
      <c r="A41" s="1">
        <v>45842</v>
      </c>
      <c r="B41" t="s">
        <v>25</v>
      </c>
      <c r="C41">
        <v>1488.77001953125</v>
      </c>
      <c r="D41">
        <v>7.570068359375</v>
      </c>
      <c r="E41">
        <v>5.1107673568215883E-3</v>
      </c>
      <c r="F41">
        <v>5.1107673568215883E-3</v>
      </c>
      <c r="G41" t="s">
        <v>38</v>
      </c>
      <c r="H41" t="s">
        <v>32</v>
      </c>
      <c r="J41" s="2">
        <v>45846</v>
      </c>
      <c r="K41">
        <v>44240.76171875</v>
      </c>
      <c r="L41">
        <v>-165.59765625</v>
      </c>
      <c r="M41">
        <v>-3.7291428205490362E-3</v>
      </c>
      <c r="N41">
        <v>-5.6475424952440179E-3</v>
      </c>
      <c r="P41" s="2">
        <v>45847</v>
      </c>
      <c r="Q41">
        <v>8867.01953125</v>
      </c>
      <c r="R41">
        <v>12.83984375</v>
      </c>
      <c r="S41">
        <v>1.4501449262573907E-3</v>
      </c>
      <c r="T41">
        <v>4.9714465893156978E-3</v>
      </c>
      <c r="V41" s="2">
        <v>45847</v>
      </c>
      <c r="W41">
        <v>3493.049560546875</v>
      </c>
      <c r="X41">
        <v>-4.42578125</v>
      </c>
      <c r="Y41">
        <v>-1.2654217163762249E-3</v>
      </c>
      <c r="Z41">
        <v>9.2045493104139231E-3</v>
      </c>
    </row>
    <row r="42" spans="1:26" x14ac:dyDescent="0.35">
      <c r="A42" s="1">
        <v>45869</v>
      </c>
      <c r="B42" t="s">
        <v>39</v>
      </c>
      <c r="C42">
        <v>1607.300048828125</v>
      </c>
      <c r="D42">
        <v>-16</v>
      </c>
      <c r="E42">
        <v>-9.8564649286806416E-3</v>
      </c>
      <c r="F42">
        <v>9.0822000634214861E-2</v>
      </c>
      <c r="G42" t="s">
        <v>40</v>
      </c>
      <c r="H42" t="s">
        <v>32</v>
      </c>
      <c r="J42" s="2">
        <v>45845</v>
      </c>
      <c r="K42">
        <v>44406.359375</v>
      </c>
      <c r="L42">
        <v>-422.171875</v>
      </c>
      <c r="M42">
        <v>-9.4174817516466947E-3</v>
      </c>
      <c r="N42">
        <v>-1.9183996746949816E-3</v>
      </c>
      <c r="P42" s="2">
        <v>45846</v>
      </c>
      <c r="Q42">
        <v>8854.1796875</v>
      </c>
      <c r="R42">
        <v>47.6494140625</v>
      </c>
      <c r="S42">
        <v>5.4106909966824546E-3</v>
      </c>
      <c r="T42">
        <v>3.5213016630583072E-3</v>
      </c>
      <c r="V42" s="2">
        <v>45846</v>
      </c>
      <c r="W42">
        <v>3497.475341796875</v>
      </c>
      <c r="X42">
        <v>24.34814453125</v>
      </c>
      <c r="Y42">
        <v>7.0104384747033954E-3</v>
      </c>
      <c r="Z42">
        <v>1.0469971026790148E-2</v>
      </c>
    </row>
    <row r="43" spans="1:26" x14ac:dyDescent="0.35">
      <c r="A43" s="1">
        <v>45868</v>
      </c>
      <c r="B43" t="s">
        <v>39</v>
      </c>
      <c r="C43">
        <v>1623.300048828125</v>
      </c>
      <c r="D43">
        <v>2.300048828125</v>
      </c>
      <c r="E43">
        <v>1.4189073584978118E-3</v>
      </c>
      <c r="F43">
        <v>0.1006784655628955</v>
      </c>
      <c r="G43" t="s">
        <v>40</v>
      </c>
      <c r="H43" t="s">
        <v>32</v>
      </c>
      <c r="J43" s="2">
        <v>45841</v>
      </c>
      <c r="K43">
        <v>44828.53125</v>
      </c>
      <c r="L43">
        <v>344.109375</v>
      </c>
      <c r="M43">
        <v>7.7355029130632413E-3</v>
      </c>
      <c r="N43">
        <v>7.499082076951713E-3</v>
      </c>
      <c r="P43" s="2">
        <v>45845</v>
      </c>
      <c r="Q43">
        <v>8806.5302734375</v>
      </c>
      <c r="R43">
        <v>-16.3798828125</v>
      </c>
      <c r="S43">
        <v>-1.8565170133685305E-3</v>
      </c>
      <c r="T43">
        <v>-1.8893893336241474E-3</v>
      </c>
      <c r="V43" s="2">
        <v>45845</v>
      </c>
      <c r="W43">
        <v>3473.127197265625</v>
      </c>
      <c r="X43">
        <v>0.80810546875</v>
      </c>
      <c r="Y43">
        <v>2.3272788225581209E-4</v>
      </c>
      <c r="Z43">
        <v>3.4595325520867526E-3</v>
      </c>
    </row>
    <row r="44" spans="1:26" x14ac:dyDescent="0.35">
      <c r="A44" s="1">
        <v>45867</v>
      </c>
      <c r="B44" t="s">
        <v>39</v>
      </c>
      <c r="C44">
        <v>1621</v>
      </c>
      <c r="D44">
        <v>-72</v>
      </c>
      <c r="E44">
        <v>-4.2528056704075556E-2</v>
      </c>
      <c r="F44">
        <v>9.9259558204397691E-2</v>
      </c>
      <c r="G44" t="s">
        <v>40</v>
      </c>
      <c r="H44" t="s">
        <v>32</v>
      </c>
      <c r="J44" s="2">
        <v>45840</v>
      </c>
      <c r="K44">
        <v>44484.421875</v>
      </c>
      <c r="L44">
        <v>-10.51953125</v>
      </c>
      <c r="M44">
        <v>-2.3642083611152831E-4</v>
      </c>
      <c r="N44">
        <v>-2.3642083611152831E-4</v>
      </c>
      <c r="P44" s="2">
        <v>45842</v>
      </c>
      <c r="Q44">
        <v>8822.91015625</v>
      </c>
      <c r="R44">
        <v>-0.2900390625</v>
      </c>
      <c r="S44">
        <v>-3.2872320255616927E-5</v>
      </c>
      <c r="T44">
        <v>-3.2872320255616927E-5</v>
      </c>
      <c r="V44" s="2">
        <v>45842</v>
      </c>
      <c r="W44">
        <v>3472.319091796875</v>
      </c>
      <c r="X44">
        <v>11.16845703125</v>
      </c>
      <c r="Y44">
        <v>3.2268046698309405E-3</v>
      </c>
      <c r="Z44">
        <v>3.2268046698309405E-3</v>
      </c>
    </row>
    <row r="45" spans="1:26" ht="20" thickBot="1" x14ac:dyDescent="0.5">
      <c r="A45" s="1">
        <v>45866</v>
      </c>
      <c r="B45" t="s">
        <v>39</v>
      </c>
      <c r="C45">
        <v>1693</v>
      </c>
      <c r="D45">
        <v>20</v>
      </c>
      <c r="E45">
        <v>1.1954572624028659E-2</v>
      </c>
      <c r="F45">
        <v>0.14178761490847325</v>
      </c>
      <c r="G45" t="s">
        <v>40</v>
      </c>
      <c r="H45" t="s">
        <v>32</v>
      </c>
      <c r="J45" s="96" t="s">
        <v>20</v>
      </c>
      <c r="K45" s="96"/>
      <c r="L45" s="96"/>
      <c r="M45" s="96"/>
      <c r="N45" s="96"/>
      <c r="P45" s="96" t="s">
        <v>65</v>
      </c>
      <c r="Q45" s="96"/>
      <c r="R45" s="96"/>
      <c r="S45" s="96"/>
      <c r="T45" s="96"/>
      <c r="V45" s="96" t="s">
        <v>26</v>
      </c>
      <c r="W45" s="96"/>
      <c r="X45" s="96"/>
      <c r="Y45" s="96"/>
      <c r="Z45" s="96"/>
    </row>
    <row r="46" spans="1:26" ht="15" thickTop="1" x14ac:dyDescent="0.35">
      <c r="A46" s="1">
        <v>45863</v>
      </c>
      <c r="B46" t="s">
        <v>39</v>
      </c>
      <c r="C46">
        <v>1673</v>
      </c>
      <c r="D46">
        <v>17.5</v>
      </c>
      <c r="E46">
        <v>1.0570824524312794E-2</v>
      </c>
      <c r="F46">
        <v>0.12983304228444459</v>
      </c>
      <c r="G46" t="s">
        <v>40</v>
      </c>
      <c r="H46" t="s">
        <v>32</v>
      </c>
      <c r="J46" s="2" t="str" cm="1">
        <f t="array" ref="J46:N66">_xlfn.CHOOSECOLS(_xlfn.VSTACK(daily_8h30_data[#Headers],
  _xlfn._xlws.SORT(_xlfn._xlws.FILTER(daily_8h30_data[], daily_8h30_data[ticker]=J45), 1, -1)
 ), 1, 3, 4, 5, 6)</f>
        <v>date</v>
      </c>
      <c r="K46" t="str">
        <v>close</v>
      </c>
      <c r="L46" t="str">
        <v>1d_diff</v>
      </c>
      <c r="M46" t="str">
        <v>1d_change</v>
      </c>
      <c r="N46" t="str">
        <v>cum_change</v>
      </c>
      <c r="P46" s="2" t="str" cm="1">
        <f t="array" ref="P46:T66">_xlfn.CHOOSECOLS(_xlfn.VSTACK(daily_8h30_data[#Headers],
  _xlfn._xlws.SORT(_xlfn._xlws.FILTER(daily_8h30_data[], daily_8h30_data[ticker]=P45), 1, -1)
 ), 1, 3, 4, 5, 6)</f>
        <v>date</v>
      </c>
      <c r="Q46" t="str">
        <v>close</v>
      </c>
      <c r="R46" t="str">
        <v>1d_diff</v>
      </c>
      <c r="S46" t="str">
        <v>1d_change</v>
      </c>
      <c r="T46" t="str">
        <v>cum_change</v>
      </c>
      <c r="V46" s="2" t="str" cm="1">
        <f t="array" ref="V46:Z66">_xlfn.CHOOSECOLS(_xlfn.VSTACK(daily_8h30_data[#Headers],
  _xlfn._xlws.SORT(_xlfn._xlws.FILTER(daily_8h30_data[], daily_8h30_data[ticker]=V45), 1, -1)
 ), 1, 3, 4, 5, 6)</f>
        <v>date</v>
      </c>
      <c r="W46" t="str">
        <v>close</v>
      </c>
      <c r="X46" t="str">
        <v>1d_diff</v>
      </c>
      <c r="Y46" t="str">
        <v>1d_change</v>
      </c>
      <c r="Z46" t="str">
        <v>cum_change</v>
      </c>
    </row>
    <row r="47" spans="1:26" x14ac:dyDescent="0.35">
      <c r="A47" s="1">
        <v>45862</v>
      </c>
      <c r="B47" t="s">
        <v>39</v>
      </c>
      <c r="C47">
        <v>1655.5</v>
      </c>
      <c r="D47">
        <v>2.5</v>
      </c>
      <c r="E47">
        <v>1.5124016938898865E-3</v>
      </c>
      <c r="F47">
        <v>0.11926221776013179</v>
      </c>
      <c r="G47" t="s">
        <v>40</v>
      </c>
      <c r="H47" t="s">
        <v>32</v>
      </c>
      <c r="J47" s="2">
        <v>45869</v>
      </c>
      <c r="K47">
        <v>3308.37646484375</v>
      </c>
      <c r="L47">
        <v>16.00537109375</v>
      </c>
      <c r="M47">
        <v>4.8613508738835076E-3</v>
      </c>
      <c r="N47">
        <v>-3.1877967402864638E-3</v>
      </c>
      <c r="P47" s="2">
        <v>45828</v>
      </c>
      <c r="Q47">
        <v>75</v>
      </c>
      <c r="R47">
        <v>-0.6699981689453125</v>
      </c>
      <c r="S47">
        <v>-8.8542115125922471E-3</v>
      </c>
      <c r="T47">
        <v>0.18723840834317729</v>
      </c>
      <c r="V47" s="2">
        <v>45869</v>
      </c>
      <c r="W47">
        <v>99.640908035580722</v>
      </c>
      <c r="X47">
        <v>-0.162338376844815</v>
      </c>
      <c r="Y47">
        <v>-1.6265841310809659E-3</v>
      </c>
      <c r="Z47">
        <v>2.1602149545554949E-2</v>
      </c>
    </row>
    <row r="48" spans="1:26" x14ac:dyDescent="0.35">
      <c r="A48" s="1">
        <v>45861</v>
      </c>
      <c r="B48" t="s">
        <v>39</v>
      </c>
      <c r="C48">
        <v>1653</v>
      </c>
      <c r="D48">
        <v>-2</v>
      </c>
      <c r="E48">
        <v>-1.2084592145015227E-3</v>
      </c>
      <c r="F48">
        <v>0.11774981606624191</v>
      </c>
      <c r="G48" t="s">
        <v>40</v>
      </c>
      <c r="H48" t="s">
        <v>32</v>
      </c>
      <c r="J48" s="2">
        <v>45868</v>
      </c>
      <c r="K48">
        <v>3292.37109375</v>
      </c>
      <c r="L48">
        <v>-36.144775390625</v>
      </c>
      <c r="M48">
        <v>-1.085912665333244E-2</v>
      </c>
      <c r="N48">
        <v>-8.0491476141699714E-3</v>
      </c>
      <c r="P48" s="2">
        <v>45827</v>
      </c>
      <c r="Q48">
        <v>75.669998168945313</v>
      </c>
      <c r="R48">
        <v>0.56999969482421875</v>
      </c>
      <c r="S48">
        <v>7.589876250405414E-3</v>
      </c>
      <c r="T48">
        <v>0.19609261985576953</v>
      </c>
      <c r="V48" s="2">
        <v>45868</v>
      </c>
      <c r="W48">
        <v>99.803246412425537</v>
      </c>
      <c r="X48">
        <v>0.92744628894679693</v>
      </c>
      <c r="Y48">
        <v>9.3799118468682607E-3</v>
      </c>
      <c r="Z48">
        <v>2.3228733676635915E-2</v>
      </c>
    </row>
    <row r="49" spans="1:26" x14ac:dyDescent="0.35">
      <c r="A49" s="1">
        <v>45860</v>
      </c>
      <c r="B49" t="s">
        <v>39</v>
      </c>
      <c r="C49">
        <v>1655</v>
      </c>
      <c r="D49">
        <v>30.5</v>
      </c>
      <c r="E49">
        <v>1.8775007694675327E-2</v>
      </c>
      <c r="F49">
        <v>0.11895827528074343</v>
      </c>
      <c r="G49" t="s">
        <v>40</v>
      </c>
      <c r="H49" t="s">
        <v>32</v>
      </c>
      <c r="J49" s="2">
        <v>45867</v>
      </c>
      <c r="K49">
        <v>3328.515869140625</v>
      </c>
      <c r="L49">
        <v>11.099853515625</v>
      </c>
      <c r="M49">
        <v>3.3459335408476676E-3</v>
      </c>
      <c r="N49">
        <v>2.809979039162469E-3</v>
      </c>
      <c r="P49" s="2">
        <v>45826</v>
      </c>
      <c r="Q49">
        <v>75.099998474121094</v>
      </c>
      <c r="R49">
        <v>-0.15000152587890625</v>
      </c>
      <c r="S49">
        <v>-1.9933757591881207E-3</v>
      </c>
      <c r="T49">
        <v>0.18850274360536412</v>
      </c>
      <c r="V49" s="2">
        <v>45867</v>
      </c>
      <c r="W49">
        <v>98.87580012347874</v>
      </c>
      <c r="X49">
        <v>0.26883459605176085</v>
      </c>
      <c r="Y49">
        <v>2.7263246020585719E-3</v>
      </c>
      <c r="Z49">
        <v>1.3848821829767655E-2</v>
      </c>
    </row>
    <row r="50" spans="1:26" x14ac:dyDescent="0.35">
      <c r="A50" s="1">
        <v>45859</v>
      </c>
      <c r="B50" t="s">
        <v>39</v>
      </c>
      <c r="C50">
        <v>1624.5</v>
      </c>
      <c r="D50">
        <v>-13.5</v>
      </c>
      <c r="E50">
        <v>-8.2417582417582125E-3</v>
      </c>
      <c r="F50">
        <v>0.1001832675860681</v>
      </c>
      <c r="G50" t="s">
        <v>40</v>
      </c>
      <c r="H50" t="s">
        <v>32</v>
      </c>
      <c r="J50" s="2">
        <v>45866</v>
      </c>
      <c r="K50">
        <v>3317.416015625</v>
      </c>
      <c r="L50">
        <v>-19.93603515625</v>
      </c>
      <c r="M50">
        <v>-5.9736086732543603E-3</v>
      </c>
      <c r="N50">
        <v>-5.3595450168519854E-4</v>
      </c>
      <c r="P50" s="2">
        <v>45825</v>
      </c>
      <c r="Q50">
        <v>75.25</v>
      </c>
      <c r="R50">
        <v>3.1800003051757813</v>
      </c>
      <c r="S50">
        <v>4.4123772979621112E-2</v>
      </c>
      <c r="T50">
        <v>0.19049611936455224</v>
      </c>
      <c r="V50" s="2">
        <v>45866</v>
      </c>
      <c r="W50">
        <v>98.606965527426979</v>
      </c>
      <c r="X50">
        <v>2.8720248475138987E-2</v>
      </c>
      <c r="Y50">
        <v>2.9134469165947863E-4</v>
      </c>
      <c r="Z50">
        <v>1.1122497227709083E-2</v>
      </c>
    </row>
    <row r="51" spans="1:26" x14ac:dyDescent="0.35">
      <c r="A51" s="1">
        <v>45856</v>
      </c>
      <c r="B51" t="s">
        <v>39</v>
      </c>
      <c r="C51">
        <v>1638</v>
      </c>
      <c r="D51">
        <v>0</v>
      </c>
      <c r="E51">
        <v>0</v>
      </c>
      <c r="F51">
        <v>0.10842502582782632</v>
      </c>
      <c r="G51" t="s">
        <v>40</v>
      </c>
      <c r="H51" t="s">
        <v>32</v>
      </c>
      <c r="J51" s="2">
        <v>45865</v>
      </c>
      <c r="K51">
        <v>3337.35205078125</v>
      </c>
      <c r="L51">
        <v>-7.81396484375</v>
      </c>
      <c r="M51">
        <v>-2.3358974733246329E-3</v>
      </c>
      <c r="N51">
        <v>5.4376541715691618E-3</v>
      </c>
      <c r="P51" s="2">
        <v>45824</v>
      </c>
      <c r="Q51">
        <v>72.069999694824219</v>
      </c>
      <c r="R51">
        <v>-1.660003662109375</v>
      </c>
      <c r="S51">
        <v>-2.2514628869242603E-2</v>
      </c>
      <c r="T51">
        <v>0.14637234638493113</v>
      </c>
      <c r="V51" s="2">
        <v>45865</v>
      </c>
      <c r="W51">
        <v>98.57824527895184</v>
      </c>
      <c r="X51">
        <v>0.97277733449413972</v>
      </c>
      <c r="Y51">
        <v>9.9664225271447471E-3</v>
      </c>
      <c r="Z51">
        <v>1.0831152536049604E-2</v>
      </c>
    </row>
    <row r="52" spans="1:26" x14ac:dyDescent="0.35">
      <c r="A52" s="1">
        <v>45855</v>
      </c>
      <c r="B52" t="s">
        <v>39</v>
      </c>
      <c r="C52">
        <v>1638</v>
      </c>
      <c r="D52">
        <v>20</v>
      </c>
      <c r="E52">
        <v>1.2360939431396822E-2</v>
      </c>
      <c r="F52">
        <v>0.10842502582782632</v>
      </c>
      <c r="G52" t="s">
        <v>40</v>
      </c>
      <c r="H52" t="s">
        <v>32</v>
      </c>
      <c r="J52" s="2">
        <v>45863</v>
      </c>
      <c r="K52">
        <v>3345.166015625</v>
      </c>
      <c r="L52">
        <v>-25.77880859375</v>
      </c>
      <c r="M52">
        <v>-7.6473540618465785E-3</v>
      </c>
      <c r="N52">
        <v>7.7735516448937947E-3</v>
      </c>
      <c r="P52" s="2">
        <v>45823</v>
      </c>
      <c r="Q52">
        <v>73.730003356933594</v>
      </c>
      <c r="R52">
        <v>0.5500030517578125</v>
      </c>
      <c r="S52">
        <v>7.5157563468732924E-3</v>
      </c>
      <c r="T52">
        <v>0.16888697525417373</v>
      </c>
      <c r="V52" s="2">
        <v>45863</v>
      </c>
      <c r="W52">
        <v>97.6054679444577</v>
      </c>
      <c r="X52">
        <v>0.1463406760134518</v>
      </c>
      <c r="Y52">
        <v>1.5015594753928774E-3</v>
      </c>
      <c r="Z52">
        <v>8.6473000890485707E-4</v>
      </c>
    </row>
    <row r="53" spans="1:26" x14ac:dyDescent="0.35">
      <c r="A53" s="1">
        <v>45854</v>
      </c>
      <c r="B53" t="s">
        <v>39</v>
      </c>
      <c r="C53">
        <v>1618</v>
      </c>
      <c r="D53">
        <v>24</v>
      </c>
      <c r="E53">
        <v>1.5056461731492998E-2</v>
      </c>
      <c r="F53">
        <v>9.6064086396429493E-2</v>
      </c>
      <c r="G53" t="s">
        <v>40</v>
      </c>
      <c r="H53" t="s">
        <v>32</v>
      </c>
      <c r="J53" s="2">
        <v>45862</v>
      </c>
      <c r="K53">
        <v>3370.94482421875</v>
      </c>
      <c r="L53">
        <v>-19.113037109375</v>
      </c>
      <c r="M53">
        <v>-5.6379678138848144E-3</v>
      </c>
      <c r="N53">
        <v>1.5420905706740373E-2</v>
      </c>
      <c r="P53" s="2">
        <v>45821</v>
      </c>
      <c r="Q53">
        <v>73.180000305175781</v>
      </c>
      <c r="R53">
        <v>-0.73999786376953125</v>
      </c>
      <c r="S53">
        <v>-1.0010793859575817E-2</v>
      </c>
      <c r="T53">
        <v>0.16137121890730044</v>
      </c>
      <c r="V53" s="2">
        <v>45862</v>
      </c>
      <c r="W53">
        <v>97.459127268444249</v>
      </c>
      <c r="X53">
        <v>0.27704963871622112</v>
      </c>
      <c r="Y53">
        <v>2.8508305798091715E-3</v>
      </c>
      <c r="Z53">
        <v>-6.368294664880203E-4</v>
      </c>
    </row>
    <row r="54" spans="1:26" x14ac:dyDescent="0.35">
      <c r="A54" s="1">
        <v>45853</v>
      </c>
      <c r="B54" t="s">
        <v>39</v>
      </c>
      <c r="C54">
        <v>1594</v>
      </c>
      <c r="D54">
        <v>-7.199951171875</v>
      </c>
      <c r="E54">
        <v>-4.4965971717683129E-3</v>
      </c>
      <c r="F54">
        <v>8.1007624664936495E-2</v>
      </c>
      <c r="G54" t="s">
        <v>40</v>
      </c>
      <c r="H54" t="s">
        <v>32</v>
      </c>
      <c r="J54" s="2">
        <v>45861</v>
      </c>
      <c r="K54">
        <v>3390.057861328125</v>
      </c>
      <c r="L54">
        <v>-31.40185546875</v>
      </c>
      <c r="M54">
        <v>-9.1779117885240069E-3</v>
      </c>
      <c r="N54">
        <v>2.1058873520625188E-2</v>
      </c>
      <c r="P54" s="2">
        <v>45820</v>
      </c>
      <c r="Q54">
        <v>73.919998168945313</v>
      </c>
      <c r="R54">
        <v>6.0099945068359375</v>
      </c>
      <c r="S54">
        <v>8.8499398950691477E-2</v>
      </c>
      <c r="T54">
        <v>0.17138201276687626</v>
      </c>
      <c r="V54" s="2">
        <v>45861</v>
      </c>
      <c r="W54">
        <v>97.182077629728028</v>
      </c>
      <c r="X54">
        <v>-0.19312060636457318</v>
      </c>
      <c r="Y54">
        <v>-1.9832627800802083E-3</v>
      </c>
      <c r="Z54">
        <v>-3.4876600462971918E-3</v>
      </c>
    </row>
    <row r="55" spans="1:26" x14ac:dyDescent="0.35">
      <c r="A55" s="1">
        <v>45852</v>
      </c>
      <c r="B55" t="s">
        <v>39</v>
      </c>
      <c r="C55">
        <v>1601.199951171875</v>
      </c>
      <c r="D55">
        <v>5.2999267578125</v>
      </c>
      <c r="E55">
        <v>3.3209641435767434E-3</v>
      </c>
      <c r="F55">
        <v>8.5504221836704808E-2</v>
      </c>
      <c r="G55" t="s">
        <v>40</v>
      </c>
      <c r="H55" t="s">
        <v>32</v>
      </c>
      <c r="J55" s="2">
        <v>45860</v>
      </c>
      <c r="K55">
        <v>3421.459716796875</v>
      </c>
      <c r="L55">
        <v>29.471435546875</v>
      </c>
      <c r="M55">
        <v>8.6885428554648314E-3</v>
      </c>
      <c r="N55">
        <v>3.0236785309149194E-2</v>
      </c>
      <c r="P55" s="2">
        <v>45819</v>
      </c>
      <c r="Q55">
        <v>67.910003662109375</v>
      </c>
      <c r="R55">
        <v>2.9500045776367188</v>
      </c>
      <c r="S55">
        <v>4.5412632684932674E-2</v>
      </c>
      <c r="T55">
        <v>8.288261381618478E-2</v>
      </c>
      <c r="V55" s="2">
        <v>45860</v>
      </c>
      <c r="W55">
        <v>97.375198236092601</v>
      </c>
      <c r="X55">
        <v>-0.46064031118699234</v>
      </c>
      <c r="Y55">
        <v>-4.7082982885089386E-3</v>
      </c>
      <c r="Z55">
        <v>-1.5043972662169836E-3</v>
      </c>
    </row>
    <row r="56" spans="1:26" x14ac:dyDescent="0.35">
      <c r="A56" s="1">
        <v>45849</v>
      </c>
      <c r="B56" t="s">
        <v>39</v>
      </c>
      <c r="C56">
        <v>1595.9000244140625</v>
      </c>
      <c r="D56">
        <v>28</v>
      </c>
      <c r="E56">
        <v>1.7858281500100048E-2</v>
      </c>
      <c r="F56">
        <v>8.2183257693128065E-2</v>
      </c>
      <c r="G56" t="s">
        <v>40</v>
      </c>
      <c r="H56" t="s">
        <v>32</v>
      </c>
      <c r="J56" s="2">
        <v>45859</v>
      </c>
      <c r="K56">
        <v>3391.98828125</v>
      </c>
      <c r="L56">
        <v>45.1728515625</v>
      </c>
      <c r="M56">
        <v>1.3497264044440627E-2</v>
      </c>
      <c r="N56">
        <v>2.1548242453684363E-2</v>
      </c>
      <c r="P56" s="2">
        <v>45818</v>
      </c>
      <c r="Q56">
        <v>64.959999084472656</v>
      </c>
      <c r="R56">
        <v>-0.44000244140625</v>
      </c>
      <c r="S56">
        <v>-6.7278659195770807E-3</v>
      </c>
      <c r="T56">
        <v>3.7469981131252106E-2</v>
      </c>
      <c r="V56" s="2">
        <v>45859</v>
      </c>
      <c r="W56">
        <v>97.835838547279593</v>
      </c>
      <c r="X56">
        <v>-0.1003984243963032</v>
      </c>
      <c r="Y56">
        <v>-1.0251407191124162E-3</v>
      </c>
      <c r="Z56">
        <v>3.2039010222919551E-3</v>
      </c>
    </row>
    <row r="57" spans="1:26" x14ac:dyDescent="0.35">
      <c r="A57" s="1">
        <v>45848</v>
      </c>
      <c r="B57" t="s">
        <v>39</v>
      </c>
      <c r="C57">
        <v>1567.9000244140625</v>
      </c>
      <c r="D57">
        <v>34.9000244140625</v>
      </c>
      <c r="E57">
        <v>2.2765834581906397E-2</v>
      </c>
      <c r="F57">
        <v>6.4324976193028016E-2</v>
      </c>
      <c r="G57" t="s">
        <v>40</v>
      </c>
      <c r="H57" t="s">
        <v>32</v>
      </c>
      <c r="J57" s="2">
        <v>45858</v>
      </c>
      <c r="K57">
        <v>3346.8154296875</v>
      </c>
      <c r="L57">
        <v>-5.039306640625</v>
      </c>
      <c r="M57">
        <v>-1.5034382564399484E-3</v>
      </c>
      <c r="N57">
        <v>8.0509784092437364E-3</v>
      </c>
      <c r="P57" s="2">
        <v>45817</v>
      </c>
      <c r="Q57">
        <v>65.400001525878906</v>
      </c>
      <c r="R57">
        <v>0.84999847412109375</v>
      </c>
      <c r="S57">
        <v>1.3168062493189137E-2</v>
      </c>
      <c r="T57">
        <v>4.4197847050829187E-2</v>
      </c>
      <c r="V57" s="2">
        <v>45858</v>
      </c>
      <c r="W57">
        <v>97.936236971675896</v>
      </c>
      <c r="X57">
        <v>1.3823322276010686E-2</v>
      </c>
      <c r="Y57">
        <v>1.4116606975700385E-4</v>
      </c>
      <c r="Z57">
        <v>4.2290417414043713E-3</v>
      </c>
    </row>
    <row r="58" spans="1:26" x14ac:dyDescent="0.35">
      <c r="A58" s="1">
        <v>45847</v>
      </c>
      <c r="B58" t="s">
        <v>39</v>
      </c>
      <c r="C58">
        <v>1533</v>
      </c>
      <c r="D58">
        <v>21</v>
      </c>
      <c r="E58">
        <v>1.388888888888884E-2</v>
      </c>
      <c r="F58">
        <v>4.1559141611121619E-2</v>
      </c>
      <c r="G58" t="s">
        <v>40</v>
      </c>
      <c r="H58" t="s">
        <v>32</v>
      </c>
      <c r="J58" s="2">
        <v>45857</v>
      </c>
      <c r="K58">
        <v>3351.854736328125</v>
      </c>
      <c r="L58">
        <v>2.99951171875</v>
      </c>
      <c r="M58">
        <v>8.9568270873807698E-4</v>
      </c>
      <c r="N58">
        <v>9.5544166656836849E-3</v>
      </c>
      <c r="P58" s="2">
        <v>45816</v>
      </c>
      <c r="Q58">
        <v>64.550003051757813</v>
      </c>
      <c r="R58">
        <v>-0.21999359130859375</v>
      </c>
      <c r="S58">
        <v>-3.396535474919582E-3</v>
      </c>
      <c r="T58">
        <v>3.102978455764005E-2</v>
      </c>
      <c r="V58" s="2">
        <v>45857</v>
      </c>
      <c r="W58">
        <v>97.922413649399886</v>
      </c>
      <c r="X58">
        <v>-0.5468593984653296</v>
      </c>
      <c r="Y58">
        <v>-5.5536045056360228E-3</v>
      </c>
      <c r="Z58">
        <v>4.0878756716473674E-3</v>
      </c>
    </row>
    <row r="59" spans="1:26" x14ac:dyDescent="0.35">
      <c r="A59" s="1">
        <v>45846</v>
      </c>
      <c r="B59" t="s">
        <v>39</v>
      </c>
      <c r="C59">
        <v>1512</v>
      </c>
      <c r="D59">
        <v>19.0999755859375</v>
      </c>
      <c r="E59">
        <v>1.279387452179459E-2</v>
      </c>
      <c r="F59">
        <v>2.767025272223278E-2</v>
      </c>
      <c r="G59" t="s">
        <v>40</v>
      </c>
      <c r="H59" t="s">
        <v>32</v>
      </c>
      <c r="J59" s="2">
        <v>45856</v>
      </c>
      <c r="K59">
        <v>3348.855224609375</v>
      </c>
      <c r="L59">
        <v>10.104248046875</v>
      </c>
      <c r="M59">
        <v>3.0263556994232221E-3</v>
      </c>
      <c r="N59">
        <v>8.6587339569456079E-3</v>
      </c>
      <c r="P59" s="2">
        <v>45814</v>
      </c>
      <c r="Q59">
        <v>64.769996643066406</v>
      </c>
      <c r="R59">
        <v>1.55999755859375</v>
      </c>
      <c r="S59">
        <v>2.4679601031301956E-2</v>
      </c>
      <c r="T59">
        <v>3.4426320032559632E-2</v>
      </c>
      <c r="V59" s="2">
        <v>45856</v>
      </c>
      <c r="W59">
        <v>98.469273047865215</v>
      </c>
      <c r="X59">
        <v>-4.4358095515377727E-3</v>
      </c>
      <c r="Y59">
        <v>-4.50456228673346E-5</v>
      </c>
      <c r="Z59">
        <v>9.6414801772833902E-3</v>
      </c>
    </row>
    <row r="60" spans="1:26" x14ac:dyDescent="0.35">
      <c r="A60" s="1">
        <v>45845</v>
      </c>
      <c r="B60" t="s">
        <v>39</v>
      </c>
      <c r="C60">
        <v>1492.9000244140625</v>
      </c>
      <c r="D60">
        <v>20.7000732421875</v>
      </c>
      <c r="E60">
        <v>1.406063981031247E-2</v>
      </c>
      <c r="F60">
        <v>1.4876378200438189E-2</v>
      </c>
      <c r="G60" t="s">
        <v>40</v>
      </c>
      <c r="H60" t="s">
        <v>32</v>
      </c>
      <c r="J60" s="2">
        <v>45855</v>
      </c>
      <c r="K60">
        <v>3338.7509765625</v>
      </c>
      <c r="L60">
        <v>-6.223876953125</v>
      </c>
      <c r="M60">
        <v>-1.860664795905298E-3</v>
      </c>
      <c r="N60">
        <v>5.6323782575223857E-3</v>
      </c>
      <c r="P60" s="2">
        <v>45813</v>
      </c>
      <c r="Q60">
        <v>63.209999084472656</v>
      </c>
      <c r="R60">
        <v>0.61999893188476563</v>
      </c>
      <c r="S60">
        <v>9.90571865111467E-3</v>
      </c>
      <c r="T60">
        <v>9.7467190012576754E-3</v>
      </c>
      <c r="V60" s="2">
        <v>45855</v>
      </c>
      <c r="W60">
        <v>98.473708857416753</v>
      </c>
      <c r="X60">
        <v>0.17669966691842376</v>
      </c>
      <c r="Y60">
        <v>1.7976097988492423E-3</v>
      </c>
      <c r="Z60">
        <v>9.6865258001507248E-3</v>
      </c>
    </row>
    <row r="61" spans="1:26" x14ac:dyDescent="0.35">
      <c r="A61" s="1">
        <v>45842</v>
      </c>
      <c r="B61" t="s">
        <v>39</v>
      </c>
      <c r="C61">
        <v>1472.199951171875</v>
      </c>
      <c r="D61">
        <v>1.199951171875</v>
      </c>
      <c r="E61">
        <v>8.157383901257198E-4</v>
      </c>
      <c r="F61">
        <v>8.157383901257198E-4</v>
      </c>
      <c r="G61" t="s">
        <v>40</v>
      </c>
      <c r="H61" t="s">
        <v>32</v>
      </c>
      <c r="J61" s="2">
        <v>45854</v>
      </c>
      <c r="K61">
        <v>3344.974853515625</v>
      </c>
      <c r="L61">
        <v>13.35595703125</v>
      </c>
      <c r="M61">
        <v>4.008848984901503E-3</v>
      </c>
      <c r="N61">
        <v>7.4930430534276837E-3</v>
      </c>
      <c r="P61" s="2">
        <v>45812</v>
      </c>
      <c r="Q61">
        <v>62.590000152587891</v>
      </c>
      <c r="R61">
        <v>-0.57999801635742188</v>
      </c>
      <c r="S61">
        <v>-9.1815423962217091E-3</v>
      </c>
      <c r="T61">
        <v>-1.5899964985699455E-4</v>
      </c>
      <c r="V61" s="2">
        <v>45854</v>
      </c>
      <c r="W61">
        <v>98.297009190498329</v>
      </c>
      <c r="X61">
        <v>-0.30202011557209119</v>
      </c>
      <c r="Y61">
        <v>-3.0631144920764131E-3</v>
      </c>
      <c r="Z61">
        <v>7.8889160013014825E-3</v>
      </c>
    </row>
    <row r="62" spans="1:26" x14ac:dyDescent="0.35">
      <c r="A62" s="1">
        <v>45868</v>
      </c>
      <c r="B62" t="s">
        <v>22</v>
      </c>
      <c r="C62">
        <v>44461.28125</v>
      </c>
      <c r="D62">
        <v>-171.70703125</v>
      </c>
      <c r="E62">
        <v>-3.8470879468792685E-3</v>
      </c>
      <c r="F62">
        <v>-4.2422129025376787E-4</v>
      </c>
      <c r="G62" t="s">
        <v>41</v>
      </c>
      <c r="H62" t="s">
        <v>42</v>
      </c>
      <c r="J62" s="2">
        <v>45853</v>
      </c>
      <c r="K62">
        <v>3331.618896484375</v>
      </c>
      <c r="L62">
        <v>-13.451904296875</v>
      </c>
      <c r="M62">
        <v>-4.0214109350789062E-3</v>
      </c>
      <c r="N62">
        <v>3.4841940685261807E-3</v>
      </c>
      <c r="P62" s="2">
        <v>45811</v>
      </c>
      <c r="Q62">
        <v>63.169998168945313</v>
      </c>
      <c r="R62">
        <v>0.29999923706054688</v>
      </c>
      <c r="S62">
        <v>4.7717391785797592E-3</v>
      </c>
      <c r="T62">
        <v>9.0225427463647145E-3</v>
      </c>
      <c r="V62" s="2">
        <v>45853</v>
      </c>
      <c r="W62">
        <v>98.59902930607042</v>
      </c>
      <c r="X62">
        <v>0.51921843311856719</v>
      </c>
      <c r="Y62">
        <v>5.2938359943530688E-3</v>
      </c>
      <c r="Z62">
        <v>1.0952030493377896E-2</v>
      </c>
    </row>
    <row r="63" spans="1:26" x14ac:dyDescent="0.35">
      <c r="A63" s="1">
        <v>45867</v>
      </c>
      <c r="B63" t="s">
        <v>22</v>
      </c>
      <c r="C63">
        <v>44632.98828125</v>
      </c>
      <c r="D63">
        <v>-204.5703125</v>
      </c>
      <c r="E63">
        <v>-4.562476613713673E-3</v>
      </c>
      <c r="F63">
        <v>3.4228666566255006E-3</v>
      </c>
      <c r="G63" t="s">
        <v>41</v>
      </c>
      <c r="H63" t="s">
        <v>42</v>
      </c>
      <c r="J63" s="2">
        <v>45852</v>
      </c>
      <c r="K63">
        <v>3345.07080078125</v>
      </c>
      <c r="L63">
        <v>-16.578369140625</v>
      </c>
      <c r="M63">
        <v>-4.9316178764158281E-3</v>
      </c>
      <c r="N63">
        <v>7.505605003605087E-3</v>
      </c>
      <c r="P63" s="2">
        <v>45810</v>
      </c>
      <c r="Q63">
        <v>62.869998931884766</v>
      </c>
      <c r="R63">
        <v>0.43999862670898438</v>
      </c>
      <c r="S63">
        <v>7.04787160913245E-3</v>
      </c>
      <c r="T63">
        <v>4.2508035677849554E-3</v>
      </c>
      <c r="V63" s="2">
        <v>45852</v>
      </c>
      <c r="W63">
        <v>98.079810872951853</v>
      </c>
      <c r="X63">
        <v>2.8018853240041608E-3</v>
      </c>
      <c r="Y63">
        <v>2.8568217494973069E-5</v>
      </c>
      <c r="Z63">
        <v>5.6581944990248267E-3</v>
      </c>
    </row>
    <row r="64" spans="1:26" x14ac:dyDescent="0.35">
      <c r="A64" s="1">
        <v>45866</v>
      </c>
      <c r="B64" t="s">
        <v>22</v>
      </c>
      <c r="C64">
        <v>44837.55859375</v>
      </c>
      <c r="D64">
        <v>-64.36328125</v>
      </c>
      <c r="E64">
        <v>-1.433419296153482E-3</v>
      </c>
      <c r="F64">
        <v>7.9853432703391736E-3</v>
      </c>
      <c r="G64" t="s">
        <v>41</v>
      </c>
      <c r="H64" t="s">
        <v>42</v>
      </c>
      <c r="J64" s="2">
        <v>45851</v>
      </c>
      <c r="K64">
        <v>3361.649169921875</v>
      </c>
      <c r="L64">
        <v>8.802490234375</v>
      </c>
      <c r="M64">
        <v>2.6253780966791762E-3</v>
      </c>
      <c r="N64">
        <v>1.2437222880020915E-2</v>
      </c>
      <c r="P64" s="2">
        <v>45809</v>
      </c>
      <c r="Q64">
        <v>62.430000305175781</v>
      </c>
      <c r="R64">
        <v>1.6399993896484375</v>
      </c>
      <c r="S64">
        <v>2.6978110954914314E-2</v>
      </c>
      <c r="T64">
        <v>-2.7970680413474946E-3</v>
      </c>
      <c r="V64" s="2">
        <v>45851</v>
      </c>
      <c r="W64">
        <v>98.077008987627849</v>
      </c>
      <c r="X64">
        <v>4.3671597650813965E-3</v>
      </c>
      <c r="Y64">
        <v>4.4529847301744141E-5</v>
      </c>
      <c r="Z64">
        <v>5.6296262815298537E-3</v>
      </c>
    </row>
    <row r="65" spans="1:26" x14ac:dyDescent="0.35">
      <c r="A65" s="1">
        <v>45863</v>
      </c>
      <c r="B65" t="s">
        <v>22</v>
      </c>
      <c r="C65">
        <v>44901.921875</v>
      </c>
      <c r="D65">
        <v>208.01171875</v>
      </c>
      <c r="E65">
        <v>4.6541400835771185E-3</v>
      </c>
      <c r="F65">
        <v>9.4187625664926555E-3</v>
      </c>
      <c r="G65" t="s">
        <v>41</v>
      </c>
      <c r="H65" t="s">
        <v>42</v>
      </c>
      <c r="J65" s="2">
        <v>45850</v>
      </c>
      <c r="K65">
        <v>3352.8466796875</v>
      </c>
      <c r="L65">
        <v>4.13623046875</v>
      </c>
      <c r="M65">
        <v>1.2351711297449164E-3</v>
      </c>
      <c r="N65">
        <v>9.8118447833417388E-3</v>
      </c>
      <c r="P65" s="2">
        <v>45807</v>
      </c>
      <c r="Q65">
        <v>60.790000915527344</v>
      </c>
      <c r="R65">
        <v>0.13000106811523438</v>
      </c>
      <c r="S65">
        <v>2.1431102611646491E-3</v>
      </c>
      <c r="T65">
        <v>-2.9775178996261809E-2</v>
      </c>
      <c r="V65" s="2">
        <v>45850</v>
      </c>
      <c r="W65">
        <v>98.072641827862768</v>
      </c>
      <c r="X65">
        <v>0.23112149801352189</v>
      </c>
      <c r="Y65">
        <v>2.3622026439731325E-3</v>
      </c>
      <c r="Z65">
        <v>5.5850964342281095E-3</v>
      </c>
    </row>
    <row r="66" spans="1:26" x14ac:dyDescent="0.35">
      <c r="A66" s="1">
        <v>45862</v>
      </c>
      <c r="B66" t="s">
        <v>22</v>
      </c>
      <c r="C66">
        <v>44693.91015625</v>
      </c>
      <c r="D66">
        <v>-316.37890625</v>
      </c>
      <c r="E66">
        <v>-7.0290352014998891E-3</v>
      </c>
      <c r="F66">
        <v>4.764622482915537E-3</v>
      </c>
      <c r="G66" t="s">
        <v>41</v>
      </c>
      <c r="H66" t="s">
        <v>42</v>
      </c>
      <c r="J66" s="2">
        <v>45849</v>
      </c>
      <c r="K66">
        <v>3348.71044921875</v>
      </c>
      <c r="L66">
        <v>28.4765625</v>
      </c>
      <c r="M66">
        <v>8.5766736535968224E-3</v>
      </c>
      <c r="N66">
        <v>8.5766736535968224E-3</v>
      </c>
      <c r="P66" s="2">
        <v>45806</v>
      </c>
      <c r="Q66">
        <v>60.659999847412109</v>
      </c>
      <c r="R66">
        <v>-2</v>
      </c>
      <c r="S66">
        <v>-3.1918289257426458E-2</v>
      </c>
      <c r="T66">
        <v>-3.1918289257426458E-2</v>
      </c>
      <c r="V66" s="2">
        <v>45849</v>
      </c>
      <c r="W66">
        <v>97.841520329849246</v>
      </c>
      <c r="X66">
        <v>0.31431980893979983</v>
      </c>
      <c r="Y66">
        <v>3.222893790254977E-3</v>
      </c>
      <c r="Z66">
        <v>3.222893790254977E-3</v>
      </c>
    </row>
    <row r="67" spans="1:26" x14ac:dyDescent="0.35">
      <c r="A67" s="1">
        <v>45861</v>
      </c>
      <c r="B67" t="s">
        <v>22</v>
      </c>
      <c r="C67">
        <v>45010.2890625</v>
      </c>
      <c r="D67">
        <v>507.84765625</v>
      </c>
      <c r="E67">
        <v>1.1411680802273505E-2</v>
      </c>
      <c r="F67">
        <v>1.1793657684415426E-2</v>
      </c>
      <c r="G67" t="s">
        <v>41</v>
      </c>
      <c r="H67" t="s">
        <v>42</v>
      </c>
    </row>
    <row r="68" spans="1:26" x14ac:dyDescent="0.35">
      <c r="A68" s="1">
        <v>45860</v>
      </c>
      <c r="B68" t="s">
        <v>22</v>
      </c>
      <c r="C68">
        <v>44502.44140625</v>
      </c>
      <c r="D68">
        <v>179.37109375</v>
      </c>
      <c r="E68">
        <v>4.0469013650306085E-3</v>
      </c>
      <c r="F68">
        <v>3.8197688214192116E-4</v>
      </c>
      <c r="G68" t="s">
        <v>41</v>
      </c>
      <c r="H68" t="s">
        <v>42</v>
      </c>
    </row>
    <row r="69" spans="1:26" x14ac:dyDescent="0.35">
      <c r="A69" s="1">
        <v>45859</v>
      </c>
      <c r="B69" t="s">
        <v>22</v>
      </c>
      <c r="C69">
        <v>44323.0703125</v>
      </c>
      <c r="D69">
        <v>-19.12109375</v>
      </c>
      <c r="E69">
        <v>-4.3121670678880619E-4</v>
      </c>
      <c r="F69">
        <v>-3.6649244828886873E-3</v>
      </c>
      <c r="G69" t="s">
        <v>41</v>
      </c>
      <c r="H69" t="s">
        <v>42</v>
      </c>
    </row>
    <row r="70" spans="1:26" x14ac:dyDescent="0.35">
      <c r="A70" s="1">
        <v>45856</v>
      </c>
      <c r="B70" t="s">
        <v>22</v>
      </c>
      <c r="C70">
        <v>44342.19140625</v>
      </c>
      <c r="D70">
        <v>-142.296875</v>
      </c>
      <c r="E70">
        <v>-3.19879761458286E-3</v>
      </c>
      <c r="F70">
        <v>-3.2337077760998811E-3</v>
      </c>
      <c r="G70" t="s">
        <v>41</v>
      </c>
      <c r="H70" t="s">
        <v>42</v>
      </c>
    </row>
    <row r="71" spans="1:26" x14ac:dyDescent="0.35">
      <c r="A71" s="1">
        <v>45855</v>
      </c>
      <c r="B71" t="s">
        <v>22</v>
      </c>
      <c r="C71">
        <v>44484.48828125</v>
      </c>
      <c r="D71">
        <v>229.70703125</v>
      </c>
      <c r="E71">
        <v>5.1905585060372239E-3</v>
      </c>
      <c r="F71">
        <v>-3.4910161517021088E-5</v>
      </c>
      <c r="G71" t="s">
        <v>41</v>
      </c>
      <c r="H71" t="s">
        <v>42</v>
      </c>
    </row>
    <row r="72" spans="1:26" x14ac:dyDescent="0.35">
      <c r="A72" s="1">
        <v>45854</v>
      </c>
      <c r="B72" t="s">
        <v>22</v>
      </c>
      <c r="C72">
        <v>44254.78125</v>
      </c>
      <c r="D72">
        <v>231.4921875</v>
      </c>
      <c r="E72">
        <v>5.2584028233635394E-3</v>
      </c>
      <c r="F72">
        <v>-5.225468667554245E-3</v>
      </c>
      <c r="G72" t="s">
        <v>41</v>
      </c>
      <c r="H72" t="s">
        <v>42</v>
      </c>
    </row>
    <row r="73" spans="1:26" x14ac:dyDescent="0.35">
      <c r="A73" s="1">
        <v>45853</v>
      </c>
      <c r="B73" t="s">
        <v>22</v>
      </c>
      <c r="C73">
        <v>44023.2890625</v>
      </c>
      <c r="D73">
        <v>-436.359375</v>
      </c>
      <c r="E73">
        <v>-9.8147284185888806E-3</v>
      </c>
      <c r="F73">
        <v>-1.0483871490917784E-2</v>
      </c>
      <c r="G73" t="s">
        <v>41</v>
      </c>
      <c r="H73" t="s">
        <v>42</v>
      </c>
    </row>
    <row r="74" spans="1:26" x14ac:dyDescent="0.35">
      <c r="A74" s="1">
        <v>45852</v>
      </c>
      <c r="B74" t="s">
        <v>22</v>
      </c>
      <c r="C74">
        <v>44459.6484375</v>
      </c>
      <c r="D74">
        <v>88.13671875</v>
      </c>
      <c r="E74">
        <v>1.9863357216372002E-3</v>
      </c>
      <c r="F74">
        <v>-6.691430723289038E-4</v>
      </c>
      <c r="G74" t="s">
        <v>41</v>
      </c>
      <c r="H74" t="s">
        <v>42</v>
      </c>
    </row>
    <row r="75" spans="1:26" x14ac:dyDescent="0.35">
      <c r="A75" s="1">
        <v>45849</v>
      </c>
      <c r="B75" t="s">
        <v>22</v>
      </c>
      <c r="C75">
        <v>44371.51171875</v>
      </c>
      <c r="D75">
        <v>-279.12890625</v>
      </c>
      <c r="E75">
        <v>-6.2513975688338608E-3</v>
      </c>
      <c r="F75">
        <v>-2.655478793966104E-3</v>
      </c>
      <c r="G75" t="s">
        <v>41</v>
      </c>
      <c r="H75" t="s">
        <v>42</v>
      </c>
    </row>
    <row r="76" spans="1:26" x14ac:dyDescent="0.35">
      <c r="A76" s="1">
        <v>45848</v>
      </c>
      <c r="B76" t="s">
        <v>22</v>
      </c>
      <c r="C76">
        <v>44650.640625</v>
      </c>
      <c r="D76">
        <v>192.33984375</v>
      </c>
      <c r="E76">
        <v>4.3262976850235724E-3</v>
      </c>
      <c r="F76">
        <v>3.5959187748677568E-3</v>
      </c>
      <c r="G76" t="s">
        <v>41</v>
      </c>
      <c r="H76" t="s">
        <v>42</v>
      </c>
    </row>
    <row r="77" spans="1:26" x14ac:dyDescent="0.35">
      <c r="A77" s="1">
        <v>45847</v>
      </c>
      <c r="B77" t="s">
        <v>22</v>
      </c>
      <c r="C77">
        <v>44458.30078125</v>
      </c>
      <c r="D77">
        <v>217.5390625</v>
      </c>
      <c r="E77">
        <v>4.9171635850882023E-3</v>
      </c>
      <c r="F77">
        <v>-7.3037891015581557E-4</v>
      </c>
      <c r="G77" t="s">
        <v>41</v>
      </c>
      <c r="H77" t="s">
        <v>42</v>
      </c>
    </row>
    <row r="78" spans="1:26" x14ac:dyDescent="0.35">
      <c r="A78" s="1">
        <v>45846</v>
      </c>
      <c r="B78" t="s">
        <v>22</v>
      </c>
      <c r="C78">
        <v>44240.76171875</v>
      </c>
      <c r="D78">
        <v>-165.59765625</v>
      </c>
      <c r="E78">
        <v>-3.7291428205490362E-3</v>
      </c>
      <c r="F78">
        <v>-5.6475424952440179E-3</v>
      </c>
      <c r="G78" t="s">
        <v>41</v>
      </c>
      <c r="H78" t="s">
        <v>42</v>
      </c>
    </row>
    <row r="79" spans="1:26" x14ac:dyDescent="0.35">
      <c r="A79" s="1">
        <v>45845</v>
      </c>
      <c r="B79" t="s">
        <v>22</v>
      </c>
      <c r="C79">
        <v>44406.359375</v>
      </c>
      <c r="D79">
        <v>-422.171875</v>
      </c>
      <c r="E79">
        <v>-9.4174817516466947E-3</v>
      </c>
      <c r="F79">
        <v>-1.9183996746949816E-3</v>
      </c>
      <c r="G79" t="s">
        <v>41</v>
      </c>
      <c r="H79" t="s">
        <v>42</v>
      </c>
    </row>
    <row r="80" spans="1:26" x14ac:dyDescent="0.35">
      <c r="A80" s="1">
        <v>45841</v>
      </c>
      <c r="B80" t="s">
        <v>22</v>
      </c>
      <c r="C80">
        <v>44828.53125</v>
      </c>
      <c r="D80">
        <v>344.109375</v>
      </c>
      <c r="E80">
        <v>7.7355029130632413E-3</v>
      </c>
      <c r="F80">
        <v>7.499082076951713E-3</v>
      </c>
      <c r="G80" t="s">
        <v>41</v>
      </c>
      <c r="H80" t="s">
        <v>42</v>
      </c>
    </row>
    <row r="81" spans="1:8" x14ac:dyDescent="0.35">
      <c r="A81" s="1">
        <v>45840</v>
      </c>
      <c r="B81" t="s">
        <v>22</v>
      </c>
      <c r="C81">
        <v>44484.421875</v>
      </c>
      <c r="D81">
        <v>-10.51953125</v>
      </c>
      <c r="E81">
        <v>-2.3642083611152831E-4</v>
      </c>
      <c r="F81">
        <v>-2.3642083611152831E-4</v>
      </c>
      <c r="G81" t="s">
        <v>41</v>
      </c>
      <c r="H81" t="s">
        <v>42</v>
      </c>
    </row>
    <row r="82" spans="1:8" x14ac:dyDescent="0.35">
      <c r="A82" s="1">
        <v>45869</v>
      </c>
      <c r="B82" t="s">
        <v>23</v>
      </c>
      <c r="C82">
        <v>9181.16015625</v>
      </c>
      <c r="D82">
        <v>44.2197265625</v>
      </c>
      <c r="E82">
        <v>4.8396645357151602E-3</v>
      </c>
      <c r="F82">
        <v>4.0015823885145463E-2</v>
      </c>
      <c r="G82" t="s">
        <v>43</v>
      </c>
      <c r="H82" t="s">
        <v>42</v>
      </c>
    </row>
    <row r="83" spans="1:8" x14ac:dyDescent="0.35">
      <c r="A83" s="1">
        <v>45868</v>
      </c>
      <c r="B83" t="s">
        <v>23</v>
      </c>
      <c r="C83">
        <v>9136.9404296875</v>
      </c>
      <c r="D83">
        <v>0.6201171875</v>
      </c>
      <c r="E83">
        <v>6.7873844862065269E-5</v>
      </c>
      <c r="F83">
        <v>3.5176159349430303E-2</v>
      </c>
      <c r="G83" t="s">
        <v>43</v>
      </c>
      <c r="H83" t="s">
        <v>42</v>
      </c>
    </row>
    <row r="84" spans="1:8" x14ac:dyDescent="0.35">
      <c r="A84" s="1">
        <v>45867</v>
      </c>
      <c r="B84" t="s">
        <v>23</v>
      </c>
      <c r="C84">
        <v>9136.3203125</v>
      </c>
      <c r="D84">
        <v>54.8798828125</v>
      </c>
      <c r="E84">
        <v>6.0430812972240844E-3</v>
      </c>
      <c r="F84">
        <v>3.5108285504568237E-2</v>
      </c>
      <c r="G84" t="s">
        <v>43</v>
      </c>
      <c r="H84" t="s">
        <v>42</v>
      </c>
    </row>
    <row r="85" spans="1:8" x14ac:dyDescent="0.35">
      <c r="A85" s="1">
        <v>45866</v>
      </c>
      <c r="B85" t="s">
        <v>23</v>
      </c>
      <c r="C85">
        <v>9081.4404296875</v>
      </c>
      <c r="D85">
        <v>-38.869140625</v>
      </c>
      <c r="E85">
        <v>-4.261822510008062E-3</v>
      </c>
      <c r="F85">
        <v>2.9065204207344153E-2</v>
      </c>
      <c r="G85" t="s">
        <v>43</v>
      </c>
      <c r="H85" t="s">
        <v>42</v>
      </c>
    </row>
    <row r="86" spans="1:8" x14ac:dyDescent="0.35">
      <c r="A86" s="1">
        <v>45863</v>
      </c>
      <c r="B86" t="s">
        <v>23</v>
      </c>
      <c r="C86">
        <v>9120.3095703125</v>
      </c>
      <c r="D86">
        <v>-18.060546875</v>
      </c>
      <c r="E86">
        <v>-1.9763422408369813E-3</v>
      </c>
      <c r="F86">
        <v>3.3327026717352215E-2</v>
      </c>
      <c r="G86" t="s">
        <v>43</v>
      </c>
      <c r="H86" t="s">
        <v>42</v>
      </c>
    </row>
    <row r="87" spans="1:8" x14ac:dyDescent="0.35">
      <c r="A87" s="1">
        <v>45862</v>
      </c>
      <c r="B87" t="s">
        <v>23</v>
      </c>
      <c r="C87">
        <v>9138.3701171875</v>
      </c>
      <c r="D87">
        <v>76.8798828125</v>
      </c>
      <c r="E87">
        <v>8.4842427485993799E-3</v>
      </c>
      <c r="F87">
        <v>3.5303368958189196E-2</v>
      </c>
      <c r="G87" t="s">
        <v>43</v>
      </c>
      <c r="H87" t="s">
        <v>42</v>
      </c>
    </row>
    <row r="88" spans="1:8" x14ac:dyDescent="0.35">
      <c r="A88" s="1">
        <v>45861</v>
      </c>
      <c r="B88" t="s">
        <v>23</v>
      </c>
      <c r="C88">
        <v>9061.490234375</v>
      </c>
      <c r="D88">
        <v>37.6806640625</v>
      </c>
      <c r="E88">
        <v>4.17569362129111E-3</v>
      </c>
      <c r="F88">
        <v>2.6819126209589816E-2</v>
      </c>
      <c r="G88" t="s">
        <v>43</v>
      </c>
      <c r="H88" t="s">
        <v>42</v>
      </c>
    </row>
    <row r="89" spans="1:8" x14ac:dyDescent="0.35">
      <c r="A89" s="1">
        <v>45860</v>
      </c>
      <c r="B89" t="s">
        <v>23</v>
      </c>
      <c r="C89">
        <v>9023.8095703125</v>
      </c>
      <c r="D89">
        <v>10.8193359375</v>
      </c>
      <c r="E89">
        <v>1.2004158060923142E-3</v>
      </c>
      <c r="F89">
        <v>2.2643432588298706E-2</v>
      </c>
      <c r="G89" t="s">
        <v>43</v>
      </c>
      <c r="H89" t="s">
        <v>42</v>
      </c>
    </row>
    <row r="90" spans="1:8" x14ac:dyDescent="0.35">
      <c r="A90" s="1">
        <v>45859</v>
      </c>
      <c r="B90" t="s">
        <v>23</v>
      </c>
      <c r="C90">
        <v>9012.990234375</v>
      </c>
      <c r="D90">
        <v>20.8701171875</v>
      </c>
      <c r="E90">
        <v>2.320933986147411E-3</v>
      </c>
      <c r="F90">
        <v>2.1443016782206392E-2</v>
      </c>
      <c r="G90" t="s">
        <v>43</v>
      </c>
      <c r="H90" t="s">
        <v>42</v>
      </c>
    </row>
    <row r="91" spans="1:8" x14ac:dyDescent="0.35">
      <c r="A91" s="1">
        <v>45856</v>
      </c>
      <c r="B91" t="s">
        <v>23</v>
      </c>
      <c r="C91">
        <v>8992.1201171875</v>
      </c>
      <c r="D91">
        <v>19.48046875</v>
      </c>
      <c r="E91">
        <v>2.1710967466961328E-3</v>
      </c>
      <c r="F91">
        <v>1.9122082796058981E-2</v>
      </c>
      <c r="G91" t="s">
        <v>43</v>
      </c>
      <c r="H91" t="s">
        <v>42</v>
      </c>
    </row>
    <row r="92" spans="1:8" x14ac:dyDescent="0.35">
      <c r="A92" s="1">
        <v>45855</v>
      </c>
      <c r="B92" t="s">
        <v>23</v>
      </c>
      <c r="C92">
        <v>8972.6396484375</v>
      </c>
      <c r="D92">
        <v>46.08984375</v>
      </c>
      <c r="E92">
        <v>5.1632315685727903E-3</v>
      </c>
      <c r="F92">
        <v>1.6950986049362848E-2</v>
      </c>
      <c r="G92" t="s">
        <v>43</v>
      </c>
      <c r="H92" t="s">
        <v>42</v>
      </c>
    </row>
    <row r="93" spans="1:8" x14ac:dyDescent="0.35">
      <c r="A93" s="1">
        <v>45854</v>
      </c>
      <c r="B93" t="s">
        <v>23</v>
      </c>
      <c r="C93">
        <v>8926.5498046875</v>
      </c>
      <c r="D93">
        <v>-11.7705078125</v>
      </c>
      <c r="E93">
        <v>-1.3168590295471461E-3</v>
      </c>
      <c r="F93">
        <v>1.1787754480790058E-2</v>
      </c>
      <c r="G93" t="s">
        <v>43</v>
      </c>
      <c r="H93" t="s">
        <v>42</v>
      </c>
    </row>
    <row r="94" spans="1:8" x14ac:dyDescent="0.35">
      <c r="A94" s="1">
        <v>45853</v>
      </c>
      <c r="B94" t="s">
        <v>23</v>
      </c>
      <c r="C94">
        <v>8938.3203125</v>
      </c>
      <c r="D94">
        <v>-59.7392578125</v>
      </c>
      <c r="E94">
        <v>-6.6391267301229018E-3</v>
      </c>
      <c r="F94">
        <v>1.3104613510337204E-2</v>
      </c>
      <c r="G94" t="s">
        <v>43</v>
      </c>
      <c r="H94" t="s">
        <v>42</v>
      </c>
    </row>
    <row r="95" spans="1:8" x14ac:dyDescent="0.35">
      <c r="A95" s="1">
        <v>45852</v>
      </c>
      <c r="B95" t="s">
        <v>23</v>
      </c>
      <c r="C95">
        <v>8998.0595703125</v>
      </c>
      <c r="D95">
        <v>56.939453125</v>
      </c>
      <c r="E95">
        <v>6.368268447209946E-3</v>
      </c>
      <c r="F95">
        <v>1.9743740240460106E-2</v>
      </c>
      <c r="G95" t="s">
        <v>43</v>
      </c>
      <c r="H95" t="s">
        <v>42</v>
      </c>
    </row>
    <row r="96" spans="1:8" x14ac:dyDescent="0.35">
      <c r="A96" s="1">
        <v>45849</v>
      </c>
      <c r="B96" t="s">
        <v>23</v>
      </c>
      <c r="C96">
        <v>8941.1201171875</v>
      </c>
      <c r="D96">
        <v>-34.5400390625</v>
      </c>
      <c r="E96">
        <v>-3.8481892653264849E-3</v>
      </c>
      <c r="F96">
        <v>1.337547179325016E-2</v>
      </c>
      <c r="G96" t="s">
        <v>43</v>
      </c>
      <c r="H96" t="s">
        <v>42</v>
      </c>
    </row>
    <row r="97" spans="1:8" x14ac:dyDescent="0.35">
      <c r="A97" s="1">
        <v>45848</v>
      </c>
      <c r="B97" t="s">
        <v>23</v>
      </c>
      <c r="C97">
        <v>8975.66015625</v>
      </c>
      <c r="D97">
        <v>108.640625</v>
      </c>
      <c r="E97">
        <v>1.2252214469260947E-2</v>
      </c>
      <c r="F97">
        <v>1.7223661058576645E-2</v>
      </c>
      <c r="G97" t="s">
        <v>43</v>
      </c>
      <c r="H97" t="s">
        <v>42</v>
      </c>
    </row>
    <row r="98" spans="1:8" x14ac:dyDescent="0.35">
      <c r="A98" s="1">
        <v>45847</v>
      </c>
      <c r="B98" t="s">
        <v>23</v>
      </c>
      <c r="C98">
        <v>8867.01953125</v>
      </c>
      <c r="D98">
        <v>12.83984375</v>
      </c>
      <c r="E98">
        <v>1.4501449262573907E-3</v>
      </c>
      <c r="F98">
        <v>4.9714465893156978E-3</v>
      </c>
      <c r="G98" t="s">
        <v>43</v>
      </c>
      <c r="H98" t="s">
        <v>42</v>
      </c>
    </row>
    <row r="99" spans="1:8" x14ac:dyDescent="0.35">
      <c r="A99" s="1">
        <v>45846</v>
      </c>
      <c r="B99" t="s">
        <v>23</v>
      </c>
      <c r="C99">
        <v>8854.1796875</v>
      </c>
      <c r="D99">
        <v>47.6494140625</v>
      </c>
      <c r="E99">
        <v>5.4106909966824546E-3</v>
      </c>
      <c r="F99">
        <v>3.5213016630583072E-3</v>
      </c>
      <c r="G99" t="s">
        <v>43</v>
      </c>
      <c r="H99" t="s">
        <v>42</v>
      </c>
    </row>
    <row r="100" spans="1:8" x14ac:dyDescent="0.35">
      <c r="A100" s="1">
        <v>45845</v>
      </c>
      <c r="B100" t="s">
        <v>23</v>
      </c>
      <c r="C100">
        <v>8806.5302734375</v>
      </c>
      <c r="D100">
        <v>-16.3798828125</v>
      </c>
      <c r="E100">
        <v>-1.8565170133685305E-3</v>
      </c>
      <c r="F100">
        <v>-1.8893893336241474E-3</v>
      </c>
      <c r="G100" t="s">
        <v>43</v>
      </c>
      <c r="H100" t="s">
        <v>42</v>
      </c>
    </row>
    <row r="101" spans="1:8" x14ac:dyDescent="0.35">
      <c r="A101" s="1">
        <v>45842</v>
      </c>
      <c r="B101" t="s">
        <v>23</v>
      </c>
      <c r="C101">
        <v>8822.91015625</v>
      </c>
      <c r="D101">
        <v>-0.2900390625</v>
      </c>
      <c r="E101">
        <v>-3.2872320255616927E-5</v>
      </c>
      <c r="F101">
        <v>-3.2872320255616927E-5</v>
      </c>
      <c r="G101" t="s">
        <v>43</v>
      </c>
      <c r="H101" t="s">
        <v>42</v>
      </c>
    </row>
    <row r="102" spans="1:8" x14ac:dyDescent="0.35">
      <c r="A102" s="1">
        <v>45869</v>
      </c>
      <c r="B102" t="s">
        <v>21</v>
      </c>
      <c r="C102">
        <v>3573.208251953125</v>
      </c>
      <c r="D102">
        <v>-42.508544921875</v>
      </c>
      <c r="E102">
        <v>-1.1756602441489461E-2</v>
      </c>
      <c r="F102">
        <v>3.2085092575322216E-2</v>
      </c>
      <c r="G102" t="s">
        <v>35</v>
      </c>
      <c r="H102" t="s">
        <v>42</v>
      </c>
    </row>
    <row r="103" spans="1:8" x14ac:dyDescent="0.35">
      <c r="A103" s="1">
        <v>45868</v>
      </c>
      <c r="B103" t="s">
        <v>21</v>
      </c>
      <c r="C103">
        <v>3615.716796875</v>
      </c>
      <c r="D103">
        <v>6.005615234375</v>
      </c>
      <c r="E103">
        <v>1.6637384356177343E-3</v>
      </c>
      <c r="F103">
        <v>4.3841695016811677E-2</v>
      </c>
      <c r="G103" t="s">
        <v>35</v>
      </c>
      <c r="H103" t="s">
        <v>42</v>
      </c>
    </row>
    <row r="104" spans="1:8" x14ac:dyDescent="0.35">
      <c r="A104" s="1">
        <v>45867</v>
      </c>
      <c r="B104" t="s">
        <v>21</v>
      </c>
      <c r="C104">
        <v>3609.711181640625</v>
      </c>
      <c r="D104">
        <v>11.774169921875</v>
      </c>
      <c r="E104">
        <v>3.272478057154915E-3</v>
      </c>
      <c r="F104">
        <v>4.2177956581193943E-2</v>
      </c>
      <c r="G104" t="s">
        <v>35</v>
      </c>
      <c r="H104" t="s">
        <v>42</v>
      </c>
    </row>
    <row r="105" spans="1:8" x14ac:dyDescent="0.35">
      <c r="A105" s="1">
        <v>45866</v>
      </c>
      <c r="B105" t="s">
        <v>21</v>
      </c>
      <c r="C105">
        <v>3597.93701171875</v>
      </c>
      <c r="D105">
        <v>4.28173828125</v>
      </c>
      <c r="E105">
        <v>1.1914716230292388E-3</v>
      </c>
      <c r="F105">
        <v>3.8905478524039028E-2</v>
      </c>
      <c r="G105" t="s">
        <v>35</v>
      </c>
      <c r="H105" t="s">
        <v>42</v>
      </c>
    </row>
    <row r="106" spans="1:8" x14ac:dyDescent="0.35">
      <c r="A106" s="1">
        <v>45863</v>
      </c>
      <c r="B106" t="s">
        <v>21</v>
      </c>
      <c r="C106">
        <v>3593.6552734375</v>
      </c>
      <c r="D106">
        <v>-12.071533203125</v>
      </c>
      <c r="E106">
        <v>-3.3478779315430085E-3</v>
      </c>
      <c r="F106">
        <v>3.7714006901009789E-2</v>
      </c>
      <c r="G106" t="s">
        <v>35</v>
      </c>
      <c r="H106" t="s">
        <v>42</v>
      </c>
    </row>
    <row r="107" spans="1:8" x14ac:dyDescent="0.35">
      <c r="A107" s="1">
        <v>45862</v>
      </c>
      <c r="B107" t="s">
        <v>21</v>
      </c>
      <c r="C107">
        <v>3605.726806640625</v>
      </c>
      <c r="D107">
        <v>23.4287109375</v>
      </c>
      <c r="E107">
        <v>6.5401343806652523E-3</v>
      </c>
      <c r="F107">
        <v>4.1061884832552797E-2</v>
      </c>
      <c r="G107" t="s">
        <v>35</v>
      </c>
      <c r="H107" t="s">
        <v>42</v>
      </c>
    </row>
    <row r="108" spans="1:8" x14ac:dyDescent="0.35">
      <c r="A108" s="1">
        <v>45861</v>
      </c>
      <c r="B108" t="s">
        <v>21</v>
      </c>
      <c r="C108">
        <v>3582.298095703125</v>
      </c>
      <c r="D108">
        <v>0.43701171875</v>
      </c>
      <c r="E108">
        <v>1.2200688650487734E-4</v>
      </c>
      <c r="F108">
        <v>3.4521750451887545E-2</v>
      </c>
      <c r="G108" t="s">
        <v>35</v>
      </c>
      <c r="H108" t="s">
        <v>42</v>
      </c>
    </row>
    <row r="109" spans="1:8" x14ac:dyDescent="0.35">
      <c r="A109" s="1">
        <v>45860</v>
      </c>
      <c r="B109" t="s">
        <v>21</v>
      </c>
      <c r="C109">
        <v>3581.861083984375</v>
      </c>
      <c r="D109">
        <v>22.06982421875</v>
      </c>
      <c r="E109">
        <v>6.1997523473338312E-3</v>
      </c>
      <c r="F109">
        <v>3.4399743565382668E-2</v>
      </c>
      <c r="G109" t="s">
        <v>35</v>
      </c>
      <c r="H109" t="s">
        <v>42</v>
      </c>
    </row>
    <row r="110" spans="1:8" x14ac:dyDescent="0.35">
      <c r="A110" s="1">
        <v>45859</v>
      </c>
      <c r="B110" t="s">
        <v>21</v>
      </c>
      <c r="C110">
        <v>3559.791259765625</v>
      </c>
      <c r="D110">
        <v>25.30859375</v>
      </c>
      <c r="E110">
        <v>7.1604803705347386E-3</v>
      </c>
      <c r="F110">
        <v>2.8199991218048837E-2</v>
      </c>
      <c r="G110" t="s">
        <v>35</v>
      </c>
      <c r="H110" t="s">
        <v>42</v>
      </c>
    </row>
    <row r="111" spans="1:8" x14ac:dyDescent="0.35">
      <c r="A111" s="1">
        <v>45856</v>
      </c>
      <c r="B111" t="s">
        <v>21</v>
      </c>
      <c r="C111">
        <v>3534.482666015625</v>
      </c>
      <c r="D111">
        <v>17.6572265625</v>
      </c>
      <c r="E111">
        <v>5.0207856109132365E-3</v>
      </c>
      <c r="F111">
        <v>2.1039510847514098E-2</v>
      </c>
      <c r="G111" t="s">
        <v>35</v>
      </c>
      <c r="H111" t="s">
        <v>42</v>
      </c>
    </row>
    <row r="112" spans="1:8" x14ac:dyDescent="0.35">
      <c r="A112" s="1">
        <v>45855</v>
      </c>
      <c r="B112" t="s">
        <v>21</v>
      </c>
      <c r="C112">
        <v>3516.825439453125</v>
      </c>
      <c r="D112">
        <v>13.048583984375</v>
      </c>
      <c r="E112">
        <v>3.7241481186247594E-3</v>
      </c>
      <c r="F112">
        <v>1.6018725236600861E-2</v>
      </c>
      <c r="G112" t="s">
        <v>35</v>
      </c>
      <c r="H112" t="s">
        <v>42</v>
      </c>
    </row>
    <row r="113" spans="1:8" x14ac:dyDescent="0.35">
      <c r="A113" s="1">
        <v>45854</v>
      </c>
      <c r="B113" t="s">
        <v>21</v>
      </c>
      <c r="C113">
        <v>3503.77685546875</v>
      </c>
      <c r="D113">
        <v>-1.221923828125</v>
      </c>
      <c r="E113">
        <v>-3.4862318222261823E-4</v>
      </c>
      <c r="F113">
        <v>1.2294577117976102E-2</v>
      </c>
      <c r="G113" t="s">
        <v>35</v>
      </c>
      <c r="H113" t="s">
        <v>42</v>
      </c>
    </row>
    <row r="114" spans="1:8" x14ac:dyDescent="0.35">
      <c r="A114" s="1">
        <v>45853</v>
      </c>
      <c r="B114" t="s">
        <v>21</v>
      </c>
      <c r="C114">
        <v>3504.998779296875</v>
      </c>
      <c r="D114">
        <v>-14.651123046875</v>
      </c>
      <c r="E114">
        <v>-4.1626648824131252E-3</v>
      </c>
      <c r="F114">
        <v>1.264320030019872E-2</v>
      </c>
      <c r="G114" t="s">
        <v>35</v>
      </c>
      <c r="H114" t="s">
        <v>42</v>
      </c>
    </row>
    <row r="115" spans="1:8" x14ac:dyDescent="0.35">
      <c r="A115" s="1">
        <v>45852</v>
      </c>
      <c r="B115" t="s">
        <v>21</v>
      </c>
      <c r="C115">
        <v>3519.64990234375</v>
      </c>
      <c r="D115">
        <v>9.47265625</v>
      </c>
      <c r="E115">
        <v>2.698626190612341E-3</v>
      </c>
      <c r="F115">
        <v>1.6805865182611845E-2</v>
      </c>
      <c r="G115" t="s">
        <v>35</v>
      </c>
      <c r="H115" t="s">
        <v>42</v>
      </c>
    </row>
    <row r="116" spans="1:8" x14ac:dyDescent="0.35">
      <c r="A116" s="1">
        <v>45849</v>
      </c>
      <c r="B116" t="s">
        <v>21</v>
      </c>
      <c r="C116">
        <v>3510.17724609375</v>
      </c>
      <c r="D116">
        <v>0.495361328125</v>
      </c>
      <c r="E116">
        <v>1.4114137531251458E-4</v>
      </c>
      <c r="F116">
        <v>1.4107238991999504E-2</v>
      </c>
      <c r="G116" t="s">
        <v>35</v>
      </c>
      <c r="H116" t="s">
        <v>42</v>
      </c>
    </row>
    <row r="117" spans="1:8" x14ac:dyDescent="0.35">
      <c r="A117" s="1">
        <v>45848</v>
      </c>
      <c r="B117" t="s">
        <v>21</v>
      </c>
      <c r="C117">
        <v>3509.681884765625</v>
      </c>
      <c r="D117">
        <v>16.63232421875</v>
      </c>
      <c r="E117">
        <v>4.7615483062730668E-3</v>
      </c>
      <c r="F117">
        <v>1.396609761668699E-2</v>
      </c>
      <c r="G117" t="s">
        <v>35</v>
      </c>
      <c r="H117" t="s">
        <v>42</v>
      </c>
    </row>
    <row r="118" spans="1:8" x14ac:dyDescent="0.35">
      <c r="A118" s="1">
        <v>45847</v>
      </c>
      <c r="B118" t="s">
        <v>21</v>
      </c>
      <c r="C118">
        <v>3493.049560546875</v>
      </c>
      <c r="D118">
        <v>-4.42578125</v>
      </c>
      <c r="E118">
        <v>-1.2654217163762249E-3</v>
      </c>
      <c r="F118">
        <v>9.2045493104139231E-3</v>
      </c>
      <c r="G118" t="s">
        <v>35</v>
      </c>
      <c r="H118" t="s">
        <v>42</v>
      </c>
    </row>
    <row r="119" spans="1:8" x14ac:dyDescent="0.35">
      <c r="A119" s="1">
        <v>45846</v>
      </c>
      <c r="B119" t="s">
        <v>21</v>
      </c>
      <c r="C119">
        <v>3497.475341796875</v>
      </c>
      <c r="D119">
        <v>24.34814453125</v>
      </c>
      <c r="E119">
        <v>7.0104384747033954E-3</v>
      </c>
      <c r="F119">
        <v>1.0469971026790148E-2</v>
      </c>
      <c r="G119" t="s">
        <v>35</v>
      </c>
      <c r="H119" t="s">
        <v>42</v>
      </c>
    </row>
    <row r="120" spans="1:8" x14ac:dyDescent="0.35">
      <c r="A120" s="1">
        <v>45845</v>
      </c>
      <c r="B120" t="s">
        <v>21</v>
      </c>
      <c r="C120">
        <v>3473.127197265625</v>
      </c>
      <c r="D120">
        <v>0.80810546875</v>
      </c>
      <c r="E120">
        <v>2.3272788225581209E-4</v>
      </c>
      <c r="F120">
        <v>3.4595325520867526E-3</v>
      </c>
      <c r="G120" t="s">
        <v>35</v>
      </c>
      <c r="H120" t="s">
        <v>42</v>
      </c>
    </row>
    <row r="121" spans="1:8" x14ac:dyDescent="0.35">
      <c r="A121" s="1">
        <v>45842</v>
      </c>
      <c r="B121" t="s">
        <v>21</v>
      </c>
      <c r="C121">
        <v>3472.319091796875</v>
      </c>
      <c r="D121">
        <v>11.16845703125</v>
      </c>
      <c r="E121">
        <v>3.2268046698309405E-3</v>
      </c>
      <c r="F121">
        <v>3.2268046698309405E-3</v>
      </c>
      <c r="G121" t="s">
        <v>35</v>
      </c>
      <c r="H121" t="s">
        <v>42</v>
      </c>
    </row>
    <row r="122" spans="1:8" x14ac:dyDescent="0.35">
      <c r="A122" s="1">
        <v>45869</v>
      </c>
      <c r="B122" t="s">
        <v>20</v>
      </c>
      <c r="C122">
        <v>3308.37646484375</v>
      </c>
      <c r="D122">
        <v>16.00537109375</v>
      </c>
      <c r="E122">
        <v>4.8613508738835076E-3</v>
      </c>
      <c r="F122">
        <v>-3.1877967402864638E-3</v>
      </c>
      <c r="G122" t="s">
        <v>33</v>
      </c>
      <c r="H122" t="s">
        <v>34</v>
      </c>
    </row>
    <row r="123" spans="1:8" x14ac:dyDescent="0.35">
      <c r="A123" s="1">
        <v>45868</v>
      </c>
      <c r="B123" t="s">
        <v>20</v>
      </c>
      <c r="C123">
        <v>3292.37109375</v>
      </c>
      <c r="D123">
        <v>-36.144775390625</v>
      </c>
      <c r="E123">
        <v>-1.085912665333244E-2</v>
      </c>
      <c r="F123">
        <v>-8.0491476141699714E-3</v>
      </c>
      <c r="G123" t="s">
        <v>33</v>
      </c>
      <c r="H123" t="s">
        <v>34</v>
      </c>
    </row>
    <row r="124" spans="1:8" x14ac:dyDescent="0.35">
      <c r="A124" s="1">
        <v>45867</v>
      </c>
      <c r="B124" t="s">
        <v>20</v>
      </c>
      <c r="C124">
        <v>3328.515869140625</v>
      </c>
      <c r="D124">
        <v>11.099853515625</v>
      </c>
      <c r="E124">
        <v>3.3459335408476676E-3</v>
      </c>
      <c r="F124">
        <v>2.809979039162469E-3</v>
      </c>
      <c r="G124" t="s">
        <v>33</v>
      </c>
      <c r="H124" t="s">
        <v>34</v>
      </c>
    </row>
    <row r="125" spans="1:8" x14ac:dyDescent="0.35">
      <c r="A125" s="1">
        <v>45866</v>
      </c>
      <c r="B125" t="s">
        <v>20</v>
      </c>
      <c r="C125">
        <v>3317.416015625</v>
      </c>
      <c r="D125">
        <v>-19.93603515625</v>
      </c>
      <c r="E125">
        <v>-5.9736086732543603E-3</v>
      </c>
      <c r="F125">
        <v>-5.3595450168519854E-4</v>
      </c>
      <c r="G125" t="s">
        <v>33</v>
      </c>
      <c r="H125" t="s">
        <v>34</v>
      </c>
    </row>
    <row r="126" spans="1:8" x14ac:dyDescent="0.35">
      <c r="A126" s="1">
        <v>45865</v>
      </c>
      <c r="B126" t="s">
        <v>20</v>
      </c>
      <c r="C126">
        <v>3337.35205078125</v>
      </c>
      <c r="D126">
        <v>-7.81396484375</v>
      </c>
      <c r="E126">
        <v>-2.3358974733246329E-3</v>
      </c>
      <c r="F126">
        <v>5.4376541715691618E-3</v>
      </c>
      <c r="G126" t="s">
        <v>33</v>
      </c>
      <c r="H126" t="s">
        <v>34</v>
      </c>
    </row>
    <row r="127" spans="1:8" x14ac:dyDescent="0.35">
      <c r="A127" s="1">
        <v>45863</v>
      </c>
      <c r="B127" t="s">
        <v>20</v>
      </c>
      <c r="C127">
        <v>3345.166015625</v>
      </c>
      <c r="D127">
        <v>-25.77880859375</v>
      </c>
      <c r="E127">
        <v>-7.6473540618465785E-3</v>
      </c>
      <c r="F127">
        <v>7.7735516448937947E-3</v>
      </c>
      <c r="G127" t="s">
        <v>33</v>
      </c>
      <c r="H127" t="s">
        <v>34</v>
      </c>
    </row>
    <row r="128" spans="1:8" x14ac:dyDescent="0.35">
      <c r="A128" s="1">
        <v>45862</v>
      </c>
      <c r="B128" t="s">
        <v>20</v>
      </c>
      <c r="C128">
        <v>3370.94482421875</v>
      </c>
      <c r="D128">
        <v>-19.113037109375</v>
      </c>
      <c r="E128">
        <v>-5.6379678138848144E-3</v>
      </c>
      <c r="F128">
        <v>1.5420905706740373E-2</v>
      </c>
      <c r="G128" t="s">
        <v>33</v>
      </c>
      <c r="H128" t="s">
        <v>34</v>
      </c>
    </row>
    <row r="129" spans="1:8" x14ac:dyDescent="0.35">
      <c r="A129" s="1">
        <v>45861</v>
      </c>
      <c r="B129" t="s">
        <v>20</v>
      </c>
      <c r="C129">
        <v>3390.057861328125</v>
      </c>
      <c r="D129">
        <v>-31.40185546875</v>
      </c>
      <c r="E129">
        <v>-9.1779117885240069E-3</v>
      </c>
      <c r="F129">
        <v>2.1058873520625188E-2</v>
      </c>
      <c r="G129" t="s">
        <v>33</v>
      </c>
      <c r="H129" t="s">
        <v>34</v>
      </c>
    </row>
    <row r="130" spans="1:8" x14ac:dyDescent="0.35">
      <c r="A130" s="1">
        <v>45860</v>
      </c>
      <c r="B130" t="s">
        <v>20</v>
      </c>
      <c r="C130">
        <v>3421.459716796875</v>
      </c>
      <c r="D130">
        <v>29.471435546875</v>
      </c>
      <c r="E130">
        <v>8.6885428554648314E-3</v>
      </c>
      <c r="F130">
        <v>3.0236785309149194E-2</v>
      </c>
      <c r="G130" t="s">
        <v>33</v>
      </c>
      <c r="H130" t="s">
        <v>34</v>
      </c>
    </row>
    <row r="131" spans="1:8" x14ac:dyDescent="0.35">
      <c r="A131" s="1">
        <v>45859</v>
      </c>
      <c r="B131" t="s">
        <v>20</v>
      </c>
      <c r="C131">
        <v>3391.98828125</v>
      </c>
      <c r="D131">
        <v>45.1728515625</v>
      </c>
      <c r="E131">
        <v>1.3497264044440627E-2</v>
      </c>
      <c r="F131">
        <v>2.1548242453684363E-2</v>
      </c>
      <c r="G131" t="s">
        <v>33</v>
      </c>
      <c r="H131" t="s">
        <v>34</v>
      </c>
    </row>
    <row r="132" spans="1:8" x14ac:dyDescent="0.35">
      <c r="A132" s="1">
        <v>45858</v>
      </c>
      <c r="B132" t="s">
        <v>20</v>
      </c>
      <c r="C132">
        <v>3346.8154296875</v>
      </c>
      <c r="D132">
        <v>-5.039306640625</v>
      </c>
      <c r="E132">
        <v>-1.5034382564399484E-3</v>
      </c>
      <c r="F132">
        <v>8.0509784092437364E-3</v>
      </c>
      <c r="G132" t="s">
        <v>33</v>
      </c>
      <c r="H132" t="s">
        <v>34</v>
      </c>
    </row>
    <row r="133" spans="1:8" x14ac:dyDescent="0.35">
      <c r="A133" s="1">
        <v>45857</v>
      </c>
      <c r="B133" t="s">
        <v>20</v>
      </c>
      <c r="C133">
        <v>3351.854736328125</v>
      </c>
      <c r="D133">
        <v>2.99951171875</v>
      </c>
      <c r="E133">
        <v>8.9568270873807698E-4</v>
      </c>
      <c r="F133">
        <v>9.5544166656836849E-3</v>
      </c>
      <c r="G133" t="s">
        <v>33</v>
      </c>
      <c r="H133" t="s">
        <v>34</v>
      </c>
    </row>
    <row r="134" spans="1:8" x14ac:dyDescent="0.35">
      <c r="A134" s="1">
        <v>45856</v>
      </c>
      <c r="B134" t="s">
        <v>20</v>
      </c>
      <c r="C134">
        <v>3348.855224609375</v>
      </c>
      <c r="D134">
        <v>10.104248046875</v>
      </c>
      <c r="E134">
        <v>3.0263556994232221E-3</v>
      </c>
      <c r="F134">
        <v>8.6587339569456079E-3</v>
      </c>
      <c r="G134" t="s">
        <v>33</v>
      </c>
      <c r="H134" t="s">
        <v>34</v>
      </c>
    </row>
    <row r="135" spans="1:8" x14ac:dyDescent="0.35">
      <c r="A135" s="1">
        <v>45855</v>
      </c>
      <c r="B135" t="s">
        <v>20</v>
      </c>
      <c r="C135">
        <v>3338.7509765625</v>
      </c>
      <c r="D135">
        <v>-6.223876953125</v>
      </c>
      <c r="E135">
        <v>-1.860664795905298E-3</v>
      </c>
      <c r="F135">
        <v>5.6323782575223857E-3</v>
      </c>
      <c r="G135" t="s">
        <v>33</v>
      </c>
      <c r="H135" t="s">
        <v>34</v>
      </c>
    </row>
    <row r="136" spans="1:8" x14ac:dyDescent="0.35">
      <c r="A136" s="1">
        <v>45854</v>
      </c>
      <c r="B136" t="s">
        <v>20</v>
      </c>
      <c r="C136">
        <v>3344.974853515625</v>
      </c>
      <c r="D136">
        <v>13.35595703125</v>
      </c>
      <c r="E136">
        <v>4.008848984901503E-3</v>
      </c>
      <c r="F136">
        <v>7.4930430534276837E-3</v>
      </c>
      <c r="G136" t="s">
        <v>33</v>
      </c>
      <c r="H136" t="s">
        <v>34</v>
      </c>
    </row>
    <row r="137" spans="1:8" x14ac:dyDescent="0.35">
      <c r="A137" s="1">
        <v>45853</v>
      </c>
      <c r="B137" t="s">
        <v>20</v>
      </c>
      <c r="C137">
        <v>3331.618896484375</v>
      </c>
      <c r="D137">
        <v>-13.451904296875</v>
      </c>
      <c r="E137">
        <v>-4.0214109350789062E-3</v>
      </c>
      <c r="F137">
        <v>3.4841940685261807E-3</v>
      </c>
      <c r="G137" t="s">
        <v>33</v>
      </c>
      <c r="H137" t="s">
        <v>34</v>
      </c>
    </row>
    <row r="138" spans="1:8" x14ac:dyDescent="0.35">
      <c r="A138" s="1">
        <v>45852</v>
      </c>
      <c r="B138" t="s">
        <v>20</v>
      </c>
      <c r="C138">
        <v>3345.07080078125</v>
      </c>
      <c r="D138">
        <v>-16.578369140625</v>
      </c>
      <c r="E138">
        <v>-4.9316178764158281E-3</v>
      </c>
      <c r="F138">
        <v>7.505605003605087E-3</v>
      </c>
      <c r="G138" t="s">
        <v>33</v>
      </c>
      <c r="H138" t="s">
        <v>34</v>
      </c>
    </row>
    <row r="139" spans="1:8" x14ac:dyDescent="0.35">
      <c r="A139" s="1">
        <v>45851</v>
      </c>
      <c r="B139" t="s">
        <v>20</v>
      </c>
      <c r="C139">
        <v>3361.649169921875</v>
      </c>
      <c r="D139">
        <v>8.802490234375</v>
      </c>
      <c r="E139">
        <v>2.6253780966791762E-3</v>
      </c>
      <c r="F139">
        <v>1.2437222880020915E-2</v>
      </c>
      <c r="G139" t="s">
        <v>33</v>
      </c>
      <c r="H139" t="s">
        <v>34</v>
      </c>
    </row>
    <row r="140" spans="1:8" x14ac:dyDescent="0.35">
      <c r="A140" s="1">
        <v>45850</v>
      </c>
      <c r="B140" t="s">
        <v>20</v>
      </c>
      <c r="C140">
        <v>3352.8466796875</v>
      </c>
      <c r="D140">
        <v>4.13623046875</v>
      </c>
      <c r="E140">
        <v>1.2351711297449164E-3</v>
      </c>
      <c r="F140">
        <v>9.8118447833417388E-3</v>
      </c>
      <c r="G140" t="s">
        <v>33</v>
      </c>
      <c r="H140" t="s">
        <v>34</v>
      </c>
    </row>
    <row r="141" spans="1:8" x14ac:dyDescent="0.35">
      <c r="A141" s="1">
        <v>45849</v>
      </c>
      <c r="B141" t="s">
        <v>20</v>
      </c>
      <c r="C141">
        <v>3348.71044921875</v>
      </c>
      <c r="D141">
        <v>28.4765625</v>
      </c>
      <c r="E141">
        <v>8.5766736535968224E-3</v>
      </c>
      <c r="F141">
        <v>8.5766736535968224E-3</v>
      </c>
      <c r="G141" t="s">
        <v>33</v>
      </c>
      <c r="H141" t="s">
        <v>34</v>
      </c>
    </row>
    <row r="142" spans="1:8" x14ac:dyDescent="0.35">
      <c r="A142" s="1">
        <v>45828</v>
      </c>
      <c r="B142" t="s">
        <v>65</v>
      </c>
      <c r="C142">
        <v>75</v>
      </c>
      <c r="D142">
        <v>-0.6699981689453125</v>
      </c>
      <c r="E142">
        <v>-8.8542115125922471E-3</v>
      </c>
      <c r="F142">
        <v>0.18723840834317729</v>
      </c>
      <c r="G142" t="s">
        <v>33</v>
      </c>
      <c r="H142" t="s">
        <v>34</v>
      </c>
    </row>
    <row r="143" spans="1:8" x14ac:dyDescent="0.35">
      <c r="A143" s="1">
        <v>45827</v>
      </c>
      <c r="B143" t="s">
        <v>65</v>
      </c>
      <c r="C143">
        <v>75.669998168945313</v>
      </c>
      <c r="D143">
        <v>0.56999969482421875</v>
      </c>
      <c r="E143">
        <v>7.589876250405414E-3</v>
      </c>
      <c r="F143">
        <v>0.19609261985576953</v>
      </c>
      <c r="G143" t="s">
        <v>33</v>
      </c>
      <c r="H143" t="s">
        <v>34</v>
      </c>
    </row>
    <row r="144" spans="1:8" x14ac:dyDescent="0.35">
      <c r="A144" s="1">
        <v>45826</v>
      </c>
      <c r="B144" t="s">
        <v>65</v>
      </c>
      <c r="C144">
        <v>75.099998474121094</v>
      </c>
      <c r="D144">
        <v>-0.15000152587890625</v>
      </c>
      <c r="E144">
        <v>-1.9933757591881207E-3</v>
      </c>
      <c r="F144">
        <v>0.18850274360536412</v>
      </c>
      <c r="G144" t="s">
        <v>33</v>
      </c>
      <c r="H144" t="s">
        <v>34</v>
      </c>
    </row>
    <row r="145" spans="1:8" x14ac:dyDescent="0.35">
      <c r="A145" s="1">
        <v>45825</v>
      </c>
      <c r="B145" t="s">
        <v>65</v>
      </c>
      <c r="C145">
        <v>75.25</v>
      </c>
      <c r="D145">
        <v>3.1800003051757813</v>
      </c>
      <c r="E145">
        <v>4.4123772979621112E-2</v>
      </c>
      <c r="F145">
        <v>0.19049611936455224</v>
      </c>
      <c r="G145" t="s">
        <v>33</v>
      </c>
      <c r="H145" t="s">
        <v>34</v>
      </c>
    </row>
    <row r="146" spans="1:8" x14ac:dyDescent="0.35">
      <c r="A146" s="1">
        <v>45824</v>
      </c>
      <c r="B146" t="s">
        <v>65</v>
      </c>
      <c r="C146">
        <v>72.069999694824219</v>
      </c>
      <c r="D146">
        <v>-1.660003662109375</v>
      </c>
      <c r="E146">
        <v>-2.2514628869242603E-2</v>
      </c>
      <c r="F146">
        <v>0.14637234638493113</v>
      </c>
      <c r="G146" t="s">
        <v>33</v>
      </c>
      <c r="H146" t="s">
        <v>34</v>
      </c>
    </row>
    <row r="147" spans="1:8" x14ac:dyDescent="0.35">
      <c r="A147" s="1">
        <v>45823</v>
      </c>
      <c r="B147" t="s">
        <v>65</v>
      </c>
      <c r="C147">
        <v>73.730003356933594</v>
      </c>
      <c r="D147">
        <v>0.5500030517578125</v>
      </c>
      <c r="E147">
        <v>7.5157563468732924E-3</v>
      </c>
      <c r="F147">
        <v>0.16888697525417373</v>
      </c>
      <c r="G147" t="s">
        <v>33</v>
      </c>
      <c r="H147" t="s">
        <v>34</v>
      </c>
    </row>
    <row r="148" spans="1:8" x14ac:dyDescent="0.35">
      <c r="A148" s="1">
        <v>45821</v>
      </c>
      <c r="B148" t="s">
        <v>65</v>
      </c>
      <c r="C148">
        <v>73.180000305175781</v>
      </c>
      <c r="D148">
        <v>-0.73999786376953125</v>
      </c>
      <c r="E148">
        <v>-1.0010793859575817E-2</v>
      </c>
      <c r="F148">
        <v>0.16137121890730044</v>
      </c>
      <c r="G148" t="s">
        <v>33</v>
      </c>
      <c r="H148" t="s">
        <v>34</v>
      </c>
    </row>
    <row r="149" spans="1:8" x14ac:dyDescent="0.35">
      <c r="A149" s="1">
        <v>45820</v>
      </c>
      <c r="B149" t="s">
        <v>65</v>
      </c>
      <c r="C149">
        <v>73.919998168945313</v>
      </c>
      <c r="D149">
        <v>6.0099945068359375</v>
      </c>
      <c r="E149">
        <v>8.8499398950691477E-2</v>
      </c>
      <c r="F149">
        <v>0.17138201276687626</v>
      </c>
      <c r="G149" t="s">
        <v>33</v>
      </c>
      <c r="H149" t="s">
        <v>34</v>
      </c>
    </row>
    <row r="150" spans="1:8" x14ac:dyDescent="0.35">
      <c r="A150" s="1">
        <v>45819</v>
      </c>
      <c r="B150" t="s">
        <v>65</v>
      </c>
      <c r="C150">
        <v>67.910003662109375</v>
      </c>
      <c r="D150">
        <v>2.9500045776367188</v>
      </c>
      <c r="E150">
        <v>4.5412632684932674E-2</v>
      </c>
      <c r="F150">
        <v>8.288261381618478E-2</v>
      </c>
      <c r="G150" t="s">
        <v>33</v>
      </c>
      <c r="H150" t="s">
        <v>34</v>
      </c>
    </row>
    <row r="151" spans="1:8" x14ac:dyDescent="0.35">
      <c r="A151" s="1">
        <v>45818</v>
      </c>
      <c r="B151" t="s">
        <v>65</v>
      </c>
      <c r="C151">
        <v>64.959999084472656</v>
      </c>
      <c r="D151">
        <v>-0.44000244140625</v>
      </c>
      <c r="E151">
        <v>-6.7278659195770807E-3</v>
      </c>
      <c r="F151">
        <v>3.7469981131252106E-2</v>
      </c>
      <c r="G151" t="s">
        <v>33</v>
      </c>
      <c r="H151" t="s">
        <v>34</v>
      </c>
    </row>
    <row r="152" spans="1:8" x14ac:dyDescent="0.35">
      <c r="A152" s="1">
        <v>45817</v>
      </c>
      <c r="B152" t="s">
        <v>65</v>
      </c>
      <c r="C152">
        <v>65.400001525878906</v>
      </c>
      <c r="D152">
        <v>0.84999847412109375</v>
      </c>
      <c r="E152">
        <v>1.3168062493189137E-2</v>
      </c>
      <c r="F152">
        <v>4.4197847050829187E-2</v>
      </c>
      <c r="G152" t="s">
        <v>33</v>
      </c>
      <c r="H152" t="s">
        <v>34</v>
      </c>
    </row>
    <row r="153" spans="1:8" x14ac:dyDescent="0.35">
      <c r="A153" s="1">
        <v>45816</v>
      </c>
      <c r="B153" t="s">
        <v>65</v>
      </c>
      <c r="C153">
        <v>64.550003051757813</v>
      </c>
      <c r="D153">
        <v>-0.21999359130859375</v>
      </c>
      <c r="E153">
        <v>-3.396535474919582E-3</v>
      </c>
      <c r="F153">
        <v>3.102978455764005E-2</v>
      </c>
      <c r="G153" t="s">
        <v>33</v>
      </c>
      <c r="H153" t="s">
        <v>34</v>
      </c>
    </row>
    <row r="154" spans="1:8" x14ac:dyDescent="0.35">
      <c r="A154" s="1">
        <v>45814</v>
      </c>
      <c r="B154" t="s">
        <v>65</v>
      </c>
      <c r="C154">
        <v>64.769996643066406</v>
      </c>
      <c r="D154">
        <v>1.55999755859375</v>
      </c>
      <c r="E154">
        <v>2.4679601031301956E-2</v>
      </c>
      <c r="F154">
        <v>3.4426320032559632E-2</v>
      </c>
      <c r="G154" t="s">
        <v>33</v>
      </c>
      <c r="H154" t="s">
        <v>34</v>
      </c>
    </row>
    <row r="155" spans="1:8" x14ac:dyDescent="0.35">
      <c r="A155" s="1">
        <v>45813</v>
      </c>
      <c r="B155" t="s">
        <v>65</v>
      </c>
      <c r="C155">
        <v>63.209999084472656</v>
      </c>
      <c r="D155">
        <v>0.61999893188476563</v>
      </c>
      <c r="E155">
        <v>9.90571865111467E-3</v>
      </c>
      <c r="F155">
        <v>9.7467190012576754E-3</v>
      </c>
      <c r="G155" t="s">
        <v>33</v>
      </c>
      <c r="H155" t="s">
        <v>34</v>
      </c>
    </row>
    <row r="156" spans="1:8" x14ac:dyDescent="0.35">
      <c r="A156" s="1">
        <v>45812</v>
      </c>
      <c r="B156" t="s">
        <v>65</v>
      </c>
      <c r="C156">
        <v>62.590000152587891</v>
      </c>
      <c r="D156">
        <v>-0.57999801635742188</v>
      </c>
      <c r="E156">
        <v>-9.1815423962217091E-3</v>
      </c>
      <c r="F156">
        <v>-1.5899964985699455E-4</v>
      </c>
      <c r="G156" t="s">
        <v>33</v>
      </c>
      <c r="H156" t="s">
        <v>34</v>
      </c>
    </row>
    <row r="157" spans="1:8" x14ac:dyDescent="0.35">
      <c r="A157" s="1">
        <v>45811</v>
      </c>
      <c r="B157" t="s">
        <v>65</v>
      </c>
      <c r="C157">
        <v>63.169998168945313</v>
      </c>
      <c r="D157">
        <v>0.29999923706054688</v>
      </c>
      <c r="E157">
        <v>4.7717391785797592E-3</v>
      </c>
      <c r="F157">
        <v>9.0225427463647145E-3</v>
      </c>
      <c r="G157" t="s">
        <v>33</v>
      </c>
      <c r="H157" t="s">
        <v>34</v>
      </c>
    </row>
    <row r="158" spans="1:8" x14ac:dyDescent="0.35">
      <c r="A158" s="1">
        <v>45810</v>
      </c>
      <c r="B158" t="s">
        <v>65</v>
      </c>
      <c r="C158">
        <v>62.869998931884766</v>
      </c>
      <c r="D158">
        <v>0.43999862670898438</v>
      </c>
      <c r="E158">
        <v>7.04787160913245E-3</v>
      </c>
      <c r="F158">
        <v>4.2508035677849554E-3</v>
      </c>
      <c r="G158" t="s">
        <v>33</v>
      </c>
      <c r="H158" t="s">
        <v>34</v>
      </c>
    </row>
    <row r="159" spans="1:8" x14ac:dyDescent="0.35">
      <c r="A159" s="1">
        <v>45809</v>
      </c>
      <c r="B159" t="s">
        <v>65</v>
      </c>
      <c r="C159">
        <v>62.430000305175781</v>
      </c>
      <c r="D159">
        <v>1.6399993896484375</v>
      </c>
      <c r="E159">
        <v>2.6978110954914314E-2</v>
      </c>
      <c r="F159">
        <v>-2.7970680413474946E-3</v>
      </c>
      <c r="G159" t="s">
        <v>33</v>
      </c>
      <c r="H159" t="s">
        <v>34</v>
      </c>
    </row>
    <row r="160" spans="1:8" x14ac:dyDescent="0.35">
      <c r="A160" s="1">
        <v>45807</v>
      </c>
      <c r="B160" t="s">
        <v>65</v>
      </c>
      <c r="C160">
        <v>60.790000915527344</v>
      </c>
      <c r="D160">
        <v>0.13000106811523438</v>
      </c>
      <c r="E160">
        <v>2.1431102611646491E-3</v>
      </c>
      <c r="F160">
        <v>-2.9775178996261809E-2</v>
      </c>
      <c r="G160" t="s">
        <v>33</v>
      </c>
      <c r="H160" t="s">
        <v>34</v>
      </c>
    </row>
    <row r="161" spans="1:8" x14ac:dyDescent="0.35">
      <c r="A161" s="1">
        <v>45806</v>
      </c>
      <c r="B161" t="s">
        <v>65</v>
      </c>
      <c r="C161">
        <v>60.659999847412109</v>
      </c>
      <c r="D161">
        <v>-2</v>
      </c>
      <c r="E161">
        <v>-3.1918289257426458E-2</v>
      </c>
      <c r="F161">
        <v>-3.1918289257426458E-2</v>
      </c>
      <c r="G161" t="s">
        <v>33</v>
      </c>
      <c r="H161" t="s">
        <v>34</v>
      </c>
    </row>
    <row r="162" spans="1:8" x14ac:dyDescent="0.35">
      <c r="A162" s="1">
        <v>45869</v>
      </c>
      <c r="B162" t="s">
        <v>26</v>
      </c>
      <c r="C162">
        <v>99.640908035580722</v>
      </c>
      <c r="D162">
        <v>-0.162338376844815</v>
      </c>
      <c r="E162">
        <v>-1.6265841310809659E-3</v>
      </c>
      <c r="F162">
        <v>2.1602149545554949E-2</v>
      </c>
      <c r="G162" t="s">
        <v>36</v>
      </c>
      <c r="H162" t="s">
        <v>34</v>
      </c>
    </row>
    <row r="163" spans="1:8" x14ac:dyDescent="0.35">
      <c r="A163" s="1">
        <v>45868</v>
      </c>
      <c r="B163" t="s">
        <v>26</v>
      </c>
      <c r="C163">
        <v>99.803246412425537</v>
      </c>
      <c r="D163">
        <v>0.92744628894679693</v>
      </c>
      <c r="E163">
        <v>9.3799118468682607E-3</v>
      </c>
      <c r="F163">
        <v>2.3228733676635915E-2</v>
      </c>
      <c r="G163" t="s">
        <v>36</v>
      </c>
      <c r="H163" t="s">
        <v>34</v>
      </c>
    </row>
    <row r="164" spans="1:8" x14ac:dyDescent="0.35">
      <c r="A164" s="1">
        <v>45867</v>
      </c>
      <c r="B164" t="s">
        <v>26</v>
      </c>
      <c r="C164">
        <v>98.87580012347874</v>
      </c>
      <c r="D164">
        <v>0.26883459605176085</v>
      </c>
      <c r="E164">
        <v>2.7263246020585719E-3</v>
      </c>
      <c r="F164">
        <v>1.3848821829767655E-2</v>
      </c>
      <c r="G164" t="s">
        <v>36</v>
      </c>
      <c r="H164" t="s">
        <v>34</v>
      </c>
    </row>
    <row r="165" spans="1:8" x14ac:dyDescent="0.35">
      <c r="A165" s="1">
        <v>45866</v>
      </c>
      <c r="B165" t="s">
        <v>26</v>
      </c>
      <c r="C165">
        <v>98.606965527426979</v>
      </c>
      <c r="D165">
        <v>2.8720248475138987E-2</v>
      </c>
      <c r="E165">
        <v>2.9134469165947863E-4</v>
      </c>
      <c r="F165">
        <v>1.1122497227709083E-2</v>
      </c>
      <c r="G165" t="s">
        <v>36</v>
      </c>
      <c r="H165" t="s">
        <v>34</v>
      </c>
    </row>
    <row r="166" spans="1:8" x14ac:dyDescent="0.35">
      <c r="A166" s="1">
        <v>45865</v>
      </c>
      <c r="B166" t="s">
        <v>26</v>
      </c>
      <c r="C166">
        <v>98.57824527895184</v>
      </c>
      <c r="D166">
        <v>0.97277733449413972</v>
      </c>
      <c r="E166">
        <v>9.9664225271447471E-3</v>
      </c>
      <c r="F166">
        <v>1.0831152536049604E-2</v>
      </c>
      <c r="G166" t="s">
        <v>36</v>
      </c>
      <c r="H166" t="s">
        <v>34</v>
      </c>
    </row>
    <row r="167" spans="1:8" x14ac:dyDescent="0.35">
      <c r="A167" s="1">
        <v>45863</v>
      </c>
      <c r="B167" t="s">
        <v>26</v>
      </c>
      <c r="C167">
        <v>97.6054679444577</v>
      </c>
      <c r="D167">
        <v>0.1463406760134518</v>
      </c>
      <c r="E167">
        <v>1.5015594753928774E-3</v>
      </c>
      <c r="F167">
        <v>8.6473000890485707E-4</v>
      </c>
      <c r="G167" t="s">
        <v>36</v>
      </c>
      <c r="H167" t="s">
        <v>34</v>
      </c>
    </row>
    <row r="168" spans="1:8" x14ac:dyDescent="0.35">
      <c r="A168" s="1">
        <v>45862</v>
      </c>
      <c r="B168" t="s">
        <v>26</v>
      </c>
      <c r="C168">
        <v>97.459127268444249</v>
      </c>
      <c r="D168">
        <v>0.27704963871622112</v>
      </c>
      <c r="E168">
        <v>2.8508305798091715E-3</v>
      </c>
      <c r="F168">
        <v>-6.368294664880203E-4</v>
      </c>
      <c r="G168" t="s">
        <v>36</v>
      </c>
      <c r="H168" t="s">
        <v>34</v>
      </c>
    </row>
    <row r="169" spans="1:8" x14ac:dyDescent="0.35">
      <c r="A169" s="1">
        <v>45861</v>
      </c>
      <c r="B169" t="s">
        <v>26</v>
      </c>
      <c r="C169">
        <v>97.182077629728028</v>
      </c>
      <c r="D169">
        <v>-0.19312060636457318</v>
      </c>
      <c r="E169">
        <v>-1.9832627800802083E-3</v>
      </c>
      <c r="F169">
        <v>-3.4876600462971918E-3</v>
      </c>
      <c r="G169" t="s">
        <v>36</v>
      </c>
      <c r="H169" t="s">
        <v>34</v>
      </c>
    </row>
    <row r="170" spans="1:8" x14ac:dyDescent="0.35">
      <c r="A170" s="1">
        <v>45860</v>
      </c>
      <c r="B170" t="s">
        <v>26</v>
      </c>
      <c r="C170">
        <v>97.375198236092601</v>
      </c>
      <c r="D170">
        <v>-0.46064031118699234</v>
      </c>
      <c r="E170">
        <v>-4.7082982885089386E-3</v>
      </c>
      <c r="F170">
        <v>-1.5043972662169836E-3</v>
      </c>
      <c r="G170" t="s">
        <v>36</v>
      </c>
      <c r="H170" t="s">
        <v>34</v>
      </c>
    </row>
    <row r="171" spans="1:8" x14ac:dyDescent="0.35">
      <c r="A171" s="1">
        <v>45859</v>
      </c>
      <c r="B171" t="s">
        <v>26</v>
      </c>
      <c r="C171">
        <v>97.835838547279593</v>
      </c>
      <c r="D171">
        <v>-0.1003984243963032</v>
      </c>
      <c r="E171">
        <v>-1.0251407191124162E-3</v>
      </c>
      <c r="F171">
        <v>3.2039010222919551E-3</v>
      </c>
      <c r="G171" t="s">
        <v>36</v>
      </c>
      <c r="H171" t="s">
        <v>34</v>
      </c>
    </row>
    <row r="172" spans="1:8" x14ac:dyDescent="0.35">
      <c r="A172" s="1">
        <v>45858</v>
      </c>
      <c r="B172" t="s">
        <v>26</v>
      </c>
      <c r="C172">
        <v>97.936236971675896</v>
      </c>
      <c r="D172">
        <v>1.3823322276010686E-2</v>
      </c>
      <c r="E172">
        <v>1.4116606975700385E-4</v>
      </c>
      <c r="F172">
        <v>4.2290417414043713E-3</v>
      </c>
      <c r="G172" t="s">
        <v>36</v>
      </c>
      <c r="H172" t="s">
        <v>34</v>
      </c>
    </row>
    <row r="173" spans="1:8" x14ac:dyDescent="0.35">
      <c r="A173" s="1">
        <v>45857</v>
      </c>
      <c r="B173" t="s">
        <v>26</v>
      </c>
      <c r="C173">
        <v>97.922413649399886</v>
      </c>
      <c r="D173">
        <v>-0.5468593984653296</v>
      </c>
      <c r="E173">
        <v>-5.5536045056360228E-3</v>
      </c>
      <c r="F173">
        <v>4.0878756716473674E-3</v>
      </c>
      <c r="G173" t="s">
        <v>36</v>
      </c>
      <c r="H173" t="s">
        <v>34</v>
      </c>
    </row>
    <row r="174" spans="1:8" x14ac:dyDescent="0.35">
      <c r="A174" s="1">
        <v>45856</v>
      </c>
      <c r="B174" t="s">
        <v>26</v>
      </c>
      <c r="C174">
        <v>98.469273047865215</v>
      </c>
      <c r="D174">
        <v>-4.4358095515377727E-3</v>
      </c>
      <c r="E174">
        <v>-4.50456228673346E-5</v>
      </c>
      <c r="F174">
        <v>9.6414801772833902E-3</v>
      </c>
      <c r="G174" t="s">
        <v>36</v>
      </c>
      <c r="H174" t="s">
        <v>34</v>
      </c>
    </row>
    <row r="175" spans="1:8" x14ac:dyDescent="0.35">
      <c r="A175" s="1">
        <v>45855</v>
      </c>
      <c r="B175" t="s">
        <v>26</v>
      </c>
      <c r="C175">
        <v>98.473708857416753</v>
      </c>
      <c r="D175">
        <v>0.17669966691842376</v>
      </c>
      <c r="E175">
        <v>1.7976097988492423E-3</v>
      </c>
      <c r="F175">
        <v>9.6865258001507248E-3</v>
      </c>
      <c r="G175" t="s">
        <v>36</v>
      </c>
      <c r="H175" t="s">
        <v>34</v>
      </c>
    </row>
    <row r="176" spans="1:8" x14ac:dyDescent="0.35">
      <c r="A176" s="1">
        <v>45854</v>
      </c>
      <c r="B176" t="s">
        <v>26</v>
      </c>
      <c r="C176">
        <v>98.297009190498329</v>
      </c>
      <c r="D176">
        <v>-0.30202011557209119</v>
      </c>
      <c r="E176">
        <v>-3.0631144920764131E-3</v>
      </c>
      <c r="F176">
        <v>7.8889160013014825E-3</v>
      </c>
      <c r="G176" t="s">
        <v>36</v>
      </c>
      <c r="H176" t="s">
        <v>34</v>
      </c>
    </row>
    <row r="177" spans="1:8" x14ac:dyDescent="0.35">
      <c r="A177" s="1">
        <v>45853</v>
      </c>
      <c r="B177" t="s">
        <v>26</v>
      </c>
      <c r="C177">
        <v>98.59902930607042</v>
      </c>
      <c r="D177">
        <v>0.51921843311856719</v>
      </c>
      <c r="E177">
        <v>5.2938359943530688E-3</v>
      </c>
      <c r="F177">
        <v>1.0952030493377896E-2</v>
      </c>
      <c r="G177" t="s">
        <v>36</v>
      </c>
      <c r="H177" t="s">
        <v>34</v>
      </c>
    </row>
    <row r="178" spans="1:8" x14ac:dyDescent="0.35">
      <c r="A178" s="1">
        <v>45852</v>
      </c>
      <c r="B178" t="s">
        <v>26</v>
      </c>
      <c r="C178">
        <v>98.079810872951853</v>
      </c>
      <c r="D178">
        <v>2.8018853240041608E-3</v>
      </c>
      <c r="E178">
        <v>2.8568217494973069E-5</v>
      </c>
      <c r="F178">
        <v>5.6581944990248267E-3</v>
      </c>
      <c r="G178" t="s">
        <v>36</v>
      </c>
      <c r="H178" t="s">
        <v>34</v>
      </c>
    </row>
    <row r="179" spans="1:8" x14ac:dyDescent="0.35">
      <c r="A179" s="1">
        <v>45851</v>
      </c>
      <c r="B179" t="s">
        <v>26</v>
      </c>
      <c r="C179">
        <v>98.077008987627849</v>
      </c>
      <c r="D179">
        <v>4.3671597650813965E-3</v>
      </c>
      <c r="E179">
        <v>4.4529847301744141E-5</v>
      </c>
      <c r="F179">
        <v>5.6296262815298537E-3</v>
      </c>
      <c r="G179" t="s">
        <v>36</v>
      </c>
      <c r="H179" t="s">
        <v>34</v>
      </c>
    </row>
    <row r="180" spans="1:8" x14ac:dyDescent="0.35">
      <c r="A180" s="1">
        <v>45850</v>
      </c>
      <c r="B180" t="s">
        <v>26</v>
      </c>
      <c r="C180">
        <v>98.072641827862768</v>
      </c>
      <c r="D180">
        <v>0.23112149801352189</v>
      </c>
      <c r="E180">
        <v>2.3622026439731325E-3</v>
      </c>
      <c r="F180">
        <v>5.5850964342281095E-3</v>
      </c>
      <c r="G180" t="s">
        <v>36</v>
      </c>
      <c r="H180" t="s">
        <v>34</v>
      </c>
    </row>
    <row r="181" spans="1:8" x14ac:dyDescent="0.35">
      <c r="A181" s="1">
        <v>45849</v>
      </c>
      <c r="B181" t="s">
        <v>26</v>
      </c>
      <c r="C181">
        <v>97.841520329849246</v>
      </c>
      <c r="D181">
        <v>0.31431980893979983</v>
      </c>
      <c r="E181">
        <v>3.222893790254977E-3</v>
      </c>
      <c r="F181">
        <v>3.222893790254977E-3</v>
      </c>
      <c r="G181" t="s">
        <v>36</v>
      </c>
      <c r="H181" t="s">
        <v>34</v>
      </c>
    </row>
  </sheetData>
  <mergeCells count="9">
    <mergeCell ref="J45:N45"/>
    <mergeCell ref="P45:T45"/>
    <mergeCell ref="V45:Z45"/>
    <mergeCell ref="J1:N1"/>
    <mergeCell ref="P1:T1"/>
    <mergeCell ref="V1:Z1"/>
    <mergeCell ref="J23:N23"/>
    <mergeCell ref="P23:T23"/>
    <mergeCell ref="V23:Z23"/>
  </mergeCells>
  <phoneticPr fontId="3" type="noConversion"/>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13C048-8552-4347-A196-920B342F11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daily-8h30-report</vt:lpstr>
      <vt:lpstr>daily_8h30_nhtm</vt:lpstr>
      <vt:lpstr>daily_8h30_time</vt:lpstr>
      <vt:lpstr>daily_8h30_omo</vt:lpstr>
      <vt:lpstr>daily_8h30_mm</vt:lpstr>
      <vt:lpstr>daily_8h30_news</vt:lpstr>
      <vt:lpstr>daily_8h30_data</vt:lpstr>
      <vt:lpstr>'daily-8h30-report'!Print_Area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Tuấn Bùi</dc:creator>
  <cp:lastModifiedBy>Tuấn Bùi</cp:lastModifiedBy>
  <cp:lastPrinted>2025-08-01T02:27:11Z</cp:lastPrinted>
  <dcterms:created xsi:type="dcterms:W3CDTF">2015-06-05T18:17:20Z</dcterms:created>
  <dcterms:modified xsi:type="dcterms:W3CDTF">2025-08-01T04:41:31Z</dcterms:modified>
</cp:coreProperties>
</file>