
<file path=[Content_Types].xml><?xml version="1.0" encoding="utf-8"?>
<Types xmlns="http://schemas.openxmlformats.org/package/2006/content-types">
  <Default Extension="45101341779471"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1.xml" ContentType="application/vnd.ms-office.chartex+xml"/>
  <Override PartName="/xl/charts/style18.xml" ContentType="application/vnd.ms-office.chartstyle+xml"/>
  <Override PartName="/xl/charts/colors18.xml" ContentType="application/vnd.ms-office.chartcolorstyle+xml"/>
  <Override PartName="/xl/charts/chartEx2.xml" ContentType="application/vnd.ms-office.chartex+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44AFDD5B-E6A4-4342-9966-2AD78D00EB63}" xr6:coauthVersionLast="47" xr6:coauthVersionMax="47" xr10:uidLastSave="{00000000-0000-0000-0000-000000000000}"/>
  <bookViews>
    <workbookView xWindow="-110" yWindow="-110" windowWidth="38620" windowHeight="21100" tabRatio="746" activeTab="2" xr2:uid="{00000000-000D-0000-FFFF-FFFF00000000}"/>
  </bookViews>
  <sheets>
    <sheet name="report cover" sheetId="7" r:id="rId1"/>
    <sheet name="weekly_news_comments" sheetId="26" state="hidden" r:id="rId2"/>
    <sheet name="report part 1" sheetId="20" r:id="rId3"/>
    <sheet name="weekly_mm_data" sheetId="33" state="hidden" r:id="rId4"/>
    <sheet name="weekly_omo_data" sheetId="32" state="hidden" r:id="rId5"/>
    <sheet name="weekly_nhtm_data" sheetId="31" state="hidden" r:id="rId6"/>
    <sheet name="weekly_other_data" sheetId="30" state="hidden" r:id="rId7"/>
    <sheet name="report part 2" sheetId="21" r:id="rId8"/>
    <sheet name="report part 3" sheetId="22" r:id="rId9"/>
    <sheet name="report disclaimer" sheetId="23" r:id="rId10"/>
    <sheet name="data news" sheetId="25" r:id="rId11"/>
    <sheet name="data part 1" sheetId="14" state="hidden" r:id="rId12"/>
    <sheet name="data part 2" sheetId="16" state="hidden" r:id="rId13"/>
    <sheet name="emoji" sheetId="24" state="hidden" r:id="rId14"/>
    <sheet name="weekly_stock_portfolio" sheetId="19" state="hidden" r:id="rId15"/>
    <sheet name="weekly_market_cap" sheetId="17" state="hidden" r:id="rId16"/>
    <sheet name="weekly_history_data" sheetId="8" state="hidden" r:id="rId17"/>
    <sheet name="weekly_ms_index" sheetId="13" state="hidden" r:id="rId18"/>
    <sheet name="weekly_nntd_history" sheetId="11" state="hidden" r:id="rId19"/>
    <sheet name="weekly_nntd_stock" sheetId="12" state="hidden" r:id="rId20"/>
    <sheet name="weekly_news_list" sheetId="10" state="hidden" r:id="rId21"/>
    <sheet name="weekly_data_comments" sheetId="9" state="hidden" r:id="rId22"/>
  </sheets>
  <externalReferences>
    <externalReference r:id="rId23"/>
  </externalReferences>
  <definedNames>
    <definedName name="_xlchart.v1.0" hidden="1">'data part 2'!$G$20:$G$29</definedName>
    <definedName name="_xlchart.v1.1" hidden="1">'data part 2'!$H$19</definedName>
    <definedName name="_xlchart.v1.2" hidden="1">'data part 2'!$H$20:$H$29</definedName>
    <definedName name="_xlchart.v1.3" hidden="1">'data part 2'!$E$32:$E$41</definedName>
    <definedName name="_xlchart.v1.4" hidden="1">'data part 2'!$F$32:$F$41</definedName>
    <definedName name="_xlchart.v1.5" hidden="1">'data part 2'!$E$20:$E$29</definedName>
    <definedName name="_xlchart.v1.6" hidden="1">'data part 2'!$F$19</definedName>
    <definedName name="_xlchart.v1.7" hidden="1">'data part 2'!$F$20:$F$29</definedName>
    <definedName name="_xlchart.v1.8" hidden="1">'data part 2'!$G$32:$G$41</definedName>
    <definedName name="_xlchart.v1.9" hidden="1">'data part 2'!$H$32:$H$41</definedName>
    <definedName name="ExternalData_1" localSheetId="16" hidden="1">weekly_history_data!$A$1:$I$61</definedName>
    <definedName name="ExternalData_1" localSheetId="1" hidden="1">weekly_news_comments!$A$1:$B$3</definedName>
    <definedName name="ExternalData_1" localSheetId="5" hidden="1">weekly_nhtm_data!$A$1:$H$15</definedName>
    <definedName name="ExternalData_1" localSheetId="6" hidden="1">weekly_other_data!$A$1:$H$18</definedName>
    <definedName name="ExternalData_1" localSheetId="14" hidden="1">weekly_stock_portfolio!$A$1:$K$48</definedName>
    <definedName name="ExternalData_2" localSheetId="21" hidden="1">weekly_data_comments!$A$1:$C$7</definedName>
    <definedName name="ExternalData_2" localSheetId="15" hidden="1">weekly_market_cap!$A$1:$J$34</definedName>
    <definedName name="ExternalData_2" localSheetId="4" hidden="1">weekly_omo_data!$A$1:$K$10</definedName>
    <definedName name="ExternalData_3" localSheetId="3" hidden="1">weekly_mm_data!$A$1:$O$25</definedName>
    <definedName name="ExternalData_3" localSheetId="20" hidden="1">weekly_news_list!$A$1:$K$41</definedName>
    <definedName name="ExternalData_4" localSheetId="18" hidden="1">weekly_nntd_history!$A$1:$H$11</definedName>
    <definedName name="ExternalData_5" localSheetId="19" hidden="1">weekly_nntd_stock!$A$1:$D$41</definedName>
    <definedName name="ExternalData_6" localSheetId="17" hidden="1">weekly_ms_index!$A$1:$F$61</definedName>
    <definedName name="_xlnm.Print_Area" localSheetId="10">'data news'!$A$1:$I$44</definedName>
    <definedName name="_xlnm.Print_Area" localSheetId="11">'data part 1'!$A$1:$T$28</definedName>
    <definedName name="_xlnm.Print_Area" localSheetId="0">'report cover'!$A$1:$A$2</definedName>
    <definedName name="_xlnm.Print_Area" localSheetId="9">'report disclaimer'!$A$1:$I$10</definedName>
    <definedName name="_xlnm.Print_Area" localSheetId="2">'report part 1'!$A$1:$P$29,'report part 1'!$Q$30:$U$41,'report part 1'!$A$42:$P$70,'report part 1'!$Q$71:$U$82,'report part 1'!$V$83:$AH$110,'report part 1'!$AI$111:$AQ$124,'report part 1'!$AR$125:$BA$149</definedName>
    <definedName name="_xlnm.Print_Area" localSheetId="7">'report part 2'!$A$1:$D$13,'report part 2'!$E$14:$H$26,'report part 2'!$I$27:$N$101</definedName>
    <definedName name="_xlnm.Print_Area" localSheetId="8">'report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7" i="22" l="1"/>
  <c r="I51" i="22"/>
  <c r="I25" i="22"/>
  <c r="M100" i="21"/>
  <c r="M54" i="21"/>
  <c r="G25" i="21"/>
  <c r="B19" i="21"/>
  <c r="G7" i="21"/>
  <c r="B12" i="21"/>
  <c r="AS148" i="20"/>
  <c r="AJ123" i="20"/>
  <c r="W109" i="20"/>
  <c r="B69" i="20"/>
  <c r="B28" i="20"/>
  <c r="W100" i="20" a="1"/>
  <c r="W100" i="20" s="1"/>
  <c r="AF98" i="20"/>
  <c r="AD98" i="20"/>
  <c r="AB98" i="20"/>
  <c r="Z98" i="20"/>
  <c r="X98" i="20"/>
  <c r="B39" i="20" l="1"/>
  <c r="R39" i="20" s="1"/>
  <c r="AS131" i="20" l="1" a="1"/>
  <c r="AS131" i="20" s="1"/>
  <c r="AJ124" i="20" l="1"/>
  <c r="W110" i="20"/>
  <c r="G31" i="16" a="1"/>
  <c r="G31" i="16" s="1"/>
  <c r="E31" i="16" a="1"/>
  <c r="E31" i="16" s="1"/>
  <c r="J30" i="16" a="1"/>
  <c r="J30" i="16" s="1"/>
  <c r="G19" i="16" a="1"/>
  <c r="G19" i="16" s="1"/>
  <c r="E19" i="16" a="1"/>
  <c r="E19" i="16" s="1"/>
  <c r="A10" i="16" a="1"/>
  <c r="B27" i="16" s="1"/>
  <c r="K65" i="21" s="1"/>
  <c r="J6" i="16" a="1"/>
  <c r="J6" i="16" s="1"/>
  <c r="J3" i="16" a="1"/>
  <c r="K92" i="21" s="1"/>
  <c r="A3" i="16" a="1"/>
  <c r="H8" i="16" s="1"/>
  <c r="O23" i="14" a="1"/>
  <c r="O57" i="20" s="1"/>
  <c r="H23" i="14" a="1"/>
  <c r="I57" i="20" s="1"/>
  <c r="A23" i="14" a="1"/>
  <c r="E57" i="20" s="1"/>
  <c r="O16" i="14" a="1"/>
  <c r="O48" i="20" s="1"/>
  <c r="H16" i="14" a="1"/>
  <c r="G48" i="20" s="1"/>
  <c r="A16" i="14" a="1"/>
  <c r="A16" i="14" s="1"/>
  <c r="O9" i="14" a="1"/>
  <c r="O9" i="14" s="1"/>
  <c r="H9" i="14" a="1"/>
  <c r="G16" i="20" s="1"/>
  <c r="A9" i="14" a="1"/>
  <c r="A9" i="14" s="1"/>
  <c r="O2" i="14" a="1"/>
  <c r="O7" i="20" s="1"/>
  <c r="H2" i="14" a="1"/>
  <c r="I7" i="20" s="1"/>
  <c r="A2" i="14" a="1"/>
  <c r="D7" i="20" s="1"/>
  <c r="C24" i="25" a="1"/>
  <c r="B43" i="25" s="1"/>
  <c r="C2" i="25" a="1"/>
  <c r="B11" i="25" s="1"/>
  <c r="B10" i="23"/>
  <c r="Q105" i="22"/>
  <c r="B78" i="22"/>
  <c r="B60" i="22" a="1"/>
  <c r="B60" i="22" s="1"/>
  <c r="B52" i="22"/>
  <c r="B34" i="22" a="1"/>
  <c r="B34" i="22" s="1"/>
  <c r="B26" i="22"/>
  <c r="B8" i="22" a="1"/>
  <c r="B8" i="22" s="1"/>
  <c r="J101" i="21"/>
  <c r="J84" i="21"/>
  <c r="M83" i="21"/>
  <c r="J55" i="21"/>
  <c r="F26" i="21"/>
  <c r="B22" i="21" a="1"/>
  <c r="B13" i="21"/>
  <c r="F7" i="21" a="1"/>
  <c r="B6" i="21"/>
  <c r="AS149" i="20"/>
  <c r="R82" i="20"/>
  <c r="B80" i="20"/>
  <c r="R80" i="20" s="1"/>
  <c r="B70" i="20"/>
  <c r="R65" i="20"/>
  <c r="B65" i="20" s="1"/>
  <c r="R41" i="20"/>
  <c r="B29" i="20"/>
  <c r="R24" i="20"/>
  <c r="B24" i="20" s="1"/>
  <c r="F24" i="21" l="1"/>
  <c r="B22" i="21"/>
  <c r="F22" i="21" s="1"/>
  <c r="C9" i="21"/>
  <c r="F7" i="21"/>
  <c r="C7" i="21" s="1"/>
  <c r="C11" i="21"/>
  <c r="B44" i="25"/>
  <c r="B19" i="25"/>
  <c r="B14" i="25"/>
  <c r="B18" i="25"/>
  <c r="B22" i="25"/>
  <c r="B12" i="25"/>
  <c r="B13" i="25"/>
  <c r="B16" i="25"/>
  <c r="B17" i="25"/>
  <c r="B20" i="25"/>
  <c r="B21" i="25"/>
  <c r="B26" i="25"/>
  <c r="C24" i="25"/>
  <c r="B25" i="25"/>
  <c r="B15" i="25"/>
  <c r="B27" i="25"/>
  <c r="B28" i="25"/>
  <c r="B29" i="25"/>
  <c r="B30" i="25"/>
  <c r="B31" i="25"/>
  <c r="B42" i="25"/>
  <c r="B32" i="25"/>
  <c r="B33" i="25"/>
  <c r="C2" i="25"/>
  <c r="B34" i="25"/>
  <c r="B3" i="25"/>
  <c r="B35" i="25"/>
  <c r="B4" i="25"/>
  <c r="B36" i="25"/>
  <c r="B5" i="25"/>
  <c r="B37" i="25"/>
  <c r="B6" i="25"/>
  <c r="B38" i="25"/>
  <c r="B7" i="25"/>
  <c r="B39" i="25"/>
  <c r="B8" i="25"/>
  <c r="B40" i="25"/>
  <c r="B9" i="25"/>
  <c r="B41" i="25"/>
  <c r="B10" i="25"/>
  <c r="A10" i="16"/>
  <c r="H11" i="16"/>
  <c r="H13" i="16"/>
  <c r="B21" i="16"/>
  <c r="K35" i="21" s="1"/>
  <c r="H15" i="16"/>
  <c r="B22" i="16"/>
  <c r="K36" i="21" s="1"/>
  <c r="B25" i="16"/>
  <c r="K63" i="21" s="1"/>
  <c r="H4" i="16"/>
  <c r="H5" i="16"/>
  <c r="C21" i="16"/>
  <c r="K40" i="21" s="1"/>
  <c r="C22" i="16"/>
  <c r="K41" i="21" s="1"/>
  <c r="C25" i="16"/>
  <c r="K68" i="21" s="1"/>
  <c r="C26" i="16"/>
  <c r="K69" i="21" s="1"/>
  <c r="C27" i="16"/>
  <c r="K70" i="21" s="1"/>
  <c r="A3" i="16"/>
  <c r="H6" i="16"/>
  <c r="H12" i="16"/>
  <c r="H14" i="16"/>
  <c r="C20" i="16"/>
  <c r="K39" i="21" s="1"/>
  <c r="B26" i="16"/>
  <c r="K64" i="21" s="1"/>
  <c r="H7" i="16"/>
  <c r="B20" i="16"/>
  <c r="K34" i="21" s="1"/>
  <c r="B16" i="20"/>
  <c r="H2" i="14"/>
  <c r="M7" i="20"/>
  <c r="A2" i="14"/>
  <c r="O2" i="14"/>
  <c r="N7" i="20"/>
  <c r="C16" i="20"/>
  <c r="D16" i="20"/>
  <c r="E16" i="20"/>
  <c r="M16" i="20"/>
  <c r="N16" i="20"/>
  <c r="H57" i="20"/>
  <c r="J57" i="20"/>
  <c r="G57" i="20"/>
  <c r="O16" i="20"/>
  <c r="L48" i="20"/>
  <c r="L7" i="20"/>
  <c r="J48" i="20"/>
  <c r="H16" i="14"/>
  <c r="I48" i="20"/>
  <c r="L16" i="20"/>
  <c r="B48" i="20"/>
  <c r="O16" i="14"/>
  <c r="C48" i="20"/>
  <c r="A23" i="14"/>
  <c r="H48" i="20"/>
  <c r="D48" i="20"/>
  <c r="E48" i="20"/>
  <c r="M48" i="20"/>
  <c r="H23" i="14"/>
  <c r="J16" i="20"/>
  <c r="I16" i="20"/>
  <c r="H9" i="14"/>
  <c r="O23" i="14"/>
  <c r="H16" i="20"/>
  <c r="E7" i="20"/>
  <c r="L57" i="20"/>
  <c r="C57" i="20"/>
  <c r="J7" i="20"/>
  <c r="H7" i="20"/>
  <c r="G7" i="20"/>
  <c r="N48" i="20"/>
  <c r="B57" i="20"/>
  <c r="D57" i="20"/>
  <c r="B7" i="20"/>
  <c r="N57" i="20"/>
  <c r="M57" i="20"/>
  <c r="C7" i="20"/>
  <c r="K93" i="21"/>
  <c r="K94" i="21"/>
  <c r="K95" i="21"/>
  <c r="J3" i="16"/>
  <c r="R75" i="20" l="1" a="1"/>
  <c r="R75" i="20" s="1"/>
  <c r="R34" i="20" a="1"/>
  <c r="R34"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4" xr16:uid="{F361CB7D-950F-49C9-AF2D-DAC1ADA01149}" keepAlive="1" name="Query - weekly_mm_data" description="Connection to the 'weekly_mm_data' query in the workbook." type="5" refreshedVersion="8" background="1" saveData="1">
    <dbPr connection="Provider=Microsoft.Mashup.OleDb.1;Data Source=$Workbook$;Location=weekly_mm_data;Extended Properties=&quot;&quot;" command="SELECT * FROM [weekly_mm_data]"/>
  </connection>
  <connection id="5"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6"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7"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8" xr16:uid="{F1469765-8EFB-4E26-B683-48358BF8E245}" keepAlive="1" name="Query - weekly_nhtm_data" description="Connection to the 'weekly_nhtm_data' query in the workbook." type="5" refreshedVersion="8" background="1" saveData="1">
    <dbPr connection="Provider=Microsoft.Mashup.OleDb.1;Data Source=$Workbook$;Location=weekly_nhtm_data;Extended Properties=&quot;&quot;" command="SELECT * FROM [weekly_nhtm_data]"/>
  </connection>
  <connection id="9"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10"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11" xr16:uid="{2E63F064-9AF2-413B-B3E0-F74945F0D32F}" keepAlive="1" name="Query - weekly_omo_data" description="Connection to the 'weekly_omo_data' query in the workbook." type="5" refreshedVersion="8" background="1" saveData="1">
    <dbPr connection="Provider=Microsoft.Mashup.OleDb.1;Data Source=$Workbook$;Location=weekly_omo_data;Extended Properties=&quot;&quot;" command="SELECT * FROM [weekly_omo_data]"/>
  </connection>
  <connection id="12" xr16:uid="{5AC76620-8069-4B72-86F8-66F308A43CD2}" keepAlive="1" name="Query - weekly_other_data" description="Connection to the 'weekly_other_data' query in the workbook." type="5" refreshedVersion="8" background="1" saveData="1">
    <dbPr connection="Provider=Microsoft.Mashup.OleDb.1;Data Source=$Workbook$;Location=weekly_other_data;Extended Properties=&quot;&quot;" command="SELECT * FROM [weekly_other_data]"/>
  </connection>
  <connection id="13"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<sst xmlns="http://schemas.openxmlformats.org/spreadsheetml/2006/main" count="1287" uniqueCount="599">
  <si>
    <t>news_type</t>
  </si>
  <si>
    <t>source</t>
  </si>
  <si>
    <t>title</t>
  </si>
  <si>
    <t>content</t>
  </si>
  <si>
    <t>image_url</t>
  </si>
  <si>
    <t>article_url</t>
  </si>
  <si>
    <t>published_time</t>
  </si>
  <si>
    <t>word_count</t>
  </si>
  <si>
    <t>impact</t>
  </si>
  <si>
    <t>trong_nuoc</t>
  </si>
  <si>
    <t>Trung lập</t>
  </si>
  <si>
    <t>Tích cực</t>
  </si>
  <si>
    <t>Tiêu cực</t>
  </si>
  <si>
    <t>x</t>
  </si>
  <si>
    <t>quoc_te</t>
  </si>
  <si>
    <t>ticker</t>
  </si>
  <si>
    <t>SSEC</t>
  </si>
  <si>
    <t>DJI</t>
  </si>
  <si>
    <t>N225</t>
  </si>
  <si>
    <t>FTSE</t>
  </si>
  <si>
    <t>VNINDEX</t>
  </si>
  <si>
    <t>VN30</t>
  </si>
  <si>
    <t>date</t>
  </si>
  <si>
    <t>close</t>
  </si>
  <si>
    <t>1d_change</t>
  </si>
  <si>
    <t>market</t>
  </si>
  <si>
    <t>type</t>
  </si>
  <si>
    <t>hose</t>
  </si>
  <si>
    <t>vn</t>
  </si>
  <si>
    <t>HNXINDEX</t>
  </si>
  <si>
    <t>hnx</t>
  </si>
  <si>
    <t>UPINDEX</t>
  </si>
  <si>
    <t>VN30F1M</t>
  </si>
  <si>
    <t>derivatives</t>
  </si>
  <si>
    <t>VN30F2M</t>
  </si>
  <si>
    <t>us</t>
  </si>
  <si>
    <t>international</t>
  </si>
  <si>
    <t>SPX</t>
  </si>
  <si>
    <t>eu</t>
  </si>
  <si>
    <t>STOXX50E</t>
  </si>
  <si>
    <t>asia</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</si>
  <si>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</si>
  <si>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</si>
  <si>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</si>
  <si>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</si>
  <si>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</si>
  <si>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</si>
  <si>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</si>
  <si>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</si>
  <si>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</si>
  <si>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</si>
  <si>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</si>
  <si>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</si>
  <si>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</si>
  <si>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</si>
  <si>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</si>
  <si>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</si>
  <si>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</si>
  <si>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</si>
  <si>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</si>
  <si>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</si>
  <si>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</si>
  <si>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</si>
  <si>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DPM</t>
  </si>
  <si>
    <t>HDG</t>
  </si>
  <si>
    <t>VCG</t>
  </si>
  <si>
    <t>ACV</t>
  </si>
  <si>
    <t>GMD</t>
  </si>
  <si>
    <t>MWG</t>
  </si>
  <si>
    <t>TCB</t>
  </si>
  <si>
    <t>MBB</t>
  </si>
  <si>
    <t>EIB</t>
  </si>
  <si>
    <t>SZC</t>
  </si>
  <si>
    <t>VRE</t>
  </si>
  <si>
    <t>BCM</t>
  </si>
  <si>
    <t>VIB</t>
  </si>
  <si>
    <t>DGC</t>
  </si>
  <si>
    <t>volume</t>
  </si>
  <si>
    <t>trend_5p</t>
  </si>
  <si>
    <t>trend_20p</t>
  </si>
  <si>
    <t>trend_60p</t>
  </si>
  <si>
    <t>trend_240p</t>
  </si>
  <si>
    <t>selected</t>
  </si>
  <si>
    <t>Ngân hàng</t>
  </si>
  <si>
    <t>Thép</t>
  </si>
  <si>
    <t>Dầu khí</t>
  </si>
  <si>
    <t>Khoáng sản</t>
  </si>
  <si>
    <t>Hàng tiêu dùng</t>
  </si>
  <si>
    <t>HISTORY</t>
  </si>
  <si>
    <t>SUM</t>
  </si>
  <si>
    <t>STOCK</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</si>
  <si>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</si>
  <si>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</si>
  <si>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</si>
  <si>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</si>
  <si>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</si>
  <si>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</si>
  <si>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</si>
  <si>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</si>
  <si>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</si>
  <si>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</si>
  <si>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</si>
  <si>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</si>
  <si>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</si>
  <si>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</si>
  <si>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</si>
  <si>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</si>
  <si>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</si>
  <si>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</si>
  <si>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</si>
  <si>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</si>
  <si>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</si>
  <si>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</si>
  <si>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</si>
  <si>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</si>
  <si>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</si>
  <si>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</si>
  <si>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</si>
  <si>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</si>
  <si>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</si>
  <si>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</si>
  <si>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</si>
  <si>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</si>
  <si>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</si>
  <si>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</si>
  <si>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</si>
  <si>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</si>
  <si>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</si>
  <si>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</si>
  <si>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</si>
  <si>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</si>
  <si>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</si>
  <si>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</si>
  <si>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</si>
  <si>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</si>
  <si>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</si>
  <si>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</si>
  <si>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</si>
  <si>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</si>
  <si>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</si>
  <si>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</si>
  <si>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</si>
  <si>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</si>
  <si>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</si>
  <si>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</si>
  <si>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</si>
  <si>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</si>
  <si>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</si>
  <si>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</si>
  <si>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</si>
  <si>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</si>
  <si>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</si>
  <si>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</si>
  <si>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</si>
  <si>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</si>
  <si>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</si>
  <si>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</si>
  <si>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</si>
  <si>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</si>
  <si>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</si>
  <si>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</si>
  <si>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</si>
  <si>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</si>
  <si>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</si>
  <si>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</si>
  <si>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</si>
  <si>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</si>
  <si>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</si>
  <si>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</si>
  <si>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</si>
  <si>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</si>
  <si>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</si>
  <si>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</si>
  <si>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</si>
  <si>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</si>
  <si>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</si>
  <si>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</si>
  <si>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</si>
  <si>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</si>
  <si>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</si>
  <si>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</si>
  <si>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</si>
  <si>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</si>
  <si>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</si>
  <si>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</si>
  <si>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</si>
  <si>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</si>
  <si>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</si>
  <si>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</si>
  <si>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</si>
  <si>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</si>
  <si>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</si>
  <si>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</si>
  <si>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</si>
  <si>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</si>
  <si>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</si>
  <si>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</si>
  <si>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</si>
  <si>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</si>
  <si>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</si>
  <si>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</si>
  <si>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</si>
  <si>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</si>
  <si>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</si>
  <si>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</si>
  <si>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</si>
  <si>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</si>
  <si>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</si>
  <si>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</si>
  <si>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</si>
  <si>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</si>
  <si>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</si>
  <si>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</si>
  <si>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</si>
  <si>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</si>
  <si>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</si>
  <si>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</si>
  <si>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</si>
  <si>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</si>
  <si>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</si>
  <si>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</si>
  <si>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</si>
  <si>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</si>
  <si>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</si>
  <si>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</si>
  <si>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</si>
  <si>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</si>
  <si>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</si>
  <si>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</si>
  <si>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</si>
  <si>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</si>
  <si>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</si>
  <si>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</si>
  <si>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</si>
  <si>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</si>
  <si>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</si>
  <si>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</si>
  <si>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</si>
  <si>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</si>
  <si>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</si>
  <si>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</si>
  <si>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</si>
  <si>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</si>
  <si>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</si>
  <si>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</si>
  <si>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</si>
  <si>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</si>
  <si>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</si>
  <si>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</si>
  <si>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</si>
  <si>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</si>
  <si>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</si>
  <si>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</si>
  <si>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</si>
  <si>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</si>
  <si>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</si>
  <si>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</si>
  <si>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</si>
  <si>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</si>
  <si>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</si>
  <si>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</si>
  <si>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VNM</t>
  </si>
  <si>
    <t>cum_net</t>
  </si>
  <si>
    <t>* Đơn vị: Tỷ đồng</t>
  </si>
  <si>
    <t>* Đơn vị: Triệu CP</t>
  </si>
  <si>
    <t>BSR</t>
  </si>
  <si>
    <t>AMRO nâng dự báo tăng trưởng kinh tế Việt Nam trong năm 2025</t>
  </si>
  <si>
    <t>https://image.vietstock.vn/2025/07/24/amro-nang-du-bao-tang-truong-kinh-te-viet-nam.jpg</t>
  </si>
  <si>
    <t>http://vietstock.vn/2025/07/amro-nang-du-bao-tang-truong-kinh-te-viet-nam-trong-nam-2025-761-1332030.htm</t>
  </si>
  <si>
    <t>ADB dự báo tăng trưởng GDP của Việt Nam ở mức 6.3% cho năm 2025</t>
  </si>
  <si>
    <t>https://image.vietstock.vn/2025/07/23/adb-dua-ra-danh-gia-moi-nhat-ve-kinh-te-viet-nam-va-chau-a.jpg</t>
  </si>
  <si>
    <t>http://vietstock.vn/2025/07/adb-du-bao-tang-truong-gdp-cua-viet-nam-o-muc-63-cho-nam-2025-761-1331644.htm</t>
  </si>
  <si>
    <t>Nasdaq Composite lần đầu vượt ngưỡng 21,000 điểm</t>
  </si>
  <si>
    <t>https://image.vietstock.vn/2025/07/24/072425-ck-1.png</t>
  </si>
  <si>
    <t>http://vietstock.vn/2025/07/nasdaq-composite-lan-dau-vuot-nguong-21000-diem-773-1331983.htm</t>
  </si>
  <si>
    <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</si>
  <si>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</si>
  <si>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</si>
  <si>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</si>
  <si>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</si>
  <si>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</si>
  <si>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</si>
  <si>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</si>
  <si>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</si>
  <si>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</si>
  <si>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</si>
  <si>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</si>
  <si>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SHB</t>
  </si>
  <si>
    <t>Standard Chartered điều chỉnh dự báo tăng trưởng kinh tế Việt Nam năm 2025</t>
  </si>
  <si>
    <t>https://image.vietstock.vn/2025/07/24/standard-1.jpg</t>
  </si>
  <si>
    <t>http://vietstock.vn/2025/07/standard-chartered-dieu-chinh-du-bao-tang-truong-kinh-te-viet-nam-nam-2025-761-1332596.htm</t>
  </si>
  <si>
    <t>S&amp;P 500 và Nasdaq Composite tiếp tục lập kỷ lục mới</t>
  </si>
  <si>
    <t>https://image.vietstock.vn/2025/07/25/072525-ck-1.png</t>
  </si>
  <si>
    <t>http://vietstock.vn/2025/07/sp-500-va-nasdaq-composite-tiep-tuc-lap-ky-luc-moi-773-1332612.htm</t>
  </si>
  <si>
    <t>VGI</t>
  </si>
  <si>
    <t>date_range</t>
  </si>
  <si>
    <t>no.</t>
  </si>
  <si>
    <t>Ngân hàng Nhà nước bơm lượng tiền lớn cho hệ thống ngân hàng, hỗ trợ thanh khoản mạnh nhất 8 năm</t>
  </si>
  <si>
    <t>https://cafefcdn.com/thumb_w/640/203337114487263232/2025/7/25/avatar1753414113857-1753414114173602702177.jpg</t>
  </si>
  <si>
    <t>https://cafef.vn/ngan-hang-nha-nuoc-bom-luong-tien-lon-cho-he-thong-ngan-hang-ho-tro-thanh-khoan-manh-nhat-8-nam-188250725102940076.chn</t>
  </si>
  <si>
    <t>vneconomy</t>
  </si>
  <si>
    <t>Thủ tướng: Đưa thể chế từ 'điểm nghẽn của điểm nghẽn' thành lợi thế cạnh tranh quốc gia</t>
  </si>
  <si>
    <t>https://image.vietstock.vn/2025/07/23/chinh-phu-hop-xay-dung-phap-luat.jpg</t>
  </si>
  <si>
    <t>http://vietstock.vn/2025/07/thu-tuong-dua-the-che-tu-diem-nghen-cua-diem-nghen-thanh-loi-the-canh-tranh-quoc-gia-761-1331632.htm</t>
  </si>
  <si>
    <t>ai_selected</t>
  </si>
  <si>
    <t>Bộ Tài chính đề xuất sửa đổi Luật Quản lý nợ công</t>
  </si>
  <si>
    <t>https://image.vietstock.vn/2025/07/25/NO-CONG_2034771.jpg</t>
  </si>
  <si>
    <t>http://vietstock.vn/2025/07/bo-tai-chinh-de-xuat-sua-doi-luat-quan-ly-no-cong-768-1333177.htm</t>
  </si>
  <si>
    <t>Chứng khoán Tuần 21-25/07/2025: Thiết lập đỉnh lịch sử mới với chuỗi tăng 6 tuần liền</t>
  </si>
  <si>
    <t>https://image.vietstock.vn/2025/07/25/2025-07-25-tuan-hinh1.png</t>
  </si>
  <si>
    <t>http://vietstock.vn/2025/07/chung-khoan-tuan-21-25072025-thiet-lap-dinh-lich-su-moi-voi-chuoi-tang-6-tuan-lien-1636-1332937.htm</t>
  </si>
  <si>
    <t>Tổng thống Trump tuyên bố đạt thỏa thuận “lớn chưa từng có” với Nhật, giảm thuế quan về 15%</t>
  </si>
  <si>
    <t>https://media.vneconomy.vn/640x360/images/upload//2025/07/23/httpscms-image-bucket-production-21.png</t>
  </si>
  <si>
    <t>https://vneconomy.vn/tong-thong-trump-tuyen-bo-dat-thoa-thuan-lon-chua-tung-co-voi-nhat-giam-thue-quan-ve-15.htm</t>
  </si>
  <si>
    <t>CafeF</t>
  </si>
  <si>
    <t>Vietnambiz</t>
  </si>
  <si>
    <t>Chính phủ ban hành quy định mới về đầu tư từ các quỹ bảo hiểm</t>
  </si>
  <si>
    <t>https://cdn1.vietnambiz.vn/1881912202208555/images/2025/07/27/27-7-quy-20250727154935884-avatar-15x10-20250727155322428.jpg?width=600&amp;height=315</t>
  </si>
  <si>
    <t>https://vietnambiz.vn/chinh-phu-ban-hanh-quy-dinh-moi-ve-dau-tu-tu-cac-quy-bao-hiem-2025727155322967.htm</t>
  </si>
  <si>
    <t>Chuyên gia: Còn dư địa để Việt Nam đạt mục tiêu tăng trưởng 8,5%</t>
  </si>
  <si>
    <t>https://cafefcdn.com/zoom/600_315/203337114487263232/2025/7/27/avatar1753575398477-1753575398819534021572-0-74-272-510-crop-17535754207231187389565.jpg</t>
  </si>
  <si>
    <t>https://cafef.vn/chuyen-gia-con-du-dia-de-viet-nam-dat-muc-tieu-tang-truong-85-188250727071755369.chn</t>
  </si>
  <si>
    <t>Chứng khoán 25 năm vươn đỉnh lịch sử - Bài cuối: Kỳ vọng nâng hạng, đón dòng vốn mới</t>
  </si>
  <si>
    <t>https://cdn.vietnambiz.vn/1881912202208555/images/2025/07/26/crawl-20250726205326758.jpeg?width=700</t>
  </si>
  <si>
    <t>https://vietnambiz.vn/chung-khoan-25-nam-vuon-dinh-lich-su-bai-cuoi-ky-vong-nang-hang-don-dong-von-moi-2025726205418484.htm</t>
  </si>
  <si>
    <t>Chứng khoán, Tài chính</t>
  </si>
  <si>
    <t>VietStock</t>
  </si>
  <si>
    <t>Lãi suất cho vay đồng loạt giảm, vay ngân hàng nào thấp nhất?</t>
  </si>
  <si>
    <t>https://image.vietstock.vn/2025/07/26/vietstock_s_lai-suat-cho-vay-dong-loat-giam-vay-ngan-hang-nao-thap-nhat_20250726081154.png</t>
  </si>
  <si>
    <t>http://vietstock.vn/2025/07/lai-suat-cho-vay-dong-loat-giam-vay-ngan-hang-nao-thap-nhat-757-1333194.htm</t>
  </si>
  <si>
    <t>Tỷ giá ngoại tệ ngày 25/7: Hạ nhiệt sau nhiều ngày tăng nóng</t>
  </si>
  <si>
    <t>https://cdn.vietnambiz.vn/1881912202208555/images/2025/07/25/screenshot10-20250725092056108.png</t>
  </si>
  <si>
    <t>https://vietnambiz.vn/ty-gia-ngoai-te-ngay-257-ha-nhiet-sau-nhieu-ngay-tang-nong-202572592646616.htm</t>
  </si>
  <si>
    <t>Thông tư 14 mở đường dỡ bỏ hạn mức tín dụng như thế nào?</t>
  </si>
  <si>
    <t>https://media.vneconomy.vn/640x360/images/upload//2025/07/25/tien.jpg</t>
  </si>
  <si>
    <t>https://vneconomy.vn/thong-tu-14-mo-duong-do-bo-han-muc-tin-dung-nhu-the-nao.htm</t>
  </si>
  <si>
    <t>Thủ tướng: Đẩy mạnh ngoại giao kinh tế để thúc đẩy tăng trưởng năm 2025 và những năm tiếp theo</t>
  </si>
  <si>
    <t>https://image.vietstock.vn/2025/07/23/thu-tuong-hop-voi-cac-dai-su-quan-viet-nam-o-nuoc-ngoai-1.jpg</t>
  </si>
  <si>
    <t>http://vietstock.vn/2025/07/thu-tuong-day-manh-ngoai-giao-kinh-te-de-thuc-day-tang-truong-nam-2025-va-nhung-nam-tiep-theo-761-1331478.htm</t>
  </si>
  <si>
    <t>Fed đang thắt chặt định lượng, tại sao cung tiền của Mỹ vẫn tăng?</t>
  </si>
  <si>
    <t>https://image.vietstock.vn/2025/07/26/fed-cung-tien-5.jpg</t>
  </si>
  <si>
    <t>http://vietstock.vn/2025/07/fed-dang-that-chat-dinh-luong-tai-sao-cung-tien-cua-my-van-tang-772-1333258.htm</t>
  </si>
  <si>
    <t>Kỷ lục về phát hành trái phiếu - tín hiệu đẩy mạnh đầu tư công của Trung Quốc</t>
  </si>
  <si>
    <t>https://cdn.vietnambiz.vn/1881912202208555/images/2025/07/26/crawl-20250726193848328-20250726193848350.jpg?width=700</t>
  </si>
  <si>
    <t>https://vietnambiz.vn/ky-luc-ve-phat-hanh-trai-phieu-tin-hieu-day-manh-dau-tu-cong-cua-trung-quoc-202572619409969.htm</t>
  </si>
  <si>
    <t>Ông Trump và cơn bão ngay trụ sở của Fed</t>
  </si>
  <si>
    <t>https://image.vietstock.vn/2025/07/26/trump-powell-1.png</t>
  </si>
  <si>
    <t>http://vietstock.vn/2025/07/ong-trump-va-con-bao-ngay-tru-so-cua-fed-772-1333209.htm</t>
  </si>
  <si>
    <t>Dầu xuống thấp nhất trong 3 tuần do lo ngại về kinh tế Mỹ và Trung Quốc</t>
  </si>
  <si>
    <t>https://image.vietstock.vn/2025/07/26/072625-dau.jpeg</t>
  </si>
  <si>
    <t>http://vietstock.vn/2025/07/dau-xuong-thap-nhat-trong-3-tuan-do-lo-ngai-ve-kinh-te-my-va-trung-quoc-34-1333190.htm</t>
  </si>
  <si>
    <t>Kinh tế toàn cầu chờ 3 quyết định thương mại của Tổng thống Mỹ</t>
  </si>
  <si>
    <t>https://image.vietstock.vn/2025/07/26/tong-thong-trump.jpg</t>
  </si>
  <si>
    <t>http://vietstock.vn/2025/07/kinh-te-toan-cau-cho-3-quyet-dinh-thuong-mai-cua-tong-thong-my-775-1333198.htm</t>
  </si>
  <si>
    <t>Trái phiếu chính phủ Trung Quốc bị bán tháo mạnh, PBoC bơm tiền kỷ lục để ngăn rủi ro lan rộng</t>
  </si>
  <si>
    <t>https://cdn.vietnambiz.vn/1881912202208555/images/2025/07/25/crawl-20250725172249755-20250725172249770.jpg?width=700</t>
  </si>
  <si>
    <t>https://vietnambiz.vn/trai-phieu-chinh-phu-bi-ban-thao-manh-nhtw-trung-quoc-bom-tien-ky-luc-de-ngan-rui-ro-lan-rong-2025725172941512.htm</t>
  </si>
  <si>
    <t>Chủ tịch Fed vẫn có nguy cơ mất chức vì kiên quyết làm một việc không ai dám</t>
  </si>
  <si>
    <t>https://cdn.vietnambiz.vn/1881912202208555/images/2025/07/25/crawl-20250725114305589-20250725114305597.jpg?width=700</t>
  </si>
  <si>
    <t>https://vietnambiz.vn/chu-tich-fed-van-co-nguy-co-mat-chuc-vi-kien-quyet-lam-mot-viec-khong-ai-dam-2025725114950175.htm</t>
  </si>
  <si>
    <t>Đồng rúp Nga tăng 45% so với USD, hiệu suất tốt hàng đầu thế giới: Con dao hai lưỡi với nền kinh tế chịu trừng phạt?</t>
  </si>
  <si>
    <t>https://cafefcdn.com/zoom/600_315/203337114487263232/2025/7/25/avatar1753415753916-1753415754437901239181.png</t>
  </si>
  <si>
    <t>https://cafef.vn/dong-rup-nga-tang-45-so-voi-usd-hieu-suat-tot-hang-dau-the-gioi-con-dao-hai-luoi-voi-nen-kinh-te-chiu-trung-phat-188250725105723461.chn</t>
  </si>
  <si>
    <t>Trước thềm đàm phán, Trung Quốc cắt hoàn toàn nhập khẩu loại hàng hoá quan trọng từ Mỹ: Căng thẳng thương mại tiếp tục leo thang?</t>
  </si>
  <si>
    <t>https://cafefcdn.com/zoom/600_315/203337114487263232/2025/7/25/avatar1753414008812-17534140102631408854522.png</t>
  </si>
  <si>
    <t>https://cafef.vn/truoc-them-dam-phan-trung-quoc-cat-hoan-toan-nhap-khau-loai-hang-hoa-quan-trong-tu-my-cang-thang-thuong-mai-tiep-tuc-leo-thang-188250725102929403.chn</t>
  </si>
  <si>
    <t>'Đắng' của Elon Musk: Tesla 'bán non' 75% Bitcoin ngay trước khi giá nhân 6, ném ngay 3,5 tỷ USD qua cửa sổ</t>
  </si>
  <si>
    <t>https://cafefcdn.com/zoom/600_315/203337114487263232/2025/7/25/avatar1753403667469-17534036682791095148162.png</t>
  </si>
  <si>
    <t>https://cafef.vn/dang-cua-elon-musk-tesla-ban-non-75-bitcoin-ngay-truoc-khi-gia-nhan-6-nem-ngay-35-ty-usd-qua-cua-so-188250725073527357.chn</t>
  </si>
  <si>
    <t>ECB giữ nguyên lãi suất sau 8 lần hạ liên tiếp</t>
  </si>
  <si>
    <t>https://media.vneconomy.vn/640x360/images/upload//2025/07/25/108176209-1753345078390-gettyima.png</t>
  </si>
  <si>
    <t>https://vneconomy.vn/ecb-giu-nguyen-lai-suat-sau-8-lan-ha-lien-tiep.htm</t>
  </si>
  <si>
    <t>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t>
  </si>
  <si>
    <t>Tài chính, Trái phiếu Chính phủ, Bảo hiểm</t>
  </si>
  <si>
    <t>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t>
  </si>
  <si>
    <t>Toàn thị trường, Đầu tư công, Kinh tế số, Bán lẻ</t>
  </si>
  <si>
    <t>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t>
  </si>
  <si>
    <t>Ngân hàng Nhà nước yêu cầu miễn, giảm lãi vay cho người dân sau bão số 3</t>
  </si>
  <si>
    <t>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t>
  </si>
  <si>
    <t>https://image.vietstock.vn/2025/07/26/nhnn-yeu-cau-mien-giam-lai-vay-cho-nguoi-dan-vung-bao-lu-ava_103194.jpg</t>
  </si>
  <si>
    <t>http://vietstock.vn/2025/07/ngan-hang-nha-nuoc-yeu-cau-mien-giam-lai-vay-cho-nguoi-dan-sau-bao-so-3-757-1333216.htm</t>
  </si>
  <si>
    <t>Ngân hàng, Nông nghiệp, Thủy sản</t>
  </si>
  <si>
    <t>Hầu hết ngân hàng giảm lãi suất cho vay, với ABBank giảm mạnh nhất 2,07%/năm. SCB, ABBank, BIDV, Vietcombank có lãi suất cho vay bình quân dưới 6%. Lãi suất cho vay bình quân mới toàn hệ thống đạt 6,23%/năm, giảm 0,7%/năm.</t>
  </si>
  <si>
    <t>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t>
  </si>
  <si>
    <t>Tài chính công, Trái phiếu Chính phủ, Thị trường vốn, Đầu tư nước ngoài</t>
  </si>
  <si>
    <t>Theo dấu dòng tiền cá mập 25/07: Khối ngoại và tự doanh cùng bán ròng trong ngày VN-Index lập đỉnh mới</t>
  </si>
  <si>
    <t>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t>
  </si>
  <si>
    <t>https://image.vietstock.vn/2025/07/25/ca-map-25-07-2025_1813103.png</t>
  </si>
  <si>
    <t>http://vietstock.vn/2025/07/theo-dau-dong-tien-ca-map-2507-khoi-ngoai-va-tu-doanh-cung-ban-rong-trong-ngay-vn-index-lap-dinh-moi-830-1333138.htm</t>
  </si>
  <si>
    <t>Chứng khoán, Thép, Công nghệ, Bán lẻ, Ngân hàng, Dầu khí</t>
  </si>
  <si>
    <t>VN-Index lập đỉnh lịch sử mới, tăng 2.26% tuần 21-25/07/2025, thanh khoản cao nhất. Khối ngoại bán ròng hơn 2 nghìn tỷ đồng, tiềm ẩn rung lắc kỹ thuật. Dịch vụ truyền thông, công nghiệp, tài chính dẫn dắt thị trường tích cực.</t>
  </si>
  <si>
    <t>Chứng khoán, Dịch vụ truyền thông, Công nghiệp, Tài chính</t>
  </si>
  <si>
    <t>Nhịp đập Thị trường 25/07: VN-Index lập đỉnh mới, nhóm tài chính và công nghiệp thăng hoa</t>
  </si>
  <si>
    <t>VN-Index lập đỉnh mới 1.531,13 điểm với 10,11 điểm tăng. Thanh khoản tăng vọt, đạt hơn 35,9 ngàn tỷ đồng trên HOSE. Nhóm tài chính và công nghiệp dẫn dắt đà tăng, trong khi khối ngoại tiếp tục bán ròng 78 tỷ đồng.</t>
  </si>
  <si>
    <t>https://image.vietstock.vn/2025/07/25/nhip-dap-thi-truong-2507-3.png</t>
  </si>
  <si>
    <t>http://vietstock.vn/2025/07/nhip-dap-thi-truong-2507-vn-index-lap-dinh-moi-nhom-tai-chinh-va-cong-nghiep-thang-hoa-1636-1332682.htm</t>
  </si>
  <si>
    <t>Chứng khoán, Tài chính, Công nghiệp</t>
  </si>
  <si>
    <t>NHNN bơm ròng 22.497,87 tỷ đồng qua OMO, đưa lượng lưu hành lên 187.282,43 tỷ đồng. Lãi suất liên ngân hàng tăng lên trên 5%/năm ở nhiều kỳ hạn. Việc duy trì thanh khoản VND này gây áp lực lên tỷ giá USD/VND, dù DXY giảm.</t>
  </si>
  <si>
    <t>Ngân hàng, Chính sách tiền tệ, Ngoại hối</t>
  </si>
  <si>
    <t>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t>
  </si>
  <si>
    <t>Ngoại hối</t>
  </si>
  <si>
    <t>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t>
  </si>
  <si>
    <t>Ngân hàng, Sản xuất, Năng lượng tái tạo, Môi trường</t>
  </si>
  <si>
    <t>Danh sách cổ đông nhận bồi thường ROS giá 5.466 - 7.215 đồng/cp, người nhiều nhất 180 tỷ, có cả công ty chứng khoán</t>
  </si>
  <si>
    <t>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t>
  </si>
  <si>
    <t>https://cafefcdn.com/thumb_w/640/203337114487263232/2025/7/25/101223boi-thuong-thiet-hai-ngoai-hop-dong-1-17534149882741009017046-0-0-640-1024-crop-175341500454927512235.jpg</t>
  </si>
  <si>
    <t>https://cafef.vn/danh-sach-co-dong-nhan-boi-thuong-ros-gia-5466-7215-dong-cp-nguoi-nhieu-nhat-180-ty-co-ca-cong-ty-chung-khoan-188250724225642645.chn</t>
  </si>
  <si>
    <t>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t>
  </si>
  <si>
    <t>Toàn thị trường, Đầu tư nước ngoài, Ngoại hối</t>
  </si>
  <si>
    <t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t>
  </si>
  <si>
    <t>Toàn thị trường, Bán lẻ, Xuất khẩu</t>
  </si>
  <si>
    <t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t>
  </si>
  <si>
    <t>Toàn thị trường, Đầu tư nước ngoài, Xuất nhập khẩu</t>
  </si>
  <si>
    <t>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t>
  </si>
  <si>
    <t>Toàn thị trường, Thương mại điện tử, Hàng không</t>
  </si>
  <si>
    <t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t>
  </si>
  <si>
    <t>Toàn thị trường, Thương mại quốc tế</t>
  </si>
  <si>
    <t>Thường trực Chính phủ cho ý kiến về đề án xây dựng quốc gia khởi nghiệp</t>
  </si>
  <si>
    <t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t>
  </si>
  <si>
    <t>https://image.vietstock.vn/2025/07/22/thu-tuong-pham-minh-chinh.jpg</t>
  </si>
  <si>
    <t>http://vietstock.vn/2025/07/thuong-truc-chinh-phu-cho-y-kien-ve-de-an-xay-dung-quoc-gia-khoi-nghiep-761-1331134.htm</t>
  </si>
  <si>
    <t>Khởi nghiệp, Công nghệ, Chuyển đổi số, Đầu tư công, Xây dựng, Hạ tầng</t>
  </si>
  <si>
    <t>Công chức bị tạm đình chỉ nếu nhũng nhiễu người dân, doanh nghiệp</t>
  </si>
  <si>
    <t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t>
  </si>
  <si>
    <t>https://image.vietstock.vn/2025/07/22/vietstock_s_cong-chuc-bi-tam-dinh-chi-neu-nhung-nhieu-nguoi-dan-doanh-nghiep_20250722084725.png</t>
  </si>
  <si>
    <t>http://vietstock.vn/2025/07/cong-chuc-bi-tam-dinh-chi-neu-nhung-nhieu-nguoi-dan-doanh-nghiep-761-1330831.htm</t>
  </si>
  <si>
    <t>Môi trường kinh doanh, Toàn thị trường</t>
  </si>
  <si>
    <t>Trung Quốc đề xuất thành lập tổ chức hợp tác AI toàn cầu mới</t>
  </si>
  <si>
    <t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t>
  </si>
  <si>
    <t>https://image.vietstock.vn/2025/07/27/20250727_CTV_ava.png</t>
  </si>
  <si>
    <t>http://vietstock.vn/2025/07/trung-quoc-de-xuat-thanh-lap-to-chuc-hop-tac-ai-toan-cau-moi-775-1333281.htm</t>
  </si>
  <si>
    <t>Công nghệ, Trí tuệ nhân tạo</t>
  </si>
  <si>
    <t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t>
  </si>
  <si>
    <t>Ngân hàng, Chính sách tiền tệ, Tài chính</t>
  </si>
  <si>
    <t>Trung Quốc phát hành 7.880 tỷ NDT trái phiếu chính phủ, tăng 35,28% nửa đầu năm nay. Nguồn thu thuế 9.290 tỷ NDT giảm 1,2%, ngoài thuế 2.270 tỷ NDT tăng 3,7%. Chi tiêu ngân sách 14.130 tỷ NDT tăng 3,4%.</t>
  </si>
  <si>
    <t>Tài chính công, Trái phiếu Chính phủ, Đầu tư công</t>
  </si>
  <si>
    <t>Ông Trump tới trụ sở Fed yêu cầu giảm lãi suất, gây lo ngại lớn.  Chi phí sửa trụ sở Fed ước tính 3.1 tỷ USD là không chính xác.  Cựu quan chức lo ngại Trump tìm cớ cách chức Powell.</t>
  </si>
  <si>
    <t>Chính sách tiền tệ, Ngân hàng trung ương</t>
  </si>
  <si>
    <t>Mối nguy nợ công 36.2 ngàn tỷ USD thêm trầm trọng vì "đạo luật to đẹp" của ông Trump</t>
  </si>
  <si>
    <t>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t>
  </si>
  <si>
    <t>https://image.vietstock.vn/2025/07/26/no-cong-my-1.jpg</t>
  </si>
  <si>
    <t>http://vietstock.vn/2025/07/moi-nguy-no-cong-362-ngan-ty-usd-them-tram-trong-vi-dao-luat-to-dep-cua-ong-trump-775-1333199.htm</t>
  </si>
  <si>
    <t>Tài chính công, Trái phiếu Chính phủ</t>
  </si>
  <si>
    <t>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t>
  </si>
  <si>
    <t>Dầu khí, Năng lượng, Kinh tế toàn cầu</t>
  </si>
  <si>
    <t>Vàng thế giới giảm hơn 1% khi đồng USD tăng giá</t>
  </si>
  <si>
    <t>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t>
  </si>
  <si>
    <t>https://image.vietstock.vn/2025/07/26/072625-vang.jpeg</t>
  </si>
  <si>
    <t>http://vietstock.vn/2025/07/vang-the-gioi-giam-hon-1-khi-dong-usd-tang-gia-759-1333189.htm</t>
  </si>
  <si>
    <t>Vàng, Kim loại quý, Ngoại hối, Trái phiếu, Chính sách tiền tệ</t>
  </si>
  <si>
    <t>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t>
  </si>
  <si>
    <t>Thương mại quốc tế, Dược phẩm, Kinh tế toàn cầu</t>
  </si>
  <si>
    <t>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t>
  </si>
  <si>
    <t>Trái phiếu Chính phủ, Ngân hàng trung ương, Chính sách tiền tệ</t>
  </si>
  <si>
    <t>Không cần phương Tây, một địa điểm ít người biết đang giúp kinh tế Nga đứng vững, đưa hàng trăm triệu USD hàng hoá đến ‘xứ bạch dương’</t>
  </si>
  <si>
    <t>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t>
  </si>
  <si>
    <t>https://cafefcdn.com/thumb_w/640/203337114487263232/2025/7/25/avatar1753414578718-1753414579168503285384.png</t>
  </si>
  <si>
    <t>https://cafef.vn/khong-can-phuong-tay-mot-dia-diem-it-nguoi-biet-dang-giup-kinh-te-nga-dung-vung-dua-hang-tram-trieu-usd-hang-hoa-den-xu-bach-duong-188250725103815326.chn</t>
  </si>
  <si>
    <t>Thương mại quốc tế, Ô tô</t>
  </si>
  <si>
    <t>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t>
  </si>
  <si>
    <t>Ngân hàng trung ương</t>
  </si>
  <si>
    <t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t>
  </si>
  <si>
    <t>Ngoại hối, Chính sách tiền tệ, Kinh tế toàn cầu</t>
  </si>
  <si>
    <t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t>
  </si>
  <si>
    <t>Thương mại quốc tế, Dầu khí, Năng lượng</t>
  </si>
  <si>
    <t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t>
  </si>
  <si>
    <t>Chứng khoán, Công nghệ, Ô tô</t>
  </si>
  <si>
    <t>Tesla báo cáo tài sản số 1,24 tỷ USD nhưng bỏ lỡ hàng tỷ USD lợi nhuận khi bán Bitcoin.  Doanh thu ô tô quý 2 giảm, cổ phiếu Tesla lao dốc 25% từ đầu năm.  Lợi nhuận từ Bitcoin 284 triệu USD, có thể cao hơn nhiều nếu không bán.</t>
  </si>
  <si>
    <t>Ô tô, Tiền mã hóa</t>
  </si>
  <si>
    <t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t>
  </si>
  <si>
    <t>Ngân hàng trung ương, Chính sách tiền tệ, Thương mại quốc tế</t>
  </si>
  <si>
    <t>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t>
  </si>
  <si>
    <t>Chứng khoán, Thương mại quốc tế</t>
  </si>
  <si>
    <t>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t>
  </si>
  <si>
    <t>Thương mại quốc tế, Nông nghiệp, Ô tô, Đầu tư nước ngoài</t>
  </si>
  <si>
    <t>Hacker tấn công server Microsoft, ảnh hưởng khoảng 100 tổ chức trên toàn cầu</t>
  </si>
  <si>
    <t>Khoảng 100 tổ chức toàn cầu bị ảnh hưởng do khai thác lỗ hổng zero-day server SharePoint. Hơn 9,000 server có khả năng bị xâm nhập, bao gồm nhiều cơ quan chính phủ. Microsoft đã phát hành bản vá, khuyến cáo cài đặt khẩn cấp.</t>
  </si>
  <si>
    <t>https://image.vietstock.vn/2025/07/22/tan-cong-mang.png</t>
  </si>
  <si>
    <t>http://vietstock.vn/2025/07/hacker-tan-cong-server-microsoft-anh-huong-khoang-100-to-chuc-tren-toan-cau-4264-1331010.htm</t>
  </si>
  <si>
    <t>Công nghệ thông tin, An ninh mạng</t>
  </si>
  <si>
    <t>Chuỗi sa sút tồi tệ nhất thập kỷ của mảng ngân hàng đầu tư</t>
  </si>
  <si>
    <t>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t>
  </si>
  <si>
    <t>https://image.vietstock.vn/2025/07/21/ngan-hang-the-gioi.png</t>
  </si>
  <si>
    <t>http://vietstock.vn/2025/07/chuoi-sa-sut-toi-te-nhat-thap-ky-cua-mang-ngan-hang-dau-tu-773-1330300.htm</t>
  </si>
  <si>
    <t>Ngân hàng, Tài chính, Chứng khoán</t>
  </si>
  <si>
    <t>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t>
  </si>
  <si>
    <t>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t>
  </si>
  <si>
    <t>lslnh_on</t>
  </si>
  <si>
    <t>dhtg_trung_tam</t>
  </si>
  <si>
    <t>dhtg_tran</t>
  </si>
  <si>
    <t>dhtg_nhtm_ban_ra</t>
  </si>
  <si>
    <t>dhtg_san</t>
  </si>
  <si>
    <t>dhtg_tu_do_ban_ra</t>
  </si>
  <si>
    <t>VIC</t>
  </si>
  <si>
    <t>unit</t>
  </si>
  <si>
    <t>name</t>
  </si>
  <si>
    <t>VNĐ/kg</t>
  </si>
  <si>
    <t>Thị heo hơi</t>
  </si>
  <si>
    <t>USD/tấn</t>
  </si>
  <si>
    <t>Đường</t>
  </si>
  <si>
    <t>CNY/tấn</t>
  </si>
  <si>
    <t>Sợi cotton</t>
  </si>
  <si>
    <t>VNĐ/tấn</t>
  </si>
  <si>
    <t>Gạo xuất khẩu</t>
  </si>
  <si>
    <t>Quặng sắt</t>
  </si>
  <si>
    <t>Triệu VNĐ/lượng</t>
  </si>
  <si>
    <t>Kim loại quý</t>
  </si>
  <si>
    <t>Thép HRC</t>
  </si>
  <si>
    <t>Hóa chất</t>
  </si>
  <si>
    <t>Hạt nhựa PVC</t>
  </si>
  <si>
    <t>Phốt pho vàng</t>
  </si>
  <si>
    <t>Urê</t>
  </si>
  <si>
    <t>Cao su</t>
  </si>
  <si>
    <t>USD/ounce</t>
  </si>
  <si>
    <t>Vàng thế giới</t>
  </si>
  <si>
    <t>Point</t>
  </si>
  <si>
    <t>USD</t>
  </si>
  <si>
    <t>Bitcoin</t>
  </si>
  <si>
    <t>USD/thùng</t>
  </si>
  <si>
    <t>Dầu WTI</t>
  </si>
  <si>
    <t>USD/MMBtu</t>
  </si>
  <si>
    <t>Khí tự nhiên</t>
  </si>
  <si>
    <t>Đơn vị</t>
  </si>
  <si>
    <t>Cập nhật</t>
  </si>
  <si>
    <t>Chỉ số</t>
  </si>
  <si>
    <t>Giá trị</t>
  </si>
  <si>
    <t>% 1 Phiên</t>
  </si>
  <si>
    <t>% 5 Phiên</t>
  </si>
  <si>
    <t>% 20 Phiên</t>
  </si>
  <si>
    <t>Chỉ số DXY</t>
  </si>
  <si>
    <t>GEE</t>
  </si>
  <si>
    <t>NLG</t>
  </si>
  <si>
    <t>HAH</t>
  </si>
  <si>
    <t>Nhóm</t>
  </si>
  <si>
    <t>Tiền mã hoá</t>
  </si>
  <si>
    <t>Năng lượng</t>
  </si>
  <si>
    <t>4. DỮ LIỆU CÁC CHỈ SỐ TÀI CHÍNH KHÁC</t>
  </si>
  <si>
    <t>Kinh loại quý</t>
  </si>
  <si>
    <t>Vàng trong nước</t>
  </si>
  <si>
    <t>Tỷ giá</t>
  </si>
  <si>
    <t>Vật liệu xây dựng</t>
  </si>
  <si>
    <t>Etherum</t>
  </si>
  <si>
    <t>lshd_san</t>
  </si>
  <si>
    <t>lshd_tran</t>
  </si>
  <si>
    <t>lshd_tb</t>
  </si>
  <si>
    <t>lscv_san</t>
  </si>
  <si>
    <t>lscv_tran</t>
  </si>
  <si>
    <t>lscv_tb</t>
  </si>
  <si>
    <t>dtnh</t>
  </si>
  <si>
    <t>rate-2025-07-25</t>
  </si>
  <si>
    <t>value-2025-07-25</t>
  </si>
  <si>
    <t>rate-2025-07-28</t>
  </si>
  <si>
    <t>value-2025-07-28</t>
  </si>
  <si>
    <t>rate-2025-07-29</t>
  </si>
  <si>
    <t>value-2025-07-29</t>
  </si>
  <si>
    <t>rate-2025-07-30</t>
  </si>
  <si>
    <t>value-2025-07-30</t>
  </si>
  <si>
    <t>rate-2025-07-31</t>
  </si>
  <si>
    <t>value-2025-07-31</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</si>
  <si>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</si>
  <si>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</si>
  <si>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</si>
  <si>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</si>
  <si>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</si>
  <si>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</si>
  <si>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</si>
  <si>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</si>
  <si>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</si>
  <si>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lslnh_1m</t>
  </si>
  <si>
    <t>lslnh_3m</t>
  </si>
  <si>
    <t>omo_bom_tien</t>
  </si>
  <si>
    <t>omo_hut_tien</t>
  </si>
  <si>
    <t>omo_bom_hut_rong</t>
  </si>
  <si>
    <t>tin_phieu_luu_hanh</t>
  </si>
  <si>
    <t>reverse_repo_luu_hanh</t>
  </si>
  <si>
    <t>outstanding_omo_value</t>
  </si>
  <si>
    <t xml:space="preserve"> PHÁT HÀNH OMO</t>
  </si>
  <si>
    <t>LS (%)</t>
  </si>
  <si>
    <t>GT (Tỷ)</t>
  </si>
  <si>
    <t>TỶ GIÁ VND/USD</t>
  </si>
  <si>
    <t>NVL</t>
  </si>
  <si>
    <t>DIG</t>
  </si>
  <si>
    <t>PVD</t>
  </si>
  <si>
    <t>VSC</t>
  </si>
  <si>
    <t>Chỉ số VN-Index kết thúc tuần điều chỉnh nhẹ 1.86%, phản ánh xu hướng giảm điểm ngắn hạn trên thị trường. Trong khi đó, rổ VN30 của nhóm cổ phiếu vốn hóa lớn giảm mạnh 3.24%, cho thấy sự biến động lớn hơn so với VN-Index. Trái ngược với xu hướng chung, HNX-Index tăng 4.77% và UPCoM-Index nhích 0.60%, duy trì đà tăng trưởng tích cực. Trên thị trường phái sinh, hợp đồng VN30F1M đóng cửa ở 1606.20 điểm, thấp hơn VN30 cơ sở 9.05 điểm. Điều này cho thấy sự phân hóa mạnh mẽ, khi dòng tiền có xu hướng dịch chuyển sang các sàn nhỏ hơn.</t>
  </si>
  <si>
    <t>Thị trường chứng khoán toàn cầu trong tuần qua cho thấy xu hướng điều chỉnh nhẹ sau giai đoạn tăng trưởng trước đó. Tại Hoa Kỳ, chỉ số DJI suy giảm 1.26% trong tuần, trong khi S&amp;P 500 cũng giảm nhẹ 0.38%. Khu vực châu Âu ghi nhận FTSE giảm 0.06% và STOXX50E giảm 0.66%, cho thấy áp lực bán tương tự. Các thị trường châu Á cũng có diễn biến tiêu cực, với N225 giảm 1.31% và SSEC giảm 0.68%. Tổng thể, dữ liệu cho thấy các chỉ số chứng khoán quốc tế phần lớn duy trì xu hướng điều chỉnh trong giai đoạn này.</t>
  </si>
  <si>
    <t>VNINDEX tuần qua biến động mạnh, kết thúc tuần giảm 2.5% so với đầu phiên giao dịch. Chỉ số hiện duy trì trên SMA 20 (1483.43) và SMA 60 (1386.22), xác nhận xu hướng tăng trung hạn. Chỉ báo RSI 14 ở mức 61.6 cho thấy áp lực mua vẫn chiếm ưu thế, thị trường chưa quá nóng.
Kháng cự tuần mạnh tại 1541.87 điểm (tức đỉnh mở cửa tuần), cách giá hiện tại khoảng 2.6% (39 điểm). Hỗ trợ tháng quan trọng tại ngưỡng Fibonacci 38.2% (1465.29 điểm), thấp hơn 2.5% giá đóng cửa. Khung quý ghi nhận hỗ trợ vững chắc tại Fibonacci 38.2% (1377.24 điểm), cách giá hiện tại khoảng 125 điểm.
Mốc kháng cự 1541.87 điểm (đỉnh mở cửa tuần) là trọng tâm, cần vượt qua để củng cố đà tăng. Duy trì quan điểm lạc quan; tích lũy vị thế mua nếu chỉ số vượt 1541.87 điểm, cắt lỗ dưới 1483.43 điểm.</t>
  </si>
  <si>
    <t>Đà xu hướng tuần giảm mạnh xuống 35.09% vào ngày 01/08, nối tiếp đà giảm mạnh từ mức 79.42% cuối tuần trước. Xu hướng tháng cũng giảm từ 83.64% xuống 58.84% trong tuần, thể hiện biến động đáng kể nhưng ít đột ngột hơn so với xu hướng tuần. Đường xu hướng quý giữ vững ở vùng giá trị cao 79.42%, tạo sự hỗ trợ mạnh mẽ, cản trở đà giảm của các khung ngắn hạn.
Mối quan hệ này thể hiện nguyên tắc chi phối: xu hướng quý ở vùng giá trị cao đang kìm hãm đáng kể đà giảm của các khung nhỏ hơn. Thị trường đang trải qua giai đoạn điều chỉnh ngắn hạn trong một xu hướng tăng dài hạn, tiềm ẩn khả năng hồi phục từ vùng giá thấp hơn. Khuyến nghị quan sát kỹ vùng giá thấp, chờ đợi tín hiệu ổn định từ đường xu hướng tuần trước khi xem xét vị thế mua mới.</t>
  </si>
  <si>
    <t>10:32 ngày 01/08/2025</t>
  </si>
  <si>
    <t>NGÀY 28/07/2025 - 01/08/2025</t>
  </si>
  <si>
    <t xml:space="preserve">BỘ PHẬN TƯ VẤN ĐẦU TƯ |  14  </t>
  </si>
  <si>
    <t xml:space="preserve">BỘ PHẬN TƯ VẤN ĐẦU TƯ |  15  </t>
  </si>
  <si>
    <t xml:space="preserve">BỘ PHẬN TƯ VẤN ĐẦU TƯ |  16  </t>
  </si>
  <si>
    <t xml:space="preserve">BỘ PHẬN TƯ VẤN ĐẦU TƯ |  17 </t>
  </si>
  <si>
    <t>LÃI SUÁT HUY ĐỘNG/CHO VAY TẠI NHTM</t>
  </si>
  <si>
    <t>LÃI SUẤT LIÊN NGÂN HÀNG</t>
  </si>
  <si>
    <t>1. THỊ TRƯỜNG CHỨNG KHOÁN VIỆT NAM</t>
  </si>
  <si>
    <t>2. THỊ TRƯỜNG CHỨNG KHOÁN QUỐC TẾ</t>
  </si>
  <si>
    <t>3. THỊ TRƯỜNG TIỀN TỆ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</si>
</sst>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3"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3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right/>
      <top/>
      <bottom style="medium">
        <color rgb="FF11588C"/>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style="thin">
        <color rgb="FF005993"/>
      </bottom>
      <diagonal/>
    </border>
    <border>
      <left/>
      <right/>
      <top style="thin">
        <color rgb="FF005993"/>
      </top>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75">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5"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9" fillId="7" borderId="21" xfId="8" applyAlignment="1">
      <alignment horizontal="left"/>
    </xf>
    <xf numFmtId="166" fontId="29" fillId="7" borderId="21" xfId="8" applyNumberFormat="1" applyAlignment="1">
      <alignment horizontal="right"/>
    </xf>
    <xf numFmtId="0" fontId="29" fillId="7" borderId="21" xfId="8"/>
    <xf numFmtId="0" fontId="29" fillId="7" borderId="21" xfId="8" applyAlignment="1">
      <alignment horizontal="left" vertical="top"/>
    </xf>
    <xf numFmtId="22" fontId="29" fillId="7"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10" fontId="0" fillId="0" borderId="5" xfId="1" applyNumberFormat="1" applyFont="1" applyBorder="1"/>
    <xf numFmtId="0" fontId="0" fillId="0" borderId="0" xfId="0" applyAlignment="1">
      <alignment horizontal="left" indent="1"/>
    </xf>
    <xf numFmtId="4" fontId="4" fillId="0" borderId="9" xfId="0" applyNumberFormat="1" applyFont="1" applyBorder="1" applyAlignment="1">
      <alignment horizontal="center" vertical="center"/>
    </xf>
    <xf numFmtId="14" fontId="4" fillId="0" borderId="0" xfId="0" applyNumberFormat="1" applyFont="1" applyAlignment="1">
      <alignment horizontal="center" vertical="center"/>
    </xf>
    <xf numFmtId="0" fontId="4" fillId="0" borderId="0" xfId="0" applyFont="1" applyAlignment="1">
      <alignment vertical="center"/>
    </xf>
    <xf numFmtId="4" fontId="4" fillId="0" borderId="9" xfId="0" applyNumberFormat="1" applyFont="1" applyBorder="1" applyAlignment="1">
      <alignment horizontal="left" vertical="center"/>
    </xf>
    <xf numFmtId="0" fontId="4" fillId="0" borderId="0" xfId="0" applyFont="1" applyAlignment="1">
      <alignment horizontal="left" vertical="center" indent="1"/>
    </xf>
    <xf numFmtId="4" fontId="4" fillId="0" borderId="9" xfId="0" applyNumberFormat="1" applyFont="1" applyBorder="1" applyAlignment="1">
      <alignment horizontal="left" vertical="center" indent="1"/>
    </xf>
    <xf numFmtId="14" fontId="4" fillId="0" borderId="9" xfId="0" applyNumberFormat="1" applyFont="1" applyBorder="1" applyAlignment="1">
      <alignment horizontal="center" vertical="center"/>
    </xf>
    <xf numFmtId="0" fontId="16" fillId="0" borderId="0" xfId="0" applyFont="1" applyAlignment="1">
      <alignment horizontal="left" vertical="center"/>
    </xf>
    <xf numFmtId="0" fontId="13" fillId="0" borderId="5" xfId="0" applyFont="1" applyBorder="1" applyAlignment="1">
      <alignment horizontal="right"/>
    </xf>
    <xf numFmtId="0" fontId="21" fillId="6" borderId="0" xfId="3" applyFont="1" applyFill="1" applyAlignment="1">
      <alignment horizontal="center" vertical="center"/>
    </xf>
    <xf numFmtId="0" fontId="27" fillId="0" borderId="0" xfId="0" applyFont="1" applyAlignment="1">
      <alignment vertical="top"/>
    </xf>
    <xf numFmtId="0" fontId="13" fillId="0" borderId="5" xfId="0" applyFont="1" applyBorder="1" applyAlignment="1">
      <alignment horizontal="center"/>
    </xf>
    <xf numFmtId="0" fontId="15" fillId="4" borderId="0" xfId="0" applyFont="1" applyFill="1" applyAlignment="1">
      <alignment horizontal="left" vertical="center"/>
    </xf>
    <xf numFmtId="0" fontId="16" fillId="0" borderId="0" xfId="0" applyFont="1" applyAlignment="1">
      <alignment horizontal="left" vertical="center"/>
    </xf>
    <xf numFmtId="0" fontId="27" fillId="0" borderId="27" xfId="0" applyFont="1" applyBorder="1" applyAlignment="1">
      <alignment horizontal="right" vertical="top"/>
    </xf>
    <xf numFmtId="0" fontId="13" fillId="0" borderId="5" xfId="0" applyFont="1" applyBorder="1" applyAlignment="1">
      <alignment horizontal="right"/>
    </xf>
    <xf numFmtId="0" fontId="13" fillId="0" borderId="5" xfId="0" applyFont="1" applyBorder="1" applyAlignment="1">
      <alignment horizontal="left"/>
    </xf>
    <xf numFmtId="0" fontId="4" fillId="4" borderId="0" xfId="0" applyFont="1" applyFill="1" applyAlignment="1">
      <alignment horizontal="left" vertical="center" wrapText="1" indent="1"/>
    </xf>
    <xf numFmtId="0" fontId="27" fillId="0" borderId="0" xfId="0" applyFont="1" applyAlignment="1">
      <alignment horizontal="right" vertical="top"/>
    </xf>
    <xf numFmtId="0" fontId="14" fillId="4" borderId="0" xfId="0" applyFont="1" applyFill="1" applyAlignment="1">
      <alignment horizontal="left" vertical="center" wrapText="1" indent="1"/>
    </xf>
    <xf numFmtId="0" fontId="4" fillId="0" borderId="0" xfId="0" applyFont="1" applyAlignment="1">
      <alignment horizontal="left" vertical="center" wrapText="1"/>
    </xf>
    <xf numFmtId="0" fontId="4" fillId="4" borderId="0" xfId="0" applyFont="1" applyFill="1" applyAlignment="1">
      <alignment horizontal="left" vertical="center" wrapText="1"/>
    </xf>
    <xf numFmtId="0" fontId="14" fillId="4" borderId="0" xfId="0" applyFont="1" applyFill="1" applyAlignment="1">
      <alignment horizontal="left" vertical="center" wrapText="1"/>
    </xf>
    <xf numFmtId="0" fontId="7" fillId="0" borderId="0" xfId="0" applyFont="1" applyAlignment="1">
      <alignment horizontal="left"/>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27" fillId="0" borderId="0" xfId="0" applyFont="1" applyAlignment="1">
      <alignment horizontal="right" indent="1"/>
    </xf>
    <xf numFmtId="0" fontId="13" fillId="0" borderId="11" xfId="0" applyFont="1" applyBorder="1" applyAlignment="1">
      <alignment horizontal="right"/>
    </xf>
    <xf numFmtId="0" fontId="27" fillId="0" borderId="18" xfId="0" applyFont="1" applyBorder="1" applyAlignment="1">
      <alignment horizontal="right" vertical="top"/>
    </xf>
    <xf numFmtId="0" fontId="21" fillId="6" borderId="0" xfId="3" applyFont="1" applyFill="1" applyAlignment="1">
      <alignment horizontal="center" vertical="center"/>
    </xf>
    <xf numFmtId="0" fontId="27" fillId="0" borderId="19"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xf numFmtId="4" fontId="0" fillId="0" borderId="0" xfId="0" applyNumberFormat="1" applyAlignment="1">
      <alignment horizontal="center"/>
    </xf>
    <xf numFmtId="0" fontId="0" fillId="0" borderId="0" xfId="0" applyAlignment="1">
      <alignment horizontal="center"/>
    </xf>
    <xf numFmtId="3" fontId="4" fillId="0" borderId="9" xfId="0" applyNumberFormat="1" applyFont="1" applyBorder="1" applyAlignment="1">
      <alignment horizontal="center" vertical="center"/>
    </xf>
    <xf numFmtId="3" fontId="4" fillId="0" borderId="0" xfId="0" applyNumberFormat="1" applyFont="1" applyAlignment="1">
      <alignment horizontal="center" vertical="center"/>
    </xf>
    <xf numFmtId="0" fontId="30" fillId="6" borderId="25" xfId="3" applyFont="1" applyFill="1" applyBorder="1" applyAlignment="1">
      <alignment horizontal="center" vertical="center"/>
    </xf>
    <xf numFmtId="14" fontId="30" fillId="6" borderId="26" xfId="3" applyNumberFormat="1" applyFont="1" applyFill="1" applyBorder="1" applyAlignment="1">
      <alignment horizontal="center" vertical="center"/>
    </xf>
    <xf numFmtId="0" fontId="0" fillId="0" borderId="0" xfId="0" applyNumberFormat="1"/>
    <xf numFmtId="0" fontId="30" fillId="6" borderId="24" xfId="3" applyFont="1" applyFill="1" applyBorder="1" applyAlignment="1">
      <alignment horizontal="left" vertical="center"/>
    </xf>
    <xf numFmtId="0" fontId="30" fillId="6" borderId="25" xfId="3" applyFont="1" applyFill="1" applyBorder="1" applyAlignment="1">
      <alignment horizontal="left" vertical="center" indent="1"/>
    </xf>
    <xf numFmtId="0" fontId="27" fillId="0" borderId="0" xfId="0" applyFont="1" applyAlignment="1">
      <alignment horizontal="right" vertical="top" indent="1"/>
    </xf>
    <xf numFmtId="0" fontId="30" fillId="6" borderId="28" xfId="3" applyFont="1" applyFill="1" applyBorder="1" applyAlignment="1">
      <alignment horizontal="center" vertical="center"/>
    </xf>
    <xf numFmtId="14" fontId="30" fillId="6" borderId="28" xfId="0" applyNumberFormat="1" applyFont="1" applyFill="1" applyBorder="1" applyAlignment="1">
      <alignment horizontal="center" vertical="center"/>
    </xf>
    <xf numFmtId="0" fontId="31" fillId="6" borderId="28" xfId="0" applyFont="1" applyFill="1" applyBorder="1" applyAlignment="1">
      <alignment horizontal="center" vertical="center"/>
    </xf>
    <xf numFmtId="0" fontId="32" fillId="0" borderId="0" xfId="0" applyFont="1" applyAlignment="1">
      <alignment horizontal="left" vertical="center"/>
    </xf>
    <xf numFmtId="3" fontId="17" fillId="0" borderId="0" xfId="1" applyNumberFormat="1" applyFont="1" applyAlignment="1">
      <alignment horizontal="right" vertical="center"/>
    </xf>
    <xf numFmtId="3" fontId="17" fillId="0" borderId="29" xfId="1" applyNumberFormat="1" applyFont="1" applyBorder="1" applyAlignment="1">
      <alignment horizontal="right" vertical="center"/>
    </xf>
    <xf numFmtId="0" fontId="32" fillId="0" borderId="30" xfId="0" applyFont="1" applyBorder="1" applyAlignment="1">
      <alignment horizontal="left" vertical="center"/>
    </xf>
    <xf numFmtId="3" fontId="17" fillId="0" borderId="30" xfId="1" applyNumberFormat="1" applyFont="1" applyBorder="1" applyAlignment="1">
      <alignment horizontal="right" vertical="center"/>
    </xf>
    <xf numFmtId="0" fontId="32" fillId="0" borderId="31" xfId="0" applyFont="1" applyBorder="1" applyAlignment="1">
      <alignment horizontal="left" vertical="center"/>
    </xf>
    <xf numFmtId="3" fontId="17" fillId="0" borderId="31" xfId="1" applyNumberFormat="1" applyFont="1" applyBorder="1" applyAlignment="1">
      <alignment horizontal="right" vertical="center"/>
    </xf>
    <xf numFmtId="0" fontId="13" fillId="0" borderId="5" xfId="0" applyFont="1" applyBorder="1" applyAlignment="1"/>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39">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alignment horizontal="general" vertical="top" textRotation="0" wrapText="1" indent="0" justifyLastLine="0" shrinkToFit="0" readingOrder="0"/>
    </dxf>
    <dxf>
      <numFmt numFmtId="27" formatCode="dd/mm/yyyy\ hh:mm"/>
    </dxf>
    <dxf>
      <numFmt numFmtId="27" formatCode="dd/mm/yyyy\ hh:mm"/>
    </dxf>
    <dxf>
      <numFmt numFmtId="14" formatCode="0.00%"/>
    </dxf>
    <dxf>
      <numFmt numFmtId="14" formatCode="0.00%"/>
    </dxf>
    <dxf>
      <numFmt numFmtId="14" formatCode="0.00%"/>
    </dxf>
    <dxf>
      <numFmt numFmtId="14" formatCode="0.00%"/>
    </dxf>
    <dxf>
      <numFmt numFmtId="164" formatCode="dd\-mm"/>
    </dxf>
    <dxf>
      <numFmt numFmtId="27" formatCode="dd/mm/yyyy\ hh:mm"/>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11588C"/>
      <color rgb="FF033F64"/>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microsoft.com/office/2022/10/relationships/richValueRel" Target="richData/richValueRel.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45870</c:v>
                </c:pt>
                <c:pt idx="1">
                  <c:v>45869</c:v>
                </c:pt>
                <c:pt idx="2">
                  <c:v>45868</c:v>
                </c:pt>
                <c:pt idx="3">
                  <c:v>45867</c:v>
                </c:pt>
                <c:pt idx="4">
                  <c:v>45866</c:v>
                </c:pt>
              </c:numCache>
            </c:numRef>
          </c:cat>
          <c:val>
            <c:numRef>
              <c:f>'data part 1'!$C$3:$C$7</c:f>
              <c:numCache>
                <c:formatCode>General</c:formatCode>
                <c:ptCount val="5"/>
                <c:pt idx="0">
                  <c:v>3.9890665454400676E-5</c:v>
                </c:pt>
                <c:pt idx="1">
                  <c:v>-3.3894160603149537E-3</c:v>
                </c:pt>
                <c:pt idx="2">
                  <c:v>9.5218127491261129E-3</c:v>
                </c:pt>
                <c:pt idx="3">
                  <c:v>-4.1100029510004576E-2</c:v>
                </c:pt>
                <c:pt idx="4">
                  <c:v>1.7170350642114363E-2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45870</c:v>
                </c:pt>
                <c:pt idx="1">
                  <c:v>45869</c:v>
                </c:pt>
                <c:pt idx="2">
                  <c:v>45868</c:v>
                </c:pt>
                <c:pt idx="3">
                  <c:v>45867</c:v>
                </c:pt>
                <c:pt idx="4">
                  <c:v>45866</c:v>
                </c:pt>
              </c:numCache>
            </c:numRef>
          </c:cat>
          <c:val>
            <c:numRef>
              <c:f>'data part 1'!$B$3:$B$7</c:f>
              <c:numCache>
                <c:formatCode>General</c:formatCode>
                <c:ptCount val="5"/>
                <c:pt idx="0">
                  <c:v>-1.7757391513624654E-2</c:v>
                </c:pt>
                <c:pt idx="1">
                  <c:v>-1.7797282179079055E-2</c:v>
                </c:pt>
                <c:pt idx="2">
                  <c:v>-1.4407866118764101E-2</c:v>
                </c:pt>
                <c:pt idx="3">
                  <c:v>-2.3929678867890214E-2</c:v>
                </c:pt>
                <c:pt idx="4">
                  <c:v>1.7170350642114363E-2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45870</c:v>
                </c:pt>
                <c:pt idx="1">
                  <c:v>45869</c:v>
                </c:pt>
                <c:pt idx="2">
                  <c:v>45868</c:v>
                </c:pt>
                <c:pt idx="3">
                  <c:v>45867</c:v>
                </c:pt>
                <c:pt idx="4">
                  <c:v>45866</c:v>
                </c:pt>
              </c:numCache>
            </c:numRef>
          </c:cat>
          <c:val>
            <c:numRef>
              <c:f>'data part 1'!$J$3:$J$7</c:f>
              <c:numCache>
                <c:formatCode>General</c:formatCode>
                <c:ptCount val="5"/>
                <c:pt idx="0">
                  <c:v>1.389183458267107E-3</c:v>
                </c:pt>
                <c:pt idx="1">
                  <c:v>1.8469604955444918E-2</c:v>
                </c:pt>
                <c:pt idx="2">
                  <c:v>2.4083682411395468E-2</c:v>
                </c:pt>
                <c:pt idx="3">
                  <c:v>-3.1957267756541063E-2</c:v>
                </c:pt>
                <c:pt idx="4">
                  <c:v>3.6258685869148044E-2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45870</c:v>
                </c:pt>
                <c:pt idx="1">
                  <c:v>45869</c:v>
                </c:pt>
                <c:pt idx="2">
                  <c:v>45868</c:v>
                </c:pt>
                <c:pt idx="3">
                  <c:v>45867</c:v>
                </c:pt>
                <c:pt idx="4">
                  <c:v>45866</c:v>
                </c:pt>
              </c:numCache>
            </c:numRef>
          </c:cat>
          <c:val>
            <c:numRef>
              <c:f>'data part 1'!$I$3:$I$7</c:f>
              <c:numCache>
                <c:formatCode>General</c:formatCode>
                <c:ptCount val="5"/>
                <c:pt idx="0">
                  <c:v>4.8243888937714474E-2</c:v>
                </c:pt>
                <c:pt idx="1">
                  <c:v>4.6854705479447367E-2</c:v>
                </c:pt>
                <c:pt idx="2">
                  <c:v>2.8385100524002449E-2</c:v>
                </c:pt>
                <c:pt idx="3">
                  <c:v>4.3014181126069806E-3</c:v>
                </c:pt>
                <c:pt idx="4">
                  <c:v>3.6258685869148044E-2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45870</c:v>
                </c:pt>
                <c:pt idx="1">
                  <c:v>45869</c:v>
                </c:pt>
                <c:pt idx="2">
                  <c:v>45868</c:v>
                </c:pt>
                <c:pt idx="3">
                  <c:v>45867</c:v>
                </c:pt>
                <c:pt idx="4">
                  <c:v>45866</c:v>
                </c:pt>
              </c:numCache>
            </c:numRef>
          </c:cat>
          <c:val>
            <c:numRef>
              <c:f>'data part 1'!$Q$3:$Q$7</c:f>
              <c:numCache>
                <c:formatCode>General</c:formatCode>
                <c:ptCount val="5"/>
                <c:pt idx="0">
                  <c:v>-6.8443826468622682E-4</c:v>
                </c:pt>
                <c:pt idx="1">
                  <c:v>-9.8564649286806416E-3</c:v>
                </c:pt>
                <c:pt idx="2">
                  <c:v>1.4189073584978118E-3</c:v>
                </c:pt>
                <c:pt idx="3">
                  <c:v>-4.2528056704075556E-2</c:v>
                </c:pt>
                <c:pt idx="4">
                  <c:v>1.1954572624028659E-2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45870</c:v>
                </c:pt>
                <c:pt idx="1">
                  <c:v>45869</c:v>
                </c:pt>
                <c:pt idx="2">
                  <c:v>45868</c:v>
                </c:pt>
                <c:pt idx="3">
                  <c:v>45867</c:v>
                </c:pt>
                <c:pt idx="4">
                  <c:v>45866</c:v>
                </c:pt>
              </c:numCache>
            </c:numRef>
          </c:cat>
          <c:val>
            <c:numRef>
              <c:f>'data part 1'!$P$3:$P$7</c:f>
              <c:numCache>
                <c:formatCode>General</c:formatCode>
                <c:ptCount val="5"/>
                <c:pt idx="0">
                  <c:v>-3.9695479914915954E-2</c:v>
                </c:pt>
                <c:pt idx="1">
                  <c:v>-3.9011041650229727E-2</c:v>
                </c:pt>
                <c:pt idx="2">
                  <c:v>-2.9154576721549086E-2</c:v>
                </c:pt>
                <c:pt idx="3">
                  <c:v>-3.0573484080046898E-2</c:v>
                </c:pt>
                <c:pt idx="4">
                  <c:v>1.1954572624028659E-2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45870</c:v>
                </c:pt>
                <c:pt idx="1">
                  <c:v>45869</c:v>
                </c:pt>
                <c:pt idx="2">
                  <c:v>45868</c:v>
                </c:pt>
                <c:pt idx="3">
                  <c:v>45867</c:v>
                </c:pt>
                <c:pt idx="4">
                  <c:v>45866</c:v>
                </c:pt>
              </c:numCache>
            </c:numRef>
          </c:cat>
          <c:val>
            <c:numRef>
              <c:f>'data part 1'!$C$10:$C$14</c:f>
              <c:numCache>
                <c:formatCode>General</c:formatCode>
                <c:ptCount val="5"/>
                <c:pt idx="0">
                  <c:v>1.2394229609524743E-5</c:v>
                </c:pt>
                <c:pt idx="1">
                  <c:v>-9.5353441597083588E-3</c:v>
                </c:pt>
                <c:pt idx="2">
                  <c:v>5.8533575151442641E-3</c:v>
                </c:pt>
                <c:pt idx="3">
                  <c:v>-4.3842091497696911E-2</c:v>
                </c:pt>
                <c:pt idx="4">
                  <c:v>1.5754853456462659E-2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45870</c:v>
                </c:pt>
                <c:pt idx="1">
                  <c:v>45869</c:v>
                </c:pt>
                <c:pt idx="2">
                  <c:v>45868</c:v>
                </c:pt>
                <c:pt idx="3">
                  <c:v>45867</c:v>
                </c:pt>
                <c:pt idx="4">
                  <c:v>45866</c:v>
                </c:pt>
              </c:numCache>
            </c:numRef>
          </c:cat>
          <c:val>
            <c:numRef>
              <c:f>'data part 1'!$B$10:$B$14</c:f>
              <c:numCache>
                <c:formatCode>General</c:formatCode>
                <c:ptCount val="5"/>
                <c:pt idx="0">
                  <c:v>-3.1756830456188823E-2</c:v>
                </c:pt>
                <c:pt idx="1">
                  <c:v>-3.1769224685798347E-2</c:v>
                </c:pt>
                <c:pt idx="2">
                  <c:v>-2.2233880526089989E-2</c:v>
                </c:pt>
                <c:pt idx="3">
                  <c:v>-2.8087238041234253E-2</c:v>
                </c:pt>
                <c:pt idx="4">
                  <c:v>1.5754853456462659E-2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45870</c:v>
                </c:pt>
                <c:pt idx="1">
                  <c:v>45869</c:v>
                </c:pt>
                <c:pt idx="2">
                  <c:v>45868</c:v>
                </c:pt>
                <c:pt idx="3">
                  <c:v>45867</c:v>
                </c:pt>
                <c:pt idx="4">
                  <c:v>45866</c:v>
                </c:pt>
              </c:numCache>
            </c:numRef>
          </c:cat>
          <c:val>
            <c:numRef>
              <c:f>'data part 1'!$J$10:$J$14</c:f>
              <c:numCache>
                <c:formatCode>General</c:formatCode>
                <c:ptCount val="5"/>
                <c:pt idx="0">
                  <c:v>5.7661461865252672E-3</c:v>
                </c:pt>
                <c:pt idx="1">
                  <c:v>6.4694158617368824E-3</c:v>
                </c:pt>
                <c:pt idx="2">
                  <c:v>-9.0506183391598771E-3</c:v>
                </c:pt>
                <c:pt idx="3">
                  <c:v>-8.1354285273999016E-3</c:v>
                </c:pt>
                <c:pt idx="4">
                  <c:v>1.1061792904165202E-2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45870</c:v>
                </c:pt>
                <c:pt idx="1">
                  <c:v>45869</c:v>
                </c:pt>
                <c:pt idx="2">
                  <c:v>45868</c:v>
                </c:pt>
                <c:pt idx="3">
                  <c:v>45867</c:v>
                </c:pt>
                <c:pt idx="4">
                  <c:v>45866</c:v>
                </c:pt>
              </c:numCache>
            </c:numRef>
          </c:cat>
          <c:val>
            <c:numRef>
              <c:f>'data part 1'!$I$10:$I$14</c:f>
              <c:numCache>
                <c:formatCode>General</c:formatCode>
                <c:ptCount val="5"/>
                <c:pt idx="0">
                  <c:v>6.1113080858675728E-3</c:v>
                </c:pt>
                <c:pt idx="1">
                  <c:v>3.4516189934230557E-4</c:v>
                </c:pt>
                <c:pt idx="2">
                  <c:v>-6.1242539623945769E-3</c:v>
                </c:pt>
                <c:pt idx="3">
                  <c:v>2.9263643767653003E-3</c:v>
                </c:pt>
                <c:pt idx="4">
                  <c:v>1.1061792904165202E-2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45870</c:v>
                </c:pt>
                <c:pt idx="1">
                  <c:v>45869</c:v>
                </c:pt>
                <c:pt idx="2">
                  <c:v>45868</c:v>
                </c:pt>
                <c:pt idx="3">
                  <c:v>45867</c:v>
                </c:pt>
                <c:pt idx="4">
                  <c:v>45866</c:v>
                </c:pt>
              </c:numCache>
            </c:numRef>
          </c:cat>
          <c:val>
            <c:numRef>
              <c:f>'data part 1'!$Q$10:$Q$14</c:f>
              <c:numCache>
                <c:formatCode>General</c:formatCode>
                <c:ptCount val="5"/>
                <c:pt idx="0">
                  <c:v>-6.8619811973646971E-4</c:v>
                </c:pt>
                <c:pt idx="1">
                  <c:v>-5.7681874009025691E-3</c:v>
                </c:pt>
                <c:pt idx="2">
                  <c:v>-5.5511008011781549E-3</c:v>
                </c:pt>
                <c:pt idx="3">
                  <c:v>-3.8089558689928804E-2</c:v>
                </c:pt>
                <c:pt idx="4">
                  <c:v>1.0370488751046958E-2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45870</c:v>
                </c:pt>
                <c:pt idx="1">
                  <c:v>45869</c:v>
                </c:pt>
                <c:pt idx="2">
                  <c:v>45868</c:v>
                </c:pt>
                <c:pt idx="3">
                  <c:v>45867</c:v>
                </c:pt>
                <c:pt idx="4">
                  <c:v>45866</c:v>
                </c:pt>
              </c:numCache>
            </c:numRef>
          </c:cat>
          <c:val>
            <c:numRef>
              <c:f>'data part 1'!$P$10:$P$14</c:f>
              <c:numCache>
                <c:formatCode>General</c:formatCode>
                <c:ptCount val="5"/>
                <c:pt idx="0">
                  <c:v>-3.972455626069904E-2</c:v>
                </c:pt>
                <c:pt idx="1">
                  <c:v>-3.903835814096257E-2</c:v>
                </c:pt>
                <c:pt idx="2">
                  <c:v>-3.3270170740060001E-2</c:v>
                </c:pt>
                <c:pt idx="3">
                  <c:v>-2.7719069938881846E-2</c:v>
                </c:pt>
                <c:pt idx="4">
                  <c:v>1.0370488751046958E-2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45869</c:v>
                </c:pt>
                <c:pt idx="1">
                  <c:v>45868</c:v>
                </c:pt>
                <c:pt idx="2">
                  <c:v>45867</c:v>
                </c:pt>
                <c:pt idx="3">
                  <c:v>45866</c:v>
                </c:pt>
                <c:pt idx="4">
                  <c:v>45863</c:v>
                </c:pt>
              </c:numCache>
            </c:numRef>
          </c:cat>
          <c:val>
            <c:numRef>
              <c:f>'data part 1'!$C$17:$C$21</c:f>
              <c:numCache>
                <c:formatCode>General</c:formatCode>
                <c:ptCount val="5"/>
                <c:pt idx="0">
                  <c:v>-7.4289532816825821E-3</c:v>
                </c:pt>
                <c:pt idx="1">
                  <c:v>-3.8470879468792685E-3</c:v>
                </c:pt>
                <c:pt idx="2">
                  <c:v>-4.562476613713673E-3</c:v>
                </c:pt>
                <c:pt idx="3">
                  <c:v>-1.433419296153482E-3</c:v>
                </c:pt>
                <c:pt idx="4">
                  <c:v>4.6541400835771185E-3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45869</c:v>
                </c:pt>
                <c:pt idx="1">
                  <c:v>45868</c:v>
                </c:pt>
                <c:pt idx="2">
                  <c:v>45867</c:v>
                </c:pt>
                <c:pt idx="3">
                  <c:v>45866</c:v>
                </c:pt>
                <c:pt idx="4">
                  <c:v>45863</c:v>
                </c:pt>
              </c:numCache>
            </c:numRef>
          </c:cat>
          <c:val>
            <c:numRef>
              <c:f>'data part 1'!$B$17:$B$21</c:f>
              <c:numCache>
                <c:formatCode>General</c:formatCode>
                <c:ptCount val="5"/>
                <c:pt idx="0">
                  <c:v>-1.2617797054851887E-2</c:v>
                </c:pt>
                <c:pt idx="1">
                  <c:v>-5.1888437731693049E-3</c:v>
                </c:pt>
                <c:pt idx="2">
                  <c:v>-1.3417558262900364E-3</c:v>
                </c:pt>
                <c:pt idx="3">
                  <c:v>3.2207207874236365E-3</c:v>
                </c:pt>
                <c:pt idx="4">
                  <c:v>4.6541400835771185E-3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45869</c:v>
                </c:pt>
                <c:pt idx="1">
                  <c:v>45868</c:v>
                </c:pt>
                <c:pt idx="2">
                  <c:v>45867</c:v>
                </c:pt>
                <c:pt idx="3">
                  <c:v>45866</c:v>
                </c:pt>
                <c:pt idx="4">
                  <c:v>45863</c:v>
                </c:pt>
              </c:numCache>
            </c:numRef>
          </c:cat>
          <c:val>
            <c:numRef>
              <c:f>'data part 1'!$J$17:$J$21</c:f>
              <c:numCache>
                <c:formatCode>General</c:formatCode>
                <c:ptCount val="5"/>
                <c:pt idx="0">
                  <c:v>-4.5210531980466317E-4</c:v>
                </c:pt>
                <c:pt idx="1">
                  <c:v>6.7873844862065269E-5</c:v>
                </c:pt>
                <c:pt idx="2">
                  <c:v>6.0430812972240844E-3</c:v>
                </c:pt>
                <c:pt idx="3">
                  <c:v>-4.261822510008062E-3</c:v>
                </c:pt>
                <c:pt idx="4">
                  <c:v>-1.9763422408369813E-3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45869</c:v>
                </c:pt>
                <c:pt idx="1">
                  <c:v>45868</c:v>
                </c:pt>
                <c:pt idx="2">
                  <c:v>45867</c:v>
                </c:pt>
                <c:pt idx="3">
                  <c:v>45866</c:v>
                </c:pt>
                <c:pt idx="4">
                  <c:v>45863</c:v>
                </c:pt>
              </c:numCache>
            </c:numRef>
          </c:cat>
          <c:val>
            <c:numRef>
              <c:f>'data part 1'!$I$17:$I$21</c:f>
              <c:numCache>
                <c:formatCode>General</c:formatCode>
                <c:ptCount val="5"/>
                <c:pt idx="0">
                  <c:v>-5.7931492856355682E-4</c:v>
                </c:pt>
                <c:pt idx="1">
                  <c:v>-1.2720960875889364E-4</c:v>
                </c:pt>
                <c:pt idx="2">
                  <c:v>-1.9508345362095891E-4</c:v>
                </c:pt>
                <c:pt idx="3">
                  <c:v>-6.2381647508450433E-3</c:v>
                </c:pt>
                <c:pt idx="4">
                  <c:v>-1.9763422408369813E-3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45870</c:v>
                </c:pt>
                <c:pt idx="1">
                  <c:v>45869</c:v>
                </c:pt>
                <c:pt idx="2">
                  <c:v>45868</c:v>
                </c:pt>
                <c:pt idx="3">
                  <c:v>45867</c:v>
                </c:pt>
                <c:pt idx="4">
                  <c:v>45866</c:v>
                </c:pt>
              </c:numCache>
            </c:numRef>
          </c:cat>
          <c:val>
            <c:numRef>
              <c:f>'data part 1'!$Q$17:$Q$21</c:f>
              <c:numCache>
                <c:formatCode>General</c:formatCode>
                <c:ptCount val="5"/>
                <c:pt idx="0">
                  <c:v>-1.0917704124137062E-3</c:v>
                </c:pt>
                <c:pt idx="1">
                  <c:v>-1.1756602441489461E-2</c:v>
                </c:pt>
                <c:pt idx="2">
                  <c:v>1.6637384356177343E-3</c:v>
                </c:pt>
                <c:pt idx="3">
                  <c:v>3.272478057154915E-3</c:v>
                </c:pt>
                <c:pt idx="4">
                  <c:v>1.1914716230292388E-3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45870</c:v>
                </c:pt>
                <c:pt idx="1">
                  <c:v>45869</c:v>
                </c:pt>
                <c:pt idx="2">
                  <c:v>45868</c:v>
                </c:pt>
                <c:pt idx="3">
                  <c:v>45867</c:v>
                </c:pt>
                <c:pt idx="4">
                  <c:v>45866</c:v>
                </c:pt>
              </c:numCache>
            </c:numRef>
          </c:cat>
          <c:val>
            <c:numRef>
              <c:f>'data part 1'!$P$17:$P$21</c:f>
              <c:numCache>
                <c:formatCode>General</c:formatCode>
                <c:ptCount val="5"/>
                <c:pt idx="0">
                  <c:v>-6.7206847381012791E-3</c:v>
                </c:pt>
                <c:pt idx="1">
                  <c:v>-5.6289143256875729E-3</c:v>
                </c:pt>
                <c:pt idx="2">
                  <c:v>6.1276881158018881E-3</c:v>
                </c:pt>
                <c:pt idx="3">
                  <c:v>4.4639496801841538E-3</c:v>
                </c:pt>
                <c:pt idx="4">
                  <c:v>1.1914716230292388E-3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1'!$A$24:$A$28</c:f>
              <c:numCache>
                <c:formatCode>m/d/yyyy</c:formatCode>
                <c:ptCount val="5"/>
                <c:pt idx="0">
                  <c:v>45869</c:v>
                </c:pt>
                <c:pt idx="1">
                  <c:v>45868</c:v>
                </c:pt>
                <c:pt idx="2">
                  <c:v>45867</c:v>
                </c:pt>
                <c:pt idx="3">
                  <c:v>45866</c:v>
                </c:pt>
                <c:pt idx="4">
                  <c:v>45863</c:v>
                </c:pt>
              </c:numCache>
            </c:numRef>
          </c:cat>
          <c:val>
            <c:numRef>
              <c:f>'data part 1'!$C$24:$C$28</c:f>
              <c:numCache>
                <c:formatCode>General</c:formatCode>
                <c:ptCount val="5"/>
                <c:pt idx="0">
                  <c:v>-3.6948193411530106E-3</c:v>
                </c:pt>
                <c:pt idx="1">
                  <c:v>-1.2494327466496813E-3</c:v>
                </c:pt>
                <c:pt idx="2">
                  <c:v>-2.9594423887242538E-3</c:v>
                </c:pt>
                <c:pt idx="3">
                  <c:v>1.7685810881817865E-4</c:v>
                </c:pt>
                <c:pt idx="4">
                  <c:v>3.9743277792958498E-3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1'!$A$24:$A$28</c:f>
              <c:numCache>
                <c:formatCode>m/d/yyyy</c:formatCode>
                <c:ptCount val="5"/>
                <c:pt idx="0">
                  <c:v>45869</c:v>
                </c:pt>
                <c:pt idx="1">
                  <c:v>45868</c:v>
                </c:pt>
                <c:pt idx="2">
                  <c:v>45867</c:v>
                </c:pt>
                <c:pt idx="3">
                  <c:v>45866</c:v>
                </c:pt>
                <c:pt idx="4">
                  <c:v>45863</c:v>
                </c:pt>
              </c:numCache>
            </c:numRef>
          </c:cat>
          <c:val>
            <c:numRef>
              <c:f>'data part 1'!$B$24:$B$28</c:f>
              <c:numCache>
                <c:formatCode>General</c:formatCode>
                <c:ptCount val="5"/>
                <c:pt idx="0">
                  <c:v>-3.7525085884129172E-3</c:v>
                </c:pt>
                <c:pt idx="1">
                  <c:v>-5.7689247259906651E-5</c:v>
                </c:pt>
                <c:pt idx="2">
                  <c:v>1.1917434993897746E-3</c:v>
                </c:pt>
                <c:pt idx="3">
                  <c:v>4.1511858881140284E-3</c:v>
                </c:pt>
                <c:pt idx="4">
                  <c:v>3.9743277792958498E-3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1'!$H$24:$H$28</c:f>
              <c:numCache>
                <c:formatCode>m/d/yyyy</c:formatCode>
                <c:ptCount val="5"/>
                <c:pt idx="0">
                  <c:v>45869</c:v>
                </c:pt>
                <c:pt idx="1">
                  <c:v>45868</c:v>
                </c:pt>
                <c:pt idx="2">
                  <c:v>45867</c:v>
                </c:pt>
                <c:pt idx="3">
                  <c:v>45866</c:v>
                </c:pt>
                <c:pt idx="4">
                  <c:v>45863</c:v>
                </c:pt>
              </c:numCache>
            </c:numRef>
          </c:cat>
          <c:val>
            <c:numRef>
              <c:f>'data part 1'!$J$24:$J$28</c:f>
              <c:numCache>
                <c:formatCode>General</c:formatCode>
                <c:ptCount val="5"/>
                <c:pt idx="0">
                  <c:v>-1.3583869167812068E-2</c:v>
                </c:pt>
                <c:pt idx="1">
                  <c:v>2.5988957393576761E-3</c:v>
                </c:pt>
                <c:pt idx="2">
                  <c:v>7.7975630488564818E-3</c:v>
                </c:pt>
                <c:pt idx="3">
                  <c:v>-2.7241483250410869E-3</c:v>
                </c:pt>
                <c:pt idx="4">
                  <c:v>-5.6767981618333074E-4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1'!$H$24:$H$28</c:f>
              <c:numCache>
                <c:formatCode>m/d/yyyy</c:formatCode>
                <c:ptCount val="5"/>
                <c:pt idx="0">
                  <c:v>45869</c:v>
                </c:pt>
                <c:pt idx="1">
                  <c:v>45868</c:v>
                </c:pt>
                <c:pt idx="2">
                  <c:v>45867</c:v>
                </c:pt>
                <c:pt idx="3">
                  <c:v>45866</c:v>
                </c:pt>
                <c:pt idx="4">
                  <c:v>45863</c:v>
                </c:pt>
              </c:numCache>
            </c:numRef>
          </c:cat>
          <c:val>
            <c:numRef>
              <c:f>'data part 1'!$I$24:$I$28</c:f>
              <c:numCache>
                <c:formatCode>General</c:formatCode>
                <c:ptCount val="5"/>
                <c:pt idx="0">
                  <c:v>-6.479238520822328E-3</c:v>
                </c:pt>
                <c:pt idx="1">
                  <c:v>7.1046306469897402E-3</c:v>
                </c:pt>
                <c:pt idx="2">
                  <c:v>4.5057349076320641E-3</c:v>
                </c:pt>
                <c:pt idx="3">
                  <c:v>-3.2918281412244177E-3</c:v>
                </c:pt>
                <c:pt idx="4">
                  <c:v>-5.6767981618333074E-4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1'!$O$24:$O$28</c:f>
              <c:numCache>
                <c:formatCode>m/d/yyyy</c:formatCode>
                <c:ptCount val="5"/>
                <c:pt idx="0">
                  <c:v>45870</c:v>
                </c:pt>
                <c:pt idx="1">
                  <c:v>45869</c:v>
                </c:pt>
                <c:pt idx="2">
                  <c:v>45868</c:v>
                </c:pt>
                <c:pt idx="3">
                  <c:v>45867</c:v>
                </c:pt>
                <c:pt idx="4">
                  <c:v>45866</c:v>
                </c:pt>
              </c:numCache>
            </c:numRef>
          </c:cat>
          <c:val>
            <c:numRef>
              <c:f>'data part 1'!$Q$24:$Q$28</c:f>
              <c:numCache>
                <c:formatCode>General</c:formatCode>
                <c:ptCount val="5"/>
                <c:pt idx="0">
                  <c:v>-3.7779604358963992E-3</c:v>
                </c:pt>
                <c:pt idx="1">
                  <c:v>1.0210900627166453E-2</c:v>
                </c:pt>
                <c:pt idx="2">
                  <c:v>-4.8805855550226873E-4</c:v>
                </c:pt>
                <c:pt idx="3">
                  <c:v>-7.8959125275580577E-3</c:v>
                </c:pt>
                <c:pt idx="4">
                  <c:v>-1.1046854292389496E-2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1'!$O$24:$O$28</c:f>
              <c:numCache>
                <c:formatCode>m/d/yyyy</c:formatCode>
                <c:ptCount val="5"/>
                <c:pt idx="0">
                  <c:v>45870</c:v>
                </c:pt>
                <c:pt idx="1">
                  <c:v>45869</c:v>
                </c:pt>
                <c:pt idx="2">
                  <c:v>45868</c:v>
                </c:pt>
                <c:pt idx="3">
                  <c:v>45867</c:v>
                </c:pt>
                <c:pt idx="4">
                  <c:v>45866</c:v>
                </c:pt>
              </c:numCache>
            </c:numRef>
          </c:cat>
          <c:val>
            <c:numRef>
              <c:f>'data part 1'!$P$24:$P$28</c:f>
              <c:numCache>
                <c:formatCode>General</c:formatCode>
                <c:ptCount val="5"/>
                <c:pt idx="0">
                  <c:v>-1.2997885184179769E-2</c:v>
                </c:pt>
                <c:pt idx="1">
                  <c:v>-9.2199247482833702E-3</c:v>
                </c:pt>
                <c:pt idx="2">
                  <c:v>-1.9430825375449823E-2</c:v>
                </c:pt>
                <c:pt idx="3">
                  <c:v>-1.8942766819947554E-2</c:v>
                </c:pt>
                <c:pt idx="4">
                  <c:v>-1.1046854292389496E-2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[1]daily_8h30_mm!$A$2:$A$25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[1]daily_8h30_mm!$M$2:$M$25</c:f>
              <c:numCache>
                <c:formatCode>General</c:formatCode>
                <c:ptCount val="24"/>
                <c:pt idx="0">
                  <c:v>0</c:v>
                </c:pt>
                <c:pt idx="1">
                  <c:v>0</c:v>
                </c:pt>
                <c:pt idx="2">
                  <c:v>0</c:v>
                </c:pt>
                <c:pt idx="3">
                  <c:v>0</c:v>
                </c:pt>
                <c:pt idx="4">
                  <c:v>0</c:v>
                </c:pt>
                <c:pt idx="5">
                  <c:v>0</c:v>
                </c:pt>
                <c:pt idx="6">
                  <c:v>0</c:v>
                </c:pt>
                <c:pt idx="7">
                  <c:v>-1000</c:v>
                </c:pt>
                <c:pt idx="8">
                  <c:v>-11000</c:v>
                </c:pt>
                <c:pt idx="9">
                  <c:v>-15999.9</c:v>
                </c:pt>
                <c:pt idx="10">
                  <c:v>-17399.900000000001</c:v>
                </c:pt>
                <c:pt idx="11">
                  <c:v>-22399.9</c:v>
                </c:pt>
                <c:pt idx="12">
                  <c:v>-26399.9</c:v>
                </c:pt>
                <c:pt idx="13">
                  <c:v>-21399.9</c:v>
                </c:pt>
                <c:pt idx="14">
                  <c:v>-21400</c:v>
                </c:pt>
                <c:pt idx="15">
                  <c:v>-28200</c:v>
                </c:pt>
                <c:pt idx="16">
                  <c:v>-32400</c:v>
                </c:pt>
                <c:pt idx="17">
                  <c:v>-27400</c:v>
                </c:pt>
                <c:pt idx="18">
                  <c:v>-22400</c:v>
                </c:pt>
                <c:pt idx="19">
                  <c:v>-17400</c:v>
                </c:pt>
                <c:pt idx="20">
                  <c:v>-9200</c:v>
                </c:pt>
                <c:pt idx="21">
                  <c:v>-9400</c:v>
                </c:pt>
                <c:pt idx="22">
                  <c:v>-19400</c:v>
                </c:pt>
                <c:pt idx="23">
                  <c:v>-22500</c:v>
                </c:pt>
              </c:numCache>
            </c:numRef>
          </c:val>
          <c:extLst>
            <c:ext xmlns:c16="http://schemas.microsoft.com/office/drawing/2014/chart" uri="{C3380CC4-5D6E-409C-BE32-E72D297353CC}">
              <c16:uniqueId val="{00000000-7534-41F7-83CB-6AEA1B18A523}"/>
            </c:ext>
          </c:extLst>
        </c:ser>
        <c:ser>
          <c:idx val="1"/>
          <c:order val="1"/>
          <c:tx>
            <c:v>RR lưu hành</c:v>
          </c:tx>
          <c:spPr>
            <a:solidFill>
              <a:srgbClr val="00B050">
                <a:alpha val="50000"/>
              </a:srgbClr>
            </a:solidFill>
            <a:ln>
              <a:noFill/>
            </a:ln>
            <a:effectLst/>
          </c:spPr>
          <c:invertIfNegative val="0"/>
          <c:cat>
            <c:numRef>
              <c:f>[1]daily_8h30_mm!$A$2:$A$25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[1]daily_8h30_mm!$N$2:$N$25</c:f>
              <c:numCache>
                <c:formatCode>General</c:formatCode>
                <c:ptCount val="24"/>
                <c:pt idx="0">
                  <c:v>206874.98</c:v>
                </c:pt>
                <c:pt idx="1">
                  <c:v>213471.48</c:v>
                </c:pt>
                <c:pt idx="2">
                  <c:v>222526.28</c:v>
                </c:pt>
                <c:pt idx="3">
                  <c:v>225430.03</c:v>
                </c:pt>
                <c:pt idx="4">
                  <c:v>210870.73</c:v>
                </c:pt>
                <c:pt idx="5">
                  <c:v>187282.43</c:v>
                </c:pt>
                <c:pt idx="6">
                  <c:v>164784.56</c:v>
                </c:pt>
                <c:pt idx="7">
                  <c:v>156070.93</c:v>
                </c:pt>
                <c:pt idx="8">
                  <c:v>151219.54999999999</c:v>
                </c:pt>
                <c:pt idx="9">
                  <c:v>148015.59</c:v>
                </c:pt>
                <c:pt idx="10">
                  <c:v>133144.15</c:v>
                </c:pt>
                <c:pt idx="11">
                  <c:v>123124.94</c:v>
                </c:pt>
                <c:pt idx="12">
                  <c:v>114119.69</c:v>
                </c:pt>
                <c:pt idx="13">
                  <c:v>93141.75</c:v>
                </c:pt>
                <c:pt idx="14">
                  <c:v>104001.2</c:v>
                </c:pt>
                <c:pt idx="15">
                  <c:v>112557.02</c:v>
                </c:pt>
                <c:pt idx="16">
                  <c:v>97543.17</c:v>
                </c:pt>
                <c:pt idx="17">
                  <c:v>79020.47</c:v>
                </c:pt>
                <c:pt idx="18">
                  <c:v>70554.23</c:v>
                </c:pt>
                <c:pt idx="19">
                  <c:v>94609.61</c:v>
                </c:pt>
                <c:pt idx="20">
                  <c:v>114021.9</c:v>
                </c:pt>
                <c:pt idx="21">
                  <c:v>134268.19</c:v>
                </c:pt>
                <c:pt idx="22">
                  <c:v>142646.06</c:v>
                </c:pt>
                <c:pt idx="23">
                  <c:v>143222.68</c:v>
                </c:pt>
              </c:numCache>
            </c:numRef>
          </c:val>
          <c:extLst>
            <c:ext xmlns:c16="http://schemas.microsoft.com/office/drawing/2014/chart" uri="{C3380CC4-5D6E-409C-BE32-E72D297353CC}">
              <c16:uniqueId val="{00000001-7534-41F7-83CB-6AEA1B18A523}"/>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[1]daily_8h30_mm!$A$2:$A$25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[1]daily_8h30_mm!$O$2:$O$25</c:f>
              <c:numCache>
                <c:formatCode>General</c:formatCode>
                <c:ptCount val="24"/>
                <c:pt idx="0">
                  <c:v>206874.98</c:v>
                </c:pt>
                <c:pt idx="1">
                  <c:v>213471.48</c:v>
                </c:pt>
                <c:pt idx="2">
                  <c:v>222526.28</c:v>
                </c:pt>
                <c:pt idx="3">
                  <c:v>225430.03</c:v>
                </c:pt>
                <c:pt idx="4">
                  <c:v>210870.73</c:v>
                </c:pt>
                <c:pt idx="5">
                  <c:v>187282.43</c:v>
                </c:pt>
                <c:pt idx="6">
                  <c:v>164784.56</c:v>
                </c:pt>
                <c:pt idx="7">
                  <c:v>155070.93</c:v>
                </c:pt>
                <c:pt idx="8">
                  <c:v>140219.54999999999</c:v>
                </c:pt>
                <c:pt idx="9">
                  <c:v>132015.69</c:v>
                </c:pt>
                <c:pt idx="10">
                  <c:v>115744.25</c:v>
                </c:pt>
                <c:pt idx="11">
                  <c:v>100725.04000000001</c:v>
                </c:pt>
                <c:pt idx="12">
                  <c:v>87719.790000000008</c:v>
                </c:pt>
                <c:pt idx="13">
                  <c:v>71741.850000000006</c:v>
                </c:pt>
                <c:pt idx="14">
                  <c:v>82601.2</c:v>
                </c:pt>
                <c:pt idx="15">
                  <c:v>84357.02</c:v>
                </c:pt>
                <c:pt idx="16">
                  <c:v>65143.17</c:v>
                </c:pt>
                <c:pt idx="17">
                  <c:v>51620.47</c:v>
                </c:pt>
                <c:pt idx="18">
                  <c:v>48154.229999999996</c:v>
                </c:pt>
                <c:pt idx="19">
                  <c:v>77209.61</c:v>
                </c:pt>
                <c:pt idx="20">
                  <c:v>104821.9</c:v>
                </c:pt>
                <c:pt idx="21">
                  <c:v>124868.19</c:v>
                </c:pt>
                <c:pt idx="22">
                  <c:v>123246.06</c:v>
                </c:pt>
                <c:pt idx="23">
                  <c:v>120722.68</c:v>
                </c:pt>
              </c:numCache>
            </c:numRef>
          </c:val>
          <c:smooth val="1"/>
          <c:extLst>
            <c:ext xmlns:c16="http://schemas.microsoft.com/office/drawing/2014/chart" uri="{C3380CC4-5D6E-409C-BE32-E72D297353CC}">
              <c16:uniqueId val="{00000002-7534-41F7-83CB-6AEA1B18A523}"/>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99481377765062085"/>
          <c:h val="0.103251802593035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LSLNH kỳ hạn ON</c:v>
          </c:tx>
          <c:spPr>
            <a:ln w="19050" cap="rnd">
              <a:solidFill>
                <a:srgbClr val="00B050"/>
              </a:solidFill>
              <a:round/>
            </a:ln>
            <a:effectLst/>
          </c:spPr>
          <c:marker>
            <c:symbol val="none"/>
          </c:marker>
          <c:cat>
            <c:numRef>
              <c:f>weekly_mm_data!$A$2:$A$25</c:f>
              <c:numCache>
                <c:formatCode>m/d/yyyy\ h:mm</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weekly_mm_data!$B$2:$B$25</c:f>
              <c:numCache>
                <c:formatCode>General</c:formatCode>
                <c:ptCount val="24"/>
                <c:pt idx="0">
                  <c:v>4.3299999999999998E-2</c:v>
                </c:pt>
                <c:pt idx="1">
                  <c:v>4.3299999999999998E-2</c:v>
                </c:pt>
                <c:pt idx="2">
                  <c:v>4.3299999999999998E-2</c:v>
                </c:pt>
                <c:pt idx="3">
                  <c:v>5.8500000000000003E-2</c:v>
                </c:pt>
                <c:pt idx="4">
                  <c:v>6.5000000000000002E-2</c:v>
                </c:pt>
                <c:pt idx="5">
                  <c:v>5.9499999999999997E-2</c:v>
                </c:pt>
                <c:pt idx="6">
                  <c:v>5.2600000000000001E-2</c:v>
                </c:pt>
                <c:pt idx="7">
                  <c:v>5.04E-2</c:v>
                </c:pt>
                <c:pt idx="8">
                  <c:v>4.9299999999999997E-2</c:v>
                </c:pt>
                <c:pt idx="9">
                  <c:v>5.0099999999999999E-2</c:v>
                </c:pt>
                <c:pt idx="10">
                  <c:v>5.1700000000000003E-2</c:v>
                </c:pt>
                <c:pt idx="11">
                  <c:v>5.0900000000000001E-2</c:v>
                </c:pt>
                <c:pt idx="12">
                  <c:v>4.7800000000000002E-2</c:v>
                </c:pt>
                <c:pt idx="13">
                  <c:v>4.6800000000000001E-2</c:v>
                </c:pt>
                <c:pt idx="14">
                  <c:v>4.65E-2</c:v>
                </c:pt>
                <c:pt idx="15">
                  <c:v>4.6899999999999997E-2</c:v>
                </c:pt>
                <c:pt idx="16">
                  <c:v>4.65E-2</c:v>
                </c:pt>
                <c:pt idx="17">
                  <c:v>4.48E-2</c:v>
                </c:pt>
                <c:pt idx="18">
                  <c:v>4.2500000000000003E-2</c:v>
                </c:pt>
                <c:pt idx="19">
                  <c:v>4.0800000000000003E-2</c:v>
                </c:pt>
                <c:pt idx="20">
                  <c:v>3.9100000000000003E-2</c:v>
                </c:pt>
                <c:pt idx="21">
                  <c:v>3.8100000000000002E-2</c:v>
                </c:pt>
                <c:pt idx="22">
                  <c:v>4.8399999999999999E-2</c:v>
                </c:pt>
                <c:pt idx="23">
                  <c:v>6.4500000000000002E-2</c:v>
                </c:pt>
              </c:numCache>
            </c:numRef>
          </c:val>
          <c:smooth val="1"/>
          <c:extLst>
            <c:ext xmlns:c16="http://schemas.microsoft.com/office/drawing/2014/chart" uri="{C3380CC4-5D6E-409C-BE32-E72D297353CC}">
              <c16:uniqueId val="{00000000-1573-43A2-A204-4CAE112C2CAB}"/>
            </c:ext>
          </c:extLst>
        </c:ser>
        <c:ser>
          <c:idx val="1"/>
          <c:order val="1"/>
          <c:tx>
            <c:v>LSLNH kỳ hạn 1M</c:v>
          </c:tx>
          <c:spPr>
            <a:ln w="19050" cap="rnd">
              <a:solidFill>
                <a:srgbClr val="11588C"/>
              </a:solidFill>
              <a:round/>
            </a:ln>
            <a:effectLst/>
          </c:spPr>
          <c:marker>
            <c:symbol val="none"/>
          </c:marker>
          <c:cat>
            <c:numRef>
              <c:f>weekly_mm_data!$A$2:$A$25</c:f>
              <c:numCache>
                <c:formatCode>m/d/yyyy\ h:mm</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weekly_mm_data!$C$2:$C$25</c:f>
              <c:numCache>
                <c:formatCode>General</c:formatCode>
                <c:ptCount val="24"/>
                <c:pt idx="0">
                  <c:v>5.7799999999999997E-2</c:v>
                </c:pt>
                <c:pt idx="1">
                  <c:v>5.7799999999999997E-2</c:v>
                </c:pt>
                <c:pt idx="2">
                  <c:v>5.7799999999999997E-2</c:v>
                </c:pt>
                <c:pt idx="3">
                  <c:v>5.3400000000000003E-2</c:v>
                </c:pt>
                <c:pt idx="4">
                  <c:v>5.3900000000000003E-2</c:v>
                </c:pt>
                <c:pt idx="5">
                  <c:v>4.8800000000000003E-2</c:v>
                </c:pt>
                <c:pt idx="6">
                  <c:v>5.0200000000000002E-2</c:v>
                </c:pt>
                <c:pt idx="7">
                  <c:v>4.7699999999999999E-2</c:v>
                </c:pt>
                <c:pt idx="8">
                  <c:v>4.6699999999999998E-2</c:v>
                </c:pt>
                <c:pt idx="9">
                  <c:v>4.6699999999999998E-2</c:v>
                </c:pt>
                <c:pt idx="10">
                  <c:v>4.6399999999999997E-2</c:v>
                </c:pt>
                <c:pt idx="11">
                  <c:v>4.6100000000000002E-2</c:v>
                </c:pt>
                <c:pt idx="12">
                  <c:v>4.5499999999999999E-2</c:v>
                </c:pt>
                <c:pt idx="13">
                  <c:v>4.5900000000000003E-2</c:v>
                </c:pt>
                <c:pt idx="14">
                  <c:v>4.2999999999999997E-2</c:v>
                </c:pt>
                <c:pt idx="15">
                  <c:v>4.6699999999999998E-2</c:v>
                </c:pt>
                <c:pt idx="16">
                  <c:v>4.9099999999999998E-2</c:v>
                </c:pt>
                <c:pt idx="17">
                  <c:v>4.2799999999999998E-2</c:v>
                </c:pt>
                <c:pt idx="18">
                  <c:v>4.4699999999999997E-2</c:v>
                </c:pt>
                <c:pt idx="19">
                  <c:v>4.4200000000000003E-2</c:v>
                </c:pt>
                <c:pt idx="20">
                  <c:v>3.8199999999999998E-2</c:v>
                </c:pt>
                <c:pt idx="21">
                  <c:v>4.6699999999999998E-2</c:v>
                </c:pt>
                <c:pt idx="22">
                  <c:v>4.0399999999999998E-2</c:v>
                </c:pt>
                <c:pt idx="23">
                  <c:v>5.1799999999999999E-2</c:v>
                </c:pt>
              </c:numCache>
            </c:numRef>
          </c:val>
          <c:smooth val="1"/>
          <c:extLst>
            <c:ext xmlns:c16="http://schemas.microsoft.com/office/drawing/2014/chart" uri="{C3380CC4-5D6E-409C-BE32-E72D297353CC}">
              <c16:uniqueId val="{00000001-1573-43A2-A204-4CAE112C2CAB}"/>
            </c:ext>
          </c:extLst>
        </c:ser>
        <c:ser>
          <c:idx val="2"/>
          <c:order val="2"/>
          <c:tx>
            <c:v>LSLNH kỳ hạn 3M</c:v>
          </c:tx>
          <c:spPr>
            <a:ln w="19050" cap="rnd">
              <a:solidFill>
                <a:srgbClr val="C00000"/>
              </a:solidFill>
              <a:round/>
            </a:ln>
            <a:effectLst/>
          </c:spPr>
          <c:marker>
            <c:symbol val="none"/>
          </c:marker>
          <c:cat>
            <c:numRef>
              <c:f>weekly_mm_data!$A$2:$A$25</c:f>
              <c:numCache>
                <c:formatCode>m/d/yyyy\ h:mm</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weekly_mm_data!$D$2:$D$25</c:f>
              <c:numCache>
                <c:formatCode>General</c:formatCode>
                <c:ptCount val="24"/>
                <c:pt idx="0">
                  <c:v>4.8099999999999997E-2</c:v>
                </c:pt>
                <c:pt idx="1">
                  <c:v>4.8099999999999997E-2</c:v>
                </c:pt>
                <c:pt idx="2">
                  <c:v>4.8099999999999997E-2</c:v>
                </c:pt>
                <c:pt idx="3">
                  <c:v>5.4399999999999997E-2</c:v>
                </c:pt>
                <c:pt idx="4">
                  <c:v>5.57E-2</c:v>
                </c:pt>
                <c:pt idx="5">
                  <c:v>5.1299999999999998E-2</c:v>
                </c:pt>
                <c:pt idx="6">
                  <c:v>4.9599999999999998E-2</c:v>
                </c:pt>
                <c:pt idx="7">
                  <c:v>5.0599999999999999E-2</c:v>
                </c:pt>
                <c:pt idx="8">
                  <c:v>4.7800000000000002E-2</c:v>
                </c:pt>
                <c:pt idx="9">
                  <c:v>4.8500000000000001E-2</c:v>
                </c:pt>
                <c:pt idx="10">
                  <c:v>4.9299999999999997E-2</c:v>
                </c:pt>
                <c:pt idx="11">
                  <c:v>4.9099999999999998E-2</c:v>
                </c:pt>
                <c:pt idx="12">
                  <c:v>4.7199999999999999E-2</c:v>
                </c:pt>
                <c:pt idx="13">
                  <c:v>4.7E-2</c:v>
                </c:pt>
                <c:pt idx="14">
                  <c:v>4.7800000000000002E-2</c:v>
                </c:pt>
                <c:pt idx="15">
                  <c:v>4.7100000000000003E-2</c:v>
                </c:pt>
                <c:pt idx="16">
                  <c:v>4.7500000000000001E-2</c:v>
                </c:pt>
                <c:pt idx="17">
                  <c:v>4.6399999999999997E-2</c:v>
                </c:pt>
                <c:pt idx="18">
                  <c:v>4.6600000000000003E-2</c:v>
                </c:pt>
                <c:pt idx="19">
                  <c:v>4.5999999999999999E-2</c:v>
                </c:pt>
                <c:pt idx="20">
                  <c:v>4.4999999999999998E-2</c:v>
                </c:pt>
                <c:pt idx="21">
                  <c:v>4.5499999999999999E-2</c:v>
                </c:pt>
                <c:pt idx="22">
                  <c:v>5.0099999999999999E-2</c:v>
                </c:pt>
                <c:pt idx="23">
                  <c:v>5.1499999999999997E-2</c:v>
                </c:pt>
              </c:numCache>
            </c:numRef>
          </c:val>
          <c:smooth val="1"/>
          <c:extLst>
            <c:ext xmlns:c16="http://schemas.microsoft.com/office/drawing/2014/chart" uri="{C3380CC4-5D6E-409C-BE32-E72D297353CC}">
              <c16:uniqueId val="{00000002-1573-43A2-A204-4CAE112C2CAB}"/>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5591463271881427"/>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c:v>
          </c:tx>
          <c:spPr>
            <a:ln w="19050" cap="rnd">
              <a:solidFill>
                <a:srgbClr val="054372"/>
              </a:solidFill>
              <a:round/>
            </a:ln>
            <a:effectLst/>
          </c:spPr>
          <c:marker>
            <c:symbol val="none"/>
          </c:marker>
          <c:cat>
            <c:numRef>
              <c:f>weekly_mm_data!$A$2:$A$25</c:f>
              <c:numCache>
                <c:formatCode>m/d/yyyy\ h:mm</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weekly_mm_data!$G$2:$G$25</c:f>
              <c:numCache>
                <c:formatCode>General</c:formatCode>
                <c:ptCount val="24"/>
                <c:pt idx="0">
                  <c:v>26380</c:v>
                </c:pt>
                <c:pt idx="1">
                  <c:v>26390</c:v>
                </c:pt>
                <c:pt idx="2">
                  <c:v>26400</c:v>
                </c:pt>
                <c:pt idx="3">
                  <c:v>26380</c:v>
                </c:pt>
                <c:pt idx="4">
                  <c:v>26300</c:v>
                </c:pt>
                <c:pt idx="5">
                  <c:v>26300</c:v>
                </c:pt>
                <c:pt idx="6">
                  <c:v>26320</c:v>
                </c:pt>
                <c:pt idx="7">
                  <c:v>26320</c:v>
                </c:pt>
                <c:pt idx="8">
                  <c:v>26320</c:v>
                </c:pt>
                <c:pt idx="9">
                  <c:v>26330</c:v>
                </c:pt>
                <c:pt idx="10">
                  <c:v>26330</c:v>
                </c:pt>
                <c:pt idx="11">
                  <c:v>26340</c:v>
                </c:pt>
                <c:pt idx="12">
                  <c:v>26320</c:v>
                </c:pt>
                <c:pt idx="13">
                  <c:v>26310</c:v>
                </c:pt>
                <c:pt idx="14">
                  <c:v>26290</c:v>
                </c:pt>
                <c:pt idx="15">
                  <c:v>26290</c:v>
                </c:pt>
                <c:pt idx="16">
                  <c:v>26290</c:v>
                </c:pt>
                <c:pt idx="17">
                  <c:v>26320</c:v>
                </c:pt>
                <c:pt idx="18">
                  <c:v>26305</c:v>
                </c:pt>
                <c:pt idx="19">
                  <c:v>26350</c:v>
                </c:pt>
                <c:pt idx="20">
                  <c:v>26350</c:v>
                </c:pt>
                <c:pt idx="21">
                  <c:v>26345</c:v>
                </c:pt>
                <c:pt idx="22">
                  <c:v>26323</c:v>
                </c:pt>
                <c:pt idx="23">
                  <c:v>26290</c:v>
                </c:pt>
              </c:numCache>
            </c:numRef>
          </c:val>
          <c:smooth val="0"/>
          <c:extLst>
            <c:ext xmlns:c16="http://schemas.microsoft.com/office/drawing/2014/chart" uri="{C3380CC4-5D6E-409C-BE32-E72D297353CC}">
              <c16:uniqueId val="{00000006-448F-4A89-8164-6CD29E250FD2}"/>
            </c:ext>
          </c:extLst>
        </c:ser>
        <c:ser>
          <c:idx val="4"/>
          <c:order val="4"/>
          <c:tx>
            <c:v>Tỷ giá tự do bán ra</c:v>
          </c:tx>
          <c:spPr>
            <a:ln w="19050" cap="rnd">
              <a:solidFill>
                <a:srgbClr val="C00000"/>
              </a:solidFill>
              <a:round/>
            </a:ln>
            <a:effectLst/>
          </c:spPr>
          <c:marker>
            <c:symbol val="none"/>
          </c:marker>
          <c:cat>
            <c:numRef>
              <c:f>weekly_mm_data!$A$2:$A$25</c:f>
              <c:numCache>
                <c:formatCode>m/d/yyyy\ h:mm</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weekly_mm_data!$I$2:$I$25</c:f>
              <c:numCache>
                <c:formatCode>General</c:formatCode>
                <c:ptCount val="24"/>
                <c:pt idx="0">
                  <c:v>26450</c:v>
                </c:pt>
                <c:pt idx="1">
                  <c:v>26450</c:v>
                </c:pt>
                <c:pt idx="2">
                  <c:v>26450</c:v>
                </c:pt>
                <c:pt idx="3">
                  <c:v>26460</c:v>
                </c:pt>
                <c:pt idx="4">
                  <c:v>26460</c:v>
                </c:pt>
                <c:pt idx="5">
                  <c:v>26460</c:v>
                </c:pt>
                <c:pt idx="6">
                  <c:v>26460</c:v>
                </c:pt>
                <c:pt idx="7">
                  <c:v>26460</c:v>
                </c:pt>
                <c:pt idx="8">
                  <c:v>26450</c:v>
                </c:pt>
                <c:pt idx="9">
                  <c:v>26420</c:v>
                </c:pt>
                <c:pt idx="10">
                  <c:v>26420</c:v>
                </c:pt>
                <c:pt idx="11">
                  <c:v>26420</c:v>
                </c:pt>
                <c:pt idx="12">
                  <c:v>26420</c:v>
                </c:pt>
                <c:pt idx="13">
                  <c:v>26420</c:v>
                </c:pt>
                <c:pt idx="14">
                  <c:v>26490</c:v>
                </c:pt>
                <c:pt idx="15">
                  <c:v>26490</c:v>
                </c:pt>
                <c:pt idx="16">
                  <c:v>26490</c:v>
                </c:pt>
                <c:pt idx="17">
                  <c:v>26490</c:v>
                </c:pt>
                <c:pt idx="18">
                  <c:v>26500</c:v>
                </c:pt>
                <c:pt idx="19">
                  <c:v>26520</c:v>
                </c:pt>
                <c:pt idx="20">
                  <c:v>26520</c:v>
                </c:pt>
                <c:pt idx="21">
                  <c:v>26470</c:v>
                </c:pt>
                <c:pt idx="22">
                  <c:v>26450</c:v>
                </c:pt>
                <c:pt idx="23">
                  <c:v>26500</c:v>
                </c:pt>
              </c:numCache>
            </c:numRef>
          </c:val>
          <c:smooth val="0"/>
          <c:extLst>
            <c:ext xmlns:c16="http://schemas.microsoft.com/office/drawing/2014/chart" uri="{C3380CC4-5D6E-409C-BE32-E72D297353CC}">
              <c16:uniqueId val="{00000008-448F-4A89-8164-6CD29E250FD2}"/>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strRef>
                    <c:extLst>
                      <c:ext uri="{02D57815-91ED-43cb-92C2-25804820EDAC}">
                        <c15:formulaRef>
                          <c15:sqref>weekly_mm_data!$E$1</c15:sqref>
                        </c15:formulaRef>
                      </c:ext>
                    </c:extLst>
                    <c:strCache>
                      <c:ptCount val="1"/>
                      <c:pt idx="0">
                        <c:v>dhtg_trung_tam</c:v>
                      </c:pt>
                    </c:strCache>
                  </c:strRef>
                </c:tx>
                <c:spPr>
                  <a:ln w="19050" cap="rnd">
                    <a:solidFill>
                      <a:srgbClr val="FF0000"/>
                    </a:solidFill>
                    <a:round/>
                  </a:ln>
                  <a:effectLst/>
                </c:spPr>
                <c:marker>
                  <c:symbol val="none"/>
                </c:marker>
                <c:cat>
                  <c:numRef>
                    <c:extLst>
                      <c:ext uri="{02D57815-91ED-43cb-92C2-25804820EDAC}">
                        <c15:formulaRef>
                          <c15:sqref>weekly_mm_data!$A$2:$A$25</c15:sqref>
                        </c15:formulaRef>
                      </c:ext>
                    </c:extLst>
                    <c:numCache>
                      <c:formatCode>m/d/yyyy\ h:mm</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extLst>
                      <c:ext uri="{02D57815-91ED-43cb-92C2-25804820EDAC}">
                        <c15:formulaRef>
                          <c15:sqref>weekly_mm_data!$E$2:$E$25</c15:sqref>
                        </c15:formulaRef>
                      </c:ext>
                    </c:extLst>
                    <c:numCache>
                      <c:formatCode>General</c:formatCode>
                      <c:ptCount val="24"/>
                      <c:pt idx="0">
                        <c:v>25249</c:v>
                      </c:pt>
                      <c:pt idx="1">
                        <c:v>25240</c:v>
                      </c:pt>
                      <c:pt idx="2">
                        <c:v>25228</c:v>
                      </c:pt>
                      <c:pt idx="3">
                        <c:v>25206</c:v>
                      </c:pt>
                      <c:pt idx="4">
                        <c:v>25164</c:v>
                      </c:pt>
                      <c:pt idx="5">
                        <c:v>25164</c:v>
                      </c:pt>
                      <c:pt idx="6">
                        <c:v>25166</c:v>
                      </c:pt>
                      <c:pt idx="7">
                        <c:v>25177</c:v>
                      </c:pt>
                      <c:pt idx="8">
                        <c:v>25179</c:v>
                      </c:pt>
                      <c:pt idx="9">
                        <c:v>25185</c:v>
                      </c:pt>
                      <c:pt idx="10">
                        <c:v>25185</c:v>
                      </c:pt>
                      <c:pt idx="11">
                        <c:v>25176</c:v>
                      </c:pt>
                      <c:pt idx="12">
                        <c:v>25168</c:v>
                      </c:pt>
                      <c:pt idx="13">
                        <c:v>25148</c:v>
                      </c:pt>
                      <c:pt idx="14">
                        <c:v>25128</c:v>
                      </c:pt>
                      <c:pt idx="15">
                        <c:v>25128</c:v>
                      </c:pt>
                      <c:pt idx="16">
                        <c:v>25131</c:v>
                      </c:pt>
                      <c:pt idx="17">
                        <c:v>25119</c:v>
                      </c:pt>
                      <c:pt idx="18">
                        <c:v>25121</c:v>
                      </c:pt>
                      <c:pt idx="19">
                        <c:v>25116</c:v>
                      </c:pt>
                      <c:pt idx="20">
                        <c:v>25116</c:v>
                      </c:pt>
                      <c:pt idx="21">
                        <c:v>25091</c:v>
                      </c:pt>
                      <c:pt idx="22">
                        <c:v>25070</c:v>
                      </c:pt>
                      <c:pt idx="23">
                        <c:v>25058</c:v>
                      </c:pt>
                    </c:numCache>
                  </c:numRef>
                </c:val>
                <c:smooth val="1"/>
                <c:extLst>
                  <c:ext xmlns:c16="http://schemas.microsoft.com/office/drawing/2014/chart" uri="{C3380CC4-5D6E-409C-BE32-E72D297353CC}">
                    <c16:uniqueId val="{00000002-448F-4A89-8164-6CD29E250FD2}"/>
                  </c:ext>
                </c:extLst>
              </c15:ser>
            </c15:filteredLineSeries>
            <c15:filteredLineSeries>
              <c15:ser>
                <c:idx val="1"/>
                <c:order val="1"/>
                <c:tx>
                  <c:strRef>
                    <c:extLst>
                      <c:ext xmlns:c15="http://schemas.microsoft.com/office/drawing/2012/chart" uri="{02D57815-91ED-43cb-92C2-25804820EDAC}">
                        <c15:formulaRef>
                          <c15:sqref>weekly_mm_data!$F$1</c15:sqref>
                        </c15:formulaRef>
                      </c:ext>
                    </c:extLst>
                    <c:strCache>
                      <c:ptCount val="1"/>
                      <c:pt idx="0">
                        <c:v>dhtg_tran</c:v>
                      </c:pt>
                    </c:strCache>
                  </c:strRef>
                </c:tx>
                <c:spPr>
                  <a:ln w="19050" cap="rnd">
                    <a:solidFill>
                      <a:srgbClr val="C71585"/>
                    </a:solidFill>
                    <a:round/>
                  </a:ln>
                  <a:effectLst/>
                </c:spPr>
                <c:marker>
                  <c:symbol val="none"/>
                </c:marker>
                <c:cat>
                  <c:numRef>
                    <c:extLst>
                      <c:ext xmlns:c15="http://schemas.microsoft.com/office/drawing/2012/chart" uri="{02D57815-91ED-43cb-92C2-25804820EDAC}">
                        <c15:formulaRef>
                          <c15:sqref>weekly_mm_data!$A$2:$A$25</c15:sqref>
                        </c15:formulaRef>
                      </c:ext>
                    </c:extLst>
                    <c:numCache>
                      <c:formatCode>m/d/yyyy\ h:mm</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extLst>
                      <c:ext xmlns:c15="http://schemas.microsoft.com/office/drawing/2012/chart" uri="{02D57815-91ED-43cb-92C2-25804820EDAC}">
                        <c15:formulaRef>
                          <c15:sqref>weekly_mm_data!$F$2:$F$25</c15:sqref>
                        </c15:formulaRef>
                      </c:ext>
                    </c:extLst>
                    <c:numCache>
                      <c:formatCode>General</c:formatCode>
                      <c:ptCount val="24"/>
                      <c:pt idx="0">
                        <c:v>26511.45</c:v>
                      </c:pt>
                      <c:pt idx="1">
                        <c:v>26502</c:v>
                      </c:pt>
                      <c:pt idx="2">
                        <c:v>26489.4</c:v>
                      </c:pt>
                      <c:pt idx="3">
                        <c:v>26466.3</c:v>
                      </c:pt>
                      <c:pt idx="4">
                        <c:v>26422.2</c:v>
                      </c:pt>
                      <c:pt idx="5">
                        <c:v>26422.2</c:v>
                      </c:pt>
                      <c:pt idx="6">
                        <c:v>26424.3</c:v>
                      </c:pt>
                      <c:pt idx="7">
                        <c:v>26435.85</c:v>
                      </c:pt>
                      <c:pt idx="8">
                        <c:v>26437.95</c:v>
                      </c:pt>
                      <c:pt idx="9">
                        <c:v>26444.25</c:v>
                      </c:pt>
                      <c:pt idx="10">
                        <c:v>26444.25</c:v>
                      </c:pt>
                      <c:pt idx="11">
                        <c:v>26434.799999999999</c:v>
                      </c:pt>
                      <c:pt idx="12">
                        <c:v>26426.400000000001</c:v>
                      </c:pt>
                      <c:pt idx="13">
                        <c:v>26405.4</c:v>
                      </c:pt>
                      <c:pt idx="14">
                        <c:v>26384.400000000001</c:v>
                      </c:pt>
                      <c:pt idx="15">
                        <c:v>26384.400000000001</c:v>
                      </c:pt>
                      <c:pt idx="16">
                        <c:v>26387.55</c:v>
                      </c:pt>
                      <c:pt idx="17">
                        <c:v>26374.95</c:v>
                      </c:pt>
                      <c:pt idx="18">
                        <c:v>26377.05</c:v>
                      </c:pt>
                      <c:pt idx="19">
                        <c:v>26371.8</c:v>
                      </c:pt>
                      <c:pt idx="20">
                        <c:v>26371.8</c:v>
                      </c:pt>
                      <c:pt idx="21">
                        <c:v>26345.55</c:v>
                      </c:pt>
                      <c:pt idx="22">
                        <c:v>26323.5</c:v>
                      </c:pt>
                      <c:pt idx="23">
                        <c:v>26310.9</c:v>
                      </c:pt>
                    </c:numCache>
                  </c:numRef>
                </c:val>
                <c:smooth val="0"/>
                <c:extLst>
                  <c:ext xmlns:c16="http://schemas.microsoft.com/office/drawing/2014/chart" uri="{C3380CC4-5D6E-409C-BE32-E72D297353CC}">
                    <c16:uniqueId val="{00000005-448F-4A89-8164-6CD29E250FD2}"/>
                  </c:ext>
                </c:extLst>
              </c15:ser>
            </c15:filteredLineSeries>
            <c15:filteredLineSeries>
              <c15:ser>
                <c:idx val="3"/>
                <c:order val="3"/>
                <c:tx>
                  <c:strRef>
                    <c:extLst>
                      <c:ext xmlns:c15="http://schemas.microsoft.com/office/drawing/2012/chart" uri="{02D57815-91ED-43cb-92C2-25804820EDAC}">
                        <c15:formulaRef>
                          <c15:sqref>weekly_mm_data!$H$1</c15:sqref>
                        </c15:formulaRef>
                      </c:ext>
                    </c:extLst>
                    <c:strCache>
                      <c:ptCount val="1"/>
                      <c:pt idx="0">
                        <c:v>dhtg_san</c:v>
                      </c:pt>
                    </c:strCache>
                  </c:strRef>
                </c:tx>
                <c:spPr>
                  <a:ln w="19050" cap="rnd">
                    <a:solidFill>
                      <a:schemeClr val="bg1">
                        <a:lumMod val="50000"/>
                      </a:schemeClr>
                    </a:solidFill>
                    <a:prstDash val="dash"/>
                    <a:round/>
                  </a:ln>
                  <a:effectLst/>
                </c:spPr>
                <c:marker>
                  <c:symbol val="none"/>
                </c:marker>
                <c:cat>
                  <c:numRef>
                    <c:extLst>
                      <c:ext xmlns:c15="http://schemas.microsoft.com/office/drawing/2012/chart" uri="{02D57815-91ED-43cb-92C2-25804820EDAC}">
                        <c15:formulaRef>
                          <c15:sqref>weekly_mm_data!$A$2:$A$25</c15:sqref>
                        </c15:formulaRef>
                      </c:ext>
                    </c:extLst>
                    <c:numCache>
                      <c:formatCode>m/d/yyyy\ h:mm</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extLst>
                      <c:ext xmlns:c15="http://schemas.microsoft.com/office/drawing/2012/chart" uri="{02D57815-91ED-43cb-92C2-25804820EDAC}">
                        <c15:formulaRef>
                          <c15:sqref>weekly_mm_data!$H$2:$H$25</c15:sqref>
                        </c15:formulaRef>
                      </c:ext>
                    </c:extLst>
                    <c:numCache>
                      <c:formatCode>General</c:formatCode>
                      <c:ptCount val="24"/>
                      <c:pt idx="0">
                        <c:v>23986.55</c:v>
                      </c:pt>
                      <c:pt idx="1">
                        <c:v>23978</c:v>
                      </c:pt>
                      <c:pt idx="2">
                        <c:v>23966.6</c:v>
                      </c:pt>
                      <c:pt idx="3">
                        <c:v>23945.7</c:v>
                      </c:pt>
                      <c:pt idx="4">
                        <c:v>23905.8</c:v>
                      </c:pt>
                      <c:pt idx="5">
                        <c:v>23905.8</c:v>
                      </c:pt>
                      <c:pt idx="6">
                        <c:v>23907.7</c:v>
                      </c:pt>
                      <c:pt idx="7">
                        <c:v>23918.15</c:v>
                      </c:pt>
                      <c:pt idx="8">
                        <c:v>23920.05</c:v>
                      </c:pt>
                      <c:pt idx="9">
                        <c:v>23925.75</c:v>
                      </c:pt>
                      <c:pt idx="10">
                        <c:v>23925.75</c:v>
                      </c:pt>
                      <c:pt idx="11">
                        <c:v>23917.200000000001</c:v>
                      </c:pt>
                      <c:pt idx="12">
                        <c:v>23909.599999999999</c:v>
                      </c:pt>
                      <c:pt idx="13">
                        <c:v>23890.6</c:v>
                      </c:pt>
                      <c:pt idx="14">
                        <c:v>23871.599999999999</c:v>
                      </c:pt>
                      <c:pt idx="15">
                        <c:v>23871.599999999999</c:v>
                      </c:pt>
                      <c:pt idx="16">
                        <c:v>23874.45</c:v>
                      </c:pt>
                      <c:pt idx="17">
                        <c:v>23863.05</c:v>
                      </c:pt>
                      <c:pt idx="18">
                        <c:v>23864.95</c:v>
                      </c:pt>
                      <c:pt idx="19">
                        <c:v>23860.2</c:v>
                      </c:pt>
                      <c:pt idx="20">
                        <c:v>23860.2</c:v>
                      </c:pt>
                      <c:pt idx="21">
                        <c:v>23836.45</c:v>
                      </c:pt>
                      <c:pt idx="22">
                        <c:v>23816.5</c:v>
                      </c:pt>
                      <c:pt idx="23">
                        <c:v>23805.1</c:v>
                      </c:pt>
                    </c:numCache>
                  </c:numRef>
                </c:val>
                <c:smooth val="0"/>
                <c:extLst>
                  <c:ext xmlns:c16="http://schemas.microsoft.com/office/drawing/2014/chart" uri="{C3380CC4-5D6E-409C-BE32-E72D297353CC}">
                    <c16:uniqueId val="{00000007-448F-4A89-8164-6CD29E250FD2}"/>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77895596252956234"/>
          <c:h val="0.1324810425104516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4510653080129691"/>
          <c:w val="0.81473663665832452"/>
          <c:h val="0.50305511811023607"/>
        </c:manualLayout>
      </c:layout>
      <c:lineChart>
        <c:grouping val="standard"/>
        <c:varyColors val="0"/>
        <c:ser>
          <c:idx val="0"/>
          <c:order val="0"/>
          <c:tx>
            <c:v>LSHĐ cao nhất</c:v>
          </c:tx>
          <c:spPr>
            <a:ln w="12700" cap="rnd">
              <a:solidFill>
                <a:srgbClr val="B41C49"/>
              </a:solidFill>
              <a:prstDash val="dash"/>
              <a:round/>
            </a:ln>
            <a:effectLst/>
          </c:spPr>
          <c:marker>
            <c:symbol val="none"/>
          </c:marker>
          <c:cat>
            <c:numRef>
              <c:f>weekly_nhtm_data!$A$2:$A$15</c:f>
              <c:numCache>
                <c:formatCode>m/d/yyyy\ h:mm</c:formatCode>
                <c:ptCount val="14"/>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pt idx="13">
                  <c:v>45474</c:v>
                </c:pt>
              </c:numCache>
            </c:numRef>
          </c:cat>
          <c:val>
            <c:numRef>
              <c:f>weekly_nhtm_data!$B$2:$B$15</c:f>
              <c:numCache>
                <c:formatCode>General</c:formatCode>
                <c:ptCount val="14"/>
                <c:pt idx="0">
                  <c:v>0.06</c:v>
                </c:pt>
                <c:pt idx="1">
                  <c:v>0.06</c:v>
                </c:pt>
                <c:pt idx="2">
                  <c:v>0.06</c:v>
                </c:pt>
                <c:pt idx="3">
                  <c:v>0.06</c:v>
                </c:pt>
                <c:pt idx="4">
                  <c:v>0.06</c:v>
                </c:pt>
                <c:pt idx="5">
                  <c:v>0.06</c:v>
                </c:pt>
                <c:pt idx="6">
                  <c:v>0.06</c:v>
                </c:pt>
                <c:pt idx="7">
                  <c:v>5.8999999999999997E-2</c:v>
                </c:pt>
                <c:pt idx="8">
                  <c:v>5.8999999999999997E-2</c:v>
                </c:pt>
                <c:pt idx="9">
                  <c:v>0.06</c:v>
                </c:pt>
                <c:pt idx="10">
                  <c:v>0.06</c:v>
                </c:pt>
                <c:pt idx="11">
                  <c:v>0.06</c:v>
                </c:pt>
                <c:pt idx="12">
                  <c:v>6.0999999999999999E-2</c:v>
                </c:pt>
                <c:pt idx="13">
                  <c:v>6.2E-2</c:v>
                </c:pt>
              </c:numCache>
            </c:numRef>
          </c:val>
          <c:smooth val="0"/>
          <c:extLst>
            <c:ext xmlns:c16="http://schemas.microsoft.com/office/drawing/2014/chart" uri="{C3380CC4-5D6E-409C-BE32-E72D297353CC}">
              <c16:uniqueId val="{00000000-F225-4F70-94A1-0F4217EA4F83}"/>
            </c:ext>
          </c:extLst>
        </c:ser>
        <c:ser>
          <c:idx val="1"/>
          <c:order val="1"/>
          <c:tx>
            <c:v>LSCV cao nhất</c:v>
          </c:tx>
          <c:spPr>
            <a:ln w="12700" cap="rnd">
              <a:solidFill>
                <a:srgbClr val="054372"/>
              </a:solidFill>
              <a:prstDash val="dash"/>
              <a:round/>
            </a:ln>
            <a:effectLst/>
          </c:spPr>
          <c:marker>
            <c:symbol val="none"/>
          </c:marker>
          <c:cat>
            <c:numRef>
              <c:f>weekly_nhtm_data!$A$2:$A$15</c:f>
              <c:numCache>
                <c:formatCode>m/d/yyyy\ h:mm</c:formatCode>
                <c:ptCount val="14"/>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pt idx="13">
                  <c:v>45474</c:v>
                </c:pt>
              </c:numCache>
            </c:numRef>
          </c:cat>
          <c:val>
            <c:numRef>
              <c:f>weekly_nhtm_data!$C$2:$C$15</c:f>
              <c:numCache>
                <c:formatCode>General</c:formatCode>
                <c:ptCount val="14"/>
                <c:pt idx="0">
                  <c:v>8.8999999999999996E-2</c:v>
                </c:pt>
                <c:pt idx="1">
                  <c:v>8.8999999999999996E-2</c:v>
                </c:pt>
                <c:pt idx="2">
                  <c:v>8.8999999999999996E-2</c:v>
                </c:pt>
                <c:pt idx="3">
                  <c:v>8.8999999999999996E-2</c:v>
                </c:pt>
                <c:pt idx="4">
                  <c:v>8.8999999999999996E-2</c:v>
                </c:pt>
                <c:pt idx="5">
                  <c:v>0.09</c:v>
                </c:pt>
                <c:pt idx="6">
                  <c:v>0.09</c:v>
                </c:pt>
                <c:pt idx="7">
                  <c:v>0.09</c:v>
                </c:pt>
                <c:pt idx="8">
                  <c:v>0.09</c:v>
                </c:pt>
                <c:pt idx="9">
                  <c:v>0.09</c:v>
                </c:pt>
                <c:pt idx="10">
                  <c:v>9.0999999999999998E-2</c:v>
                </c:pt>
                <c:pt idx="11">
                  <c:v>9.0999999999999998E-2</c:v>
                </c:pt>
                <c:pt idx="12">
                  <c:v>9.1999999999999998E-2</c:v>
                </c:pt>
                <c:pt idx="13">
                  <c:v>9.2999999999999999E-2</c:v>
                </c:pt>
              </c:numCache>
            </c:numRef>
          </c:val>
          <c:smooth val="1"/>
          <c:extLst>
            <c:ext xmlns:c16="http://schemas.microsoft.com/office/drawing/2014/chart" uri="{C3380CC4-5D6E-409C-BE32-E72D297353CC}">
              <c16:uniqueId val="{00000001-F225-4F70-94A1-0F4217EA4F83}"/>
            </c:ext>
          </c:extLst>
        </c:ser>
        <c:ser>
          <c:idx val="2"/>
          <c:order val="2"/>
          <c:tx>
            <c:v>LSHĐ trung bình</c:v>
          </c:tx>
          <c:spPr>
            <a:ln w="19050" cap="rnd">
              <a:solidFill>
                <a:srgbClr val="C00000"/>
              </a:solidFill>
              <a:round/>
            </a:ln>
            <a:effectLst/>
          </c:spPr>
          <c:marker>
            <c:symbol val="none"/>
          </c:marker>
          <c:cat>
            <c:numRef>
              <c:f>weekly_nhtm_data!$A$2:$A$15</c:f>
              <c:numCache>
                <c:formatCode>m/d/yyyy\ h:mm</c:formatCode>
                <c:ptCount val="14"/>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pt idx="13">
                  <c:v>45474</c:v>
                </c:pt>
              </c:numCache>
            </c:numRef>
          </c:cat>
          <c:val>
            <c:numRef>
              <c:f>weekly_nhtm_data!$D$2:$D$15</c:f>
              <c:numCache>
                <c:formatCode>General</c:formatCode>
                <c:ptCount val="14"/>
                <c:pt idx="0">
                  <c:v>5.3999999999999999E-2</c:v>
                </c:pt>
                <c:pt idx="1">
                  <c:v>5.3999999999999999E-2</c:v>
                </c:pt>
                <c:pt idx="2">
                  <c:v>5.3999999999999999E-2</c:v>
                </c:pt>
                <c:pt idx="3">
                  <c:v>5.3999999999999999E-2</c:v>
                </c:pt>
                <c:pt idx="4">
                  <c:v>5.3999999999999999E-2</c:v>
                </c:pt>
                <c:pt idx="5">
                  <c:v>5.3999999999999999E-2</c:v>
                </c:pt>
                <c:pt idx="6">
                  <c:v>5.3999999999999999E-2</c:v>
                </c:pt>
                <c:pt idx="7">
                  <c:v>5.3999999999999999E-2</c:v>
                </c:pt>
                <c:pt idx="8">
                  <c:v>5.45E-2</c:v>
                </c:pt>
                <c:pt idx="9">
                  <c:v>5.5499999999999994E-2</c:v>
                </c:pt>
                <c:pt idx="10">
                  <c:v>5.5999999999999994E-2</c:v>
                </c:pt>
                <c:pt idx="11">
                  <c:v>5.6499999999999995E-2</c:v>
                </c:pt>
                <c:pt idx="12">
                  <c:v>5.6999999999999995E-2</c:v>
                </c:pt>
                <c:pt idx="13">
                  <c:v>5.8499999999999996E-2</c:v>
                </c:pt>
              </c:numCache>
            </c:numRef>
          </c:val>
          <c:smooth val="1"/>
          <c:extLst>
            <c:ext xmlns:c16="http://schemas.microsoft.com/office/drawing/2014/chart" uri="{C3380CC4-5D6E-409C-BE32-E72D297353CC}">
              <c16:uniqueId val="{00000002-F225-4F70-94A1-0F4217EA4F83}"/>
            </c:ext>
          </c:extLst>
        </c:ser>
        <c:ser>
          <c:idx val="3"/>
          <c:order val="3"/>
          <c:tx>
            <c:v>LSCV trung bình</c:v>
          </c:tx>
          <c:spPr>
            <a:ln w="19050" cap="rnd">
              <a:solidFill>
                <a:srgbClr val="054372"/>
              </a:solidFill>
              <a:round/>
            </a:ln>
            <a:effectLst/>
          </c:spPr>
          <c:marker>
            <c:symbol val="none"/>
          </c:marker>
          <c:cat>
            <c:numRef>
              <c:f>weekly_nhtm_data!$A$2:$A$15</c:f>
              <c:numCache>
                <c:formatCode>m/d/yyyy\ h:mm</c:formatCode>
                <c:ptCount val="14"/>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pt idx="13">
                  <c:v>45474</c:v>
                </c:pt>
              </c:numCache>
            </c:numRef>
          </c:cat>
          <c:val>
            <c:numRef>
              <c:f>weekly_nhtm_data!$E$2:$E$15</c:f>
              <c:numCache>
                <c:formatCode>General</c:formatCode>
                <c:ptCount val="14"/>
                <c:pt idx="0">
                  <c:v>7.7499999999999999E-2</c:v>
                </c:pt>
                <c:pt idx="1">
                  <c:v>7.7499999999999999E-2</c:v>
                </c:pt>
                <c:pt idx="2">
                  <c:v>7.7499999999999999E-2</c:v>
                </c:pt>
                <c:pt idx="3">
                  <c:v>7.7499999999999999E-2</c:v>
                </c:pt>
                <c:pt idx="4">
                  <c:v>7.7499999999999999E-2</c:v>
                </c:pt>
                <c:pt idx="5">
                  <c:v>7.8E-2</c:v>
                </c:pt>
                <c:pt idx="6">
                  <c:v>7.85E-2</c:v>
                </c:pt>
                <c:pt idx="7">
                  <c:v>7.85E-2</c:v>
                </c:pt>
                <c:pt idx="8">
                  <c:v>7.85E-2</c:v>
                </c:pt>
                <c:pt idx="9">
                  <c:v>7.85E-2</c:v>
                </c:pt>
                <c:pt idx="10">
                  <c:v>7.9000000000000001E-2</c:v>
                </c:pt>
                <c:pt idx="11">
                  <c:v>7.9000000000000001E-2</c:v>
                </c:pt>
                <c:pt idx="12">
                  <c:v>0.08</c:v>
                </c:pt>
                <c:pt idx="13">
                  <c:v>8.1000000000000003E-2</c:v>
                </c:pt>
              </c:numCache>
            </c:numRef>
          </c:val>
          <c:smooth val="1"/>
          <c:extLst>
            <c:ext xmlns:c16="http://schemas.microsoft.com/office/drawing/2014/chart" uri="{C3380CC4-5D6E-409C-BE32-E72D297353CC}">
              <c16:uniqueId val="{00000003-F225-4F70-94A1-0F4217EA4F83}"/>
            </c:ext>
          </c:extLst>
        </c:ser>
        <c:ser>
          <c:idx val="4"/>
          <c:order val="4"/>
          <c:tx>
            <c:v>LSHĐ thấp nhất</c:v>
          </c:tx>
          <c:spPr>
            <a:ln w="12700" cap="rnd">
              <a:solidFill>
                <a:srgbClr val="C00000"/>
              </a:solidFill>
              <a:prstDash val="dash"/>
              <a:round/>
            </a:ln>
            <a:effectLst/>
          </c:spPr>
          <c:marker>
            <c:symbol val="none"/>
          </c:marker>
          <c:cat>
            <c:numRef>
              <c:f>weekly_nhtm_data!$A$2:$A$15</c:f>
              <c:numCache>
                <c:formatCode>m/d/yyyy\ h:mm</c:formatCode>
                <c:ptCount val="14"/>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pt idx="13">
                  <c:v>45474</c:v>
                </c:pt>
              </c:numCache>
            </c:numRef>
          </c:cat>
          <c:val>
            <c:numRef>
              <c:f>weekly_nhtm_data!$F$2:$F$15</c:f>
              <c:numCache>
                <c:formatCode>General</c:formatCode>
                <c:ptCount val="14"/>
                <c:pt idx="0">
                  <c:v>4.8000000000000001E-2</c:v>
                </c:pt>
                <c:pt idx="1">
                  <c:v>4.8000000000000001E-2</c:v>
                </c:pt>
                <c:pt idx="2">
                  <c:v>4.8000000000000001E-2</c:v>
                </c:pt>
                <c:pt idx="3">
                  <c:v>4.8000000000000001E-2</c:v>
                </c:pt>
                <c:pt idx="4">
                  <c:v>4.8000000000000001E-2</c:v>
                </c:pt>
                <c:pt idx="5">
                  <c:v>4.8000000000000001E-2</c:v>
                </c:pt>
                <c:pt idx="6">
                  <c:v>4.8000000000000001E-2</c:v>
                </c:pt>
                <c:pt idx="7">
                  <c:v>4.9000000000000002E-2</c:v>
                </c:pt>
                <c:pt idx="8">
                  <c:v>0.05</c:v>
                </c:pt>
                <c:pt idx="9">
                  <c:v>5.0999999999999997E-2</c:v>
                </c:pt>
                <c:pt idx="10">
                  <c:v>5.1999999999999998E-2</c:v>
                </c:pt>
                <c:pt idx="11">
                  <c:v>5.2999999999999999E-2</c:v>
                </c:pt>
                <c:pt idx="12">
                  <c:v>5.2999999999999999E-2</c:v>
                </c:pt>
                <c:pt idx="13">
                  <c:v>5.5E-2</c:v>
                </c:pt>
              </c:numCache>
            </c:numRef>
          </c:val>
          <c:smooth val="0"/>
          <c:extLst>
            <c:ext xmlns:c16="http://schemas.microsoft.com/office/drawing/2014/chart" uri="{C3380CC4-5D6E-409C-BE32-E72D297353CC}">
              <c16:uniqueId val="{00000004-F225-4F70-94A1-0F4217EA4F83}"/>
            </c:ext>
          </c:extLst>
        </c:ser>
        <c:ser>
          <c:idx val="5"/>
          <c:order val="5"/>
          <c:tx>
            <c:v>LSCV thấp nhất</c:v>
          </c:tx>
          <c:spPr>
            <a:ln w="12700" cap="rnd">
              <a:solidFill>
                <a:srgbClr val="054372"/>
              </a:solidFill>
              <a:prstDash val="dash"/>
              <a:round/>
            </a:ln>
            <a:effectLst/>
          </c:spPr>
          <c:marker>
            <c:symbol val="none"/>
          </c:marker>
          <c:cat>
            <c:numRef>
              <c:f>weekly_nhtm_data!$A$2:$A$15</c:f>
              <c:numCache>
                <c:formatCode>m/d/yyyy\ h:mm</c:formatCode>
                <c:ptCount val="14"/>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pt idx="13">
                  <c:v>45474</c:v>
                </c:pt>
              </c:numCache>
            </c:numRef>
          </c:cat>
          <c:val>
            <c:numRef>
              <c:f>weekly_nhtm_data!$G$2:$G$15</c:f>
              <c:numCache>
                <c:formatCode>General</c:formatCode>
                <c:ptCount val="14"/>
                <c:pt idx="0">
                  <c:v>6.6000000000000003E-2</c:v>
                </c:pt>
                <c:pt idx="1">
                  <c:v>6.6000000000000003E-2</c:v>
                </c:pt>
                <c:pt idx="2">
                  <c:v>6.6000000000000003E-2</c:v>
                </c:pt>
                <c:pt idx="3">
                  <c:v>6.6000000000000003E-2</c:v>
                </c:pt>
                <c:pt idx="4">
                  <c:v>6.6000000000000003E-2</c:v>
                </c:pt>
                <c:pt idx="5">
                  <c:v>6.6000000000000003E-2</c:v>
                </c:pt>
                <c:pt idx="6">
                  <c:v>6.7000000000000004E-2</c:v>
                </c:pt>
                <c:pt idx="7">
                  <c:v>6.7000000000000004E-2</c:v>
                </c:pt>
                <c:pt idx="8">
                  <c:v>6.7000000000000004E-2</c:v>
                </c:pt>
                <c:pt idx="9">
                  <c:v>6.7000000000000004E-2</c:v>
                </c:pt>
                <c:pt idx="10">
                  <c:v>6.7000000000000004E-2</c:v>
                </c:pt>
                <c:pt idx="11">
                  <c:v>6.7000000000000004E-2</c:v>
                </c:pt>
                <c:pt idx="12">
                  <c:v>6.8000000000000005E-2</c:v>
                </c:pt>
                <c:pt idx="13">
                  <c:v>6.9000000000000006E-2</c:v>
                </c:pt>
              </c:numCache>
            </c:numRef>
          </c:val>
          <c:smooth val="1"/>
          <c:extLst>
            <c:ext xmlns:c16="http://schemas.microsoft.com/office/drawing/2014/chart" uri="{C3380CC4-5D6E-409C-BE32-E72D297353CC}">
              <c16:uniqueId val="{00000005-F225-4F70-94A1-0F4217EA4F83}"/>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3.703042553239741E-2"/>
          <c:y val="1.1764705882352941E-2"/>
          <c:w val="0.89052601022920963"/>
          <c:h val="0.220927281148679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pt idx="23">
                  <c:v>45839</c:v>
                </c:pt>
                <c:pt idx="24">
                  <c:v>45838</c:v>
                </c:pt>
                <c:pt idx="25">
                  <c:v>45835</c:v>
                </c:pt>
                <c:pt idx="26">
                  <c:v>45834</c:v>
                </c:pt>
                <c:pt idx="27">
                  <c:v>45833</c:v>
                </c:pt>
                <c:pt idx="28">
                  <c:v>45832</c:v>
                </c:pt>
                <c:pt idx="29">
                  <c:v>45831</c:v>
                </c:pt>
                <c:pt idx="30">
                  <c:v>45828</c:v>
                </c:pt>
                <c:pt idx="31">
                  <c:v>45827</c:v>
                </c:pt>
                <c:pt idx="32">
                  <c:v>45826</c:v>
                </c:pt>
                <c:pt idx="33">
                  <c:v>45825</c:v>
                </c:pt>
                <c:pt idx="34">
                  <c:v>45824</c:v>
                </c:pt>
                <c:pt idx="35">
                  <c:v>45821</c:v>
                </c:pt>
                <c:pt idx="36">
                  <c:v>45820</c:v>
                </c:pt>
                <c:pt idx="37">
                  <c:v>45819</c:v>
                </c:pt>
                <c:pt idx="38">
                  <c:v>45818</c:v>
                </c:pt>
                <c:pt idx="39">
                  <c:v>45817</c:v>
                </c:pt>
                <c:pt idx="40">
                  <c:v>45814</c:v>
                </c:pt>
                <c:pt idx="41">
                  <c:v>45813</c:v>
                </c:pt>
                <c:pt idx="42">
                  <c:v>45812</c:v>
                </c:pt>
                <c:pt idx="43">
                  <c:v>45811</c:v>
                </c:pt>
                <c:pt idx="44">
                  <c:v>45810</c:v>
                </c:pt>
                <c:pt idx="45">
                  <c:v>45807</c:v>
                </c:pt>
                <c:pt idx="46">
                  <c:v>45806</c:v>
                </c:pt>
                <c:pt idx="47">
                  <c:v>45805</c:v>
                </c:pt>
                <c:pt idx="48">
                  <c:v>45804</c:v>
                </c:pt>
                <c:pt idx="49">
                  <c:v>45803</c:v>
                </c:pt>
                <c:pt idx="50">
                  <c:v>45800</c:v>
                </c:pt>
                <c:pt idx="51">
                  <c:v>45799</c:v>
                </c:pt>
                <c:pt idx="52">
                  <c:v>45798</c:v>
                </c:pt>
                <c:pt idx="53">
                  <c:v>45797</c:v>
                </c:pt>
                <c:pt idx="54">
                  <c:v>45796</c:v>
                </c:pt>
                <c:pt idx="55">
                  <c:v>45793</c:v>
                </c:pt>
                <c:pt idx="56">
                  <c:v>45792</c:v>
                </c:pt>
                <c:pt idx="57">
                  <c:v>45791</c:v>
                </c:pt>
                <c:pt idx="58">
                  <c:v>45790</c:v>
                </c:pt>
                <c:pt idx="59">
                  <c:v>45789</c:v>
                </c:pt>
              </c:numCache>
            </c:numRef>
          </c:cat>
          <c:val>
            <c:numRef>
              <c:f>weekly_ms_index!$C$2:$C$61</c:f>
              <c:numCache>
                <c:formatCode>0.00%</c:formatCode>
                <c:ptCount val="60"/>
                <c:pt idx="0">
                  <c:v>0.35092348284960423</c:v>
                </c:pt>
                <c:pt idx="1">
                  <c:v>0.39313984168865435</c:v>
                </c:pt>
                <c:pt idx="2">
                  <c:v>0.30079155672823221</c:v>
                </c:pt>
                <c:pt idx="3">
                  <c:v>0.25329815303430081</c:v>
                </c:pt>
                <c:pt idx="4">
                  <c:v>0.79419525065963059</c:v>
                </c:pt>
                <c:pt idx="5">
                  <c:v>0.63324538258575203</c:v>
                </c:pt>
                <c:pt idx="6">
                  <c:v>0.57519788918205805</c:v>
                </c:pt>
                <c:pt idx="7">
                  <c:v>0.61741424802110823</c:v>
                </c:pt>
                <c:pt idx="8">
                  <c:v>0.49604221635883905</c:v>
                </c:pt>
                <c:pt idx="9">
                  <c:v>0.51978891820580475</c:v>
                </c:pt>
                <c:pt idx="10">
                  <c:v>0.71503957783641159</c:v>
                </c:pt>
                <c:pt idx="11">
                  <c:v>0.68073878627968343</c:v>
                </c:pt>
                <c:pt idx="12">
                  <c:v>0.62005277044854878</c:v>
                </c:pt>
                <c:pt idx="13">
                  <c:v>0.58575197889182062</c:v>
                </c:pt>
                <c:pt idx="14">
                  <c:v>0.67810026385224276</c:v>
                </c:pt>
                <c:pt idx="15">
                  <c:v>0.62005277044854878</c:v>
                </c:pt>
                <c:pt idx="16">
                  <c:v>0.73614775725593673</c:v>
                </c:pt>
                <c:pt idx="17">
                  <c:v>0.73614775725593673</c:v>
                </c:pt>
                <c:pt idx="18">
                  <c:v>0.75461741424802109</c:v>
                </c:pt>
                <c:pt idx="19">
                  <c:v>0.66754617414248019</c:v>
                </c:pt>
                <c:pt idx="20">
                  <c:v>0.63588390501319259</c:v>
                </c:pt>
                <c:pt idx="21">
                  <c:v>0.57255936675461738</c:v>
                </c:pt>
                <c:pt idx="22">
                  <c:v>0.62532981530343013</c:v>
                </c:pt>
                <c:pt idx="23">
                  <c:v>0.45910290237467016</c:v>
                </c:pt>
                <c:pt idx="24">
                  <c:v>0.61455525606469008</c:v>
                </c:pt>
                <c:pt idx="25">
                  <c:v>0.52560646900269536</c:v>
                </c:pt>
                <c:pt idx="26">
                  <c:v>0.46361185983827491</c:v>
                </c:pt>
                <c:pt idx="27">
                  <c:v>0.48787061994609165</c:v>
                </c:pt>
                <c:pt idx="28">
                  <c:v>0.47978436657681939</c:v>
                </c:pt>
                <c:pt idx="29">
                  <c:v>0.40161725067385445</c:v>
                </c:pt>
                <c:pt idx="30">
                  <c:v>0.55256064690026951</c:v>
                </c:pt>
                <c:pt idx="31">
                  <c:v>0.54716981132075471</c:v>
                </c:pt>
                <c:pt idx="32">
                  <c:v>0.60646900269541781</c:v>
                </c:pt>
                <c:pt idx="33">
                  <c:v>0.68733153638814015</c:v>
                </c:pt>
                <c:pt idx="34">
                  <c:v>0.5768194070080862</c:v>
                </c:pt>
                <c:pt idx="35">
                  <c:v>0.29380053908355797</c:v>
                </c:pt>
                <c:pt idx="36">
                  <c:v>0.38274932614555257</c:v>
                </c:pt>
                <c:pt idx="37">
                  <c:v>0.26415094339622641</c:v>
                </c:pt>
                <c:pt idx="38">
                  <c:v>0.19137466307277629</c:v>
                </c:pt>
                <c:pt idx="39">
                  <c:v>0.22102425876010781</c:v>
                </c:pt>
                <c:pt idx="40">
                  <c:v>0.32884097035040433</c:v>
                </c:pt>
                <c:pt idx="41">
                  <c:v>0.53638814016172509</c:v>
                </c:pt>
                <c:pt idx="42">
                  <c:v>0.55256064690026951</c:v>
                </c:pt>
                <c:pt idx="43">
                  <c:v>0.58490566037735847</c:v>
                </c:pt>
                <c:pt idx="44">
                  <c:v>0.59568733153638809</c:v>
                </c:pt>
                <c:pt idx="45">
                  <c:v>0.52830188679245282</c:v>
                </c:pt>
                <c:pt idx="46">
                  <c:v>0.7439353099730458</c:v>
                </c:pt>
                <c:pt idx="47">
                  <c:v>0.78975741239892183</c:v>
                </c:pt>
                <c:pt idx="48">
                  <c:v>0.80592991913746626</c:v>
                </c:pt>
                <c:pt idx="49">
                  <c:v>0.6253369272237197</c:v>
                </c:pt>
                <c:pt idx="50">
                  <c:v>0.33692722371967654</c:v>
                </c:pt>
                <c:pt idx="51">
                  <c:v>0.30727762803234504</c:v>
                </c:pt>
                <c:pt idx="52">
                  <c:v>0.38274932614555257</c:v>
                </c:pt>
                <c:pt idx="53">
                  <c:v>0.38814016172506738</c:v>
                </c:pt>
                <c:pt idx="54">
                  <c:v>0.34770889487870621</c:v>
                </c:pt>
                <c:pt idx="55">
                  <c:v>0.57412398921832886</c:v>
                </c:pt>
                <c:pt idx="56">
                  <c:v>0.71159029649595684</c:v>
                </c:pt>
                <c:pt idx="57">
                  <c:v>0.77358490566037741</c:v>
                </c:pt>
                <c:pt idx="58">
                  <c:v>0.80053908355795145</c:v>
                </c:pt>
                <c:pt idx="59">
                  <c:v>0.71967654986522911</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pt idx="23">
                  <c:v>45839</c:v>
                </c:pt>
                <c:pt idx="24">
                  <c:v>45838</c:v>
                </c:pt>
                <c:pt idx="25">
                  <c:v>45835</c:v>
                </c:pt>
                <c:pt idx="26">
                  <c:v>45834</c:v>
                </c:pt>
                <c:pt idx="27">
                  <c:v>45833</c:v>
                </c:pt>
                <c:pt idx="28">
                  <c:v>45832</c:v>
                </c:pt>
                <c:pt idx="29">
                  <c:v>45831</c:v>
                </c:pt>
                <c:pt idx="30">
                  <c:v>45828</c:v>
                </c:pt>
                <c:pt idx="31">
                  <c:v>45827</c:v>
                </c:pt>
                <c:pt idx="32">
                  <c:v>45826</c:v>
                </c:pt>
                <c:pt idx="33">
                  <c:v>45825</c:v>
                </c:pt>
                <c:pt idx="34">
                  <c:v>45824</c:v>
                </c:pt>
                <c:pt idx="35">
                  <c:v>45821</c:v>
                </c:pt>
                <c:pt idx="36">
                  <c:v>45820</c:v>
                </c:pt>
                <c:pt idx="37">
                  <c:v>45819</c:v>
                </c:pt>
                <c:pt idx="38">
                  <c:v>45818</c:v>
                </c:pt>
                <c:pt idx="39">
                  <c:v>45817</c:v>
                </c:pt>
                <c:pt idx="40">
                  <c:v>45814</c:v>
                </c:pt>
                <c:pt idx="41">
                  <c:v>45813</c:v>
                </c:pt>
                <c:pt idx="42">
                  <c:v>45812</c:v>
                </c:pt>
                <c:pt idx="43">
                  <c:v>45811</c:v>
                </c:pt>
                <c:pt idx="44">
                  <c:v>45810</c:v>
                </c:pt>
                <c:pt idx="45">
                  <c:v>45807</c:v>
                </c:pt>
                <c:pt idx="46">
                  <c:v>45806</c:v>
                </c:pt>
                <c:pt idx="47">
                  <c:v>45805</c:v>
                </c:pt>
                <c:pt idx="48">
                  <c:v>45804</c:v>
                </c:pt>
                <c:pt idx="49">
                  <c:v>45803</c:v>
                </c:pt>
                <c:pt idx="50">
                  <c:v>45800</c:v>
                </c:pt>
                <c:pt idx="51">
                  <c:v>45799</c:v>
                </c:pt>
                <c:pt idx="52">
                  <c:v>45798</c:v>
                </c:pt>
                <c:pt idx="53">
                  <c:v>45797</c:v>
                </c:pt>
                <c:pt idx="54">
                  <c:v>45796</c:v>
                </c:pt>
                <c:pt idx="55">
                  <c:v>45793</c:v>
                </c:pt>
                <c:pt idx="56">
                  <c:v>45792</c:v>
                </c:pt>
                <c:pt idx="57">
                  <c:v>45791</c:v>
                </c:pt>
                <c:pt idx="58">
                  <c:v>45790</c:v>
                </c:pt>
                <c:pt idx="59">
                  <c:v>45789</c:v>
                </c:pt>
              </c:numCache>
            </c:numRef>
          </c:cat>
          <c:val>
            <c:numRef>
              <c:f>weekly_ms_index!$D$2:$D$61</c:f>
              <c:numCache>
                <c:formatCode>0.00%</c:formatCode>
                <c:ptCount val="60"/>
                <c:pt idx="0">
                  <c:v>0.58839050131926118</c:v>
                </c:pt>
                <c:pt idx="1">
                  <c:v>0.60686015831134565</c:v>
                </c:pt>
                <c:pt idx="2">
                  <c:v>0.57519788918205805</c:v>
                </c:pt>
                <c:pt idx="3">
                  <c:v>0.52242744063324542</c:v>
                </c:pt>
                <c:pt idx="4">
                  <c:v>0.83641160949868076</c:v>
                </c:pt>
                <c:pt idx="5">
                  <c:v>0.81530343007915562</c:v>
                </c:pt>
                <c:pt idx="6">
                  <c:v>0.81002638522427439</c:v>
                </c:pt>
                <c:pt idx="7">
                  <c:v>0.80738786279683372</c:v>
                </c:pt>
                <c:pt idx="8">
                  <c:v>0.78100263852242746</c:v>
                </c:pt>
                <c:pt idx="9">
                  <c:v>0.76781002638522422</c:v>
                </c:pt>
                <c:pt idx="10">
                  <c:v>0.81266490765171506</c:v>
                </c:pt>
                <c:pt idx="11">
                  <c:v>0.82585751978891819</c:v>
                </c:pt>
                <c:pt idx="12">
                  <c:v>0.77572559366754612</c:v>
                </c:pt>
                <c:pt idx="13">
                  <c:v>0.74934036939313986</c:v>
                </c:pt>
                <c:pt idx="14">
                  <c:v>0.77572559366754612</c:v>
                </c:pt>
                <c:pt idx="15">
                  <c:v>0.76781002638522422</c:v>
                </c:pt>
                <c:pt idx="16">
                  <c:v>0.80211081794195249</c:v>
                </c:pt>
                <c:pt idx="17">
                  <c:v>0.79947229551451182</c:v>
                </c:pt>
                <c:pt idx="18">
                  <c:v>0.75989445910290232</c:v>
                </c:pt>
                <c:pt idx="19">
                  <c:v>0.71503957783641159</c:v>
                </c:pt>
                <c:pt idx="20">
                  <c:v>0.63060686015831136</c:v>
                </c:pt>
                <c:pt idx="21">
                  <c:v>0.56464379947229548</c:v>
                </c:pt>
                <c:pt idx="22">
                  <c:v>0.55145118733509235</c:v>
                </c:pt>
                <c:pt idx="23">
                  <c:v>0.46174142480211083</c:v>
                </c:pt>
                <c:pt idx="24">
                  <c:v>0.50404312668463613</c:v>
                </c:pt>
                <c:pt idx="25">
                  <c:v>0.46091644204851751</c:v>
                </c:pt>
                <c:pt idx="26">
                  <c:v>0.43396226415094341</c:v>
                </c:pt>
                <c:pt idx="27">
                  <c:v>0.42048517520215634</c:v>
                </c:pt>
                <c:pt idx="28">
                  <c:v>0.44743935309973049</c:v>
                </c:pt>
                <c:pt idx="29">
                  <c:v>0.44743935309973049</c:v>
                </c:pt>
                <c:pt idx="30">
                  <c:v>0.49595687331536387</c:v>
                </c:pt>
                <c:pt idx="31">
                  <c:v>0.47708894878706198</c:v>
                </c:pt>
                <c:pt idx="32">
                  <c:v>0.48517520215633425</c:v>
                </c:pt>
                <c:pt idx="33">
                  <c:v>0.52021563342318056</c:v>
                </c:pt>
                <c:pt idx="34">
                  <c:v>0.49865229110512127</c:v>
                </c:pt>
                <c:pt idx="35">
                  <c:v>0.35309973045822102</c:v>
                </c:pt>
                <c:pt idx="36">
                  <c:v>0.49865229110512127</c:v>
                </c:pt>
                <c:pt idx="37">
                  <c:v>0.42587601078167114</c:v>
                </c:pt>
                <c:pt idx="38">
                  <c:v>0.42587601078167114</c:v>
                </c:pt>
                <c:pt idx="39">
                  <c:v>0.40700808625336926</c:v>
                </c:pt>
                <c:pt idx="40">
                  <c:v>0.59029649595687328</c:v>
                </c:pt>
                <c:pt idx="41">
                  <c:v>0.75741239892183287</c:v>
                </c:pt>
                <c:pt idx="42">
                  <c:v>0.76819407008086249</c:v>
                </c:pt>
                <c:pt idx="43">
                  <c:v>0.75471698113207553</c:v>
                </c:pt>
                <c:pt idx="44">
                  <c:v>0.67924528301886788</c:v>
                </c:pt>
                <c:pt idx="45">
                  <c:v>0.65768194070080865</c:v>
                </c:pt>
                <c:pt idx="46">
                  <c:v>0.80323450134770891</c:v>
                </c:pt>
                <c:pt idx="47">
                  <c:v>0.81671159029649598</c:v>
                </c:pt>
                <c:pt idx="48">
                  <c:v>0.81401617250673852</c:v>
                </c:pt>
                <c:pt idx="49">
                  <c:v>0.76010781671159033</c:v>
                </c:pt>
                <c:pt idx="50">
                  <c:v>0.81671159029649598</c:v>
                </c:pt>
                <c:pt idx="51">
                  <c:v>0.82210242587601079</c:v>
                </c:pt>
                <c:pt idx="52">
                  <c:v>0.85444743935309975</c:v>
                </c:pt>
                <c:pt idx="53">
                  <c:v>0.87601078167115898</c:v>
                </c:pt>
                <c:pt idx="54">
                  <c:v>0.83827493261455521</c:v>
                </c:pt>
                <c:pt idx="55">
                  <c:v>0.8571428571428571</c:v>
                </c:pt>
                <c:pt idx="56">
                  <c:v>0.87601078167115898</c:v>
                </c:pt>
                <c:pt idx="57">
                  <c:v>0.86522911051212936</c:v>
                </c:pt>
                <c:pt idx="58">
                  <c:v>0.85444743935309975</c:v>
                </c:pt>
                <c:pt idx="59">
                  <c:v>0.89218328840970351</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pt idx="23">
                  <c:v>45839</c:v>
                </c:pt>
                <c:pt idx="24">
                  <c:v>45838</c:v>
                </c:pt>
                <c:pt idx="25">
                  <c:v>45835</c:v>
                </c:pt>
                <c:pt idx="26">
                  <c:v>45834</c:v>
                </c:pt>
                <c:pt idx="27">
                  <c:v>45833</c:v>
                </c:pt>
                <c:pt idx="28">
                  <c:v>45832</c:v>
                </c:pt>
                <c:pt idx="29">
                  <c:v>45831</c:v>
                </c:pt>
                <c:pt idx="30">
                  <c:v>45828</c:v>
                </c:pt>
                <c:pt idx="31">
                  <c:v>45827</c:v>
                </c:pt>
                <c:pt idx="32">
                  <c:v>45826</c:v>
                </c:pt>
                <c:pt idx="33">
                  <c:v>45825</c:v>
                </c:pt>
                <c:pt idx="34">
                  <c:v>45824</c:v>
                </c:pt>
                <c:pt idx="35">
                  <c:v>45821</c:v>
                </c:pt>
                <c:pt idx="36">
                  <c:v>45820</c:v>
                </c:pt>
                <c:pt idx="37">
                  <c:v>45819</c:v>
                </c:pt>
                <c:pt idx="38">
                  <c:v>45818</c:v>
                </c:pt>
                <c:pt idx="39">
                  <c:v>45817</c:v>
                </c:pt>
                <c:pt idx="40">
                  <c:v>45814</c:v>
                </c:pt>
                <c:pt idx="41">
                  <c:v>45813</c:v>
                </c:pt>
                <c:pt idx="42">
                  <c:v>45812</c:v>
                </c:pt>
                <c:pt idx="43">
                  <c:v>45811</c:v>
                </c:pt>
                <c:pt idx="44">
                  <c:v>45810</c:v>
                </c:pt>
                <c:pt idx="45">
                  <c:v>45807</c:v>
                </c:pt>
                <c:pt idx="46">
                  <c:v>45806</c:v>
                </c:pt>
                <c:pt idx="47">
                  <c:v>45805</c:v>
                </c:pt>
                <c:pt idx="48">
                  <c:v>45804</c:v>
                </c:pt>
                <c:pt idx="49">
                  <c:v>45803</c:v>
                </c:pt>
                <c:pt idx="50">
                  <c:v>45800</c:v>
                </c:pt>
                <c:pt idx="51">
                  <c:v>45799</c:v>
                </c:pt>
                <c:pt idx="52">
                  <c:v>45798</c:v>
                </c:pt>
                <c:pt idx="53">
                  <c:v>45797</c:v>
                </c:pt>
                <c:pt idx="54">
                  <c:v>45796</c:v>
                </c:pt>
                <c:pt idx="55">
                  <c:v>45793</c:v>
                </c:pt>
                <c:pt idx="56">
                  <c:v>45792</c:v>
                </c:pt>
                <c:pt idx="57">
                  <c:v>45791</c:v>
                </c:pt>
                <c:pt idx="58">
                  <c:v>45790</c:v>
                </c:pt>
                <c:pt idx="59">
                  <c:v>45789</c:v>
                </c:pt>
              </c:numCache>
            </c:numRef>
          </c:cat>
          <c:val>
            <c:numRef>
              <c:f>weekly_ms_index!$E$2:$E$61</c:f>
              <c:numCache>
                <c:formatCode>0.00%</c:formatCode>
                <c:ptCount val="60"/>
                <c:pt idx="0">
                  <c:v>0.79419525065963059</c:v>
                </c:pt>
                <c:pt idx="1">
                  <c:v>0.81002638522427439</c:v>
                </c:pt>
                <c:pt idx="2">
                  <c:v>0.80474934036939316</c:v>
                </c:pt>
                <c:pt idx="3">
                  <c:v>0.78364116094986802</c:v>
                </c:pt>
                <c:pt idx="4">
                  <c:v>0.8970976253298153</c:v>
                </c:pt>
                <c:pt idx="5">
                  <c:v>0.87071240105540892</c:v>
                </c:pt>
                <c:pt idx="6">
                  <c:v>0.87071240105540892</c:v>
                </c:pt>
                <c:pt idx="7">
                  <c:v>0.8812664907651715</c:v>
                </c:pt>
                <c:pt idx="8">
                  <c:v>0.8812664907651715</c:v>
                </c:pt>
                <c:pt idx="9">
                  <c:v>0.87598944591029027</c:v>
                </c:pt>
                <c:pt idx="10">
                  <c:v>0.89973614775725597</c:v>
                </c:pt>
                <c:pt idx="11">
                  <c:v>0.89445910290237463</c:v>
                </c:pt>
                <c:pt idx="12">
                  <c:v>0.87862796833773082</c:v>
                </c:pt>
                <c:pt idx="13">
                  <c:v>0.87598944591029027</c:v>
                </c:pt>
                <c:pt idx="14">
                  <c:v>0.86807387862796836</c:v>
                </c:pt>
                <c:pt idx="15">
                  <c:v>0.86543535620052769</c:v>
                </c:pt>
                <c:pt idx="16">
                  <c:v>0.85488126649076512</c:v>
                </c:pt>
                <c:pt idx="17">
                  <c:v>0.86015831134564646</c:v>
                </c:pt>
                <c:pt idx="18">
                  <c:v>0.84696569920844322</c:v>
                </c:pt>
                <c:pt idx="19">
                  <c:v>0.87598944591029027</c:v>
                </c:pt>
                <c:pt idx="20">
                  <c:v>0.86807387862796836</c:v>
                </c:pt>
                <c:pt idx="21">
                  <c:v>0.85488126649076512</c:v>
                </c:pt>
                <c:pt idx="22">
                  <c:v>0.81002638522427439</c:v>
                </c:pt>
                <c:pt idx="23">
                  <c:v>0.76517150395778366</c:v>
                </c:pt>
                <c:pt idx="24">
                  <c:v>0.74123989218328845</c:v>
                </c:pt>
                <c:pt idx="25">
                  <c:v>0.73045822102425872</c:v>
                </c:pt>
                <c:pt idx="26">
                  <c:v>0.7142857142857143</c:v>
                </c:pt>
                <c:pt idx="27">
                  <c:v>0.71159029649595684</c:v>
                </c:pt>
                <c:pt idx="28">
                  <c:v>0.70080862533692723</c:v>
                </c:pt>
                <c:pt idx="29">
                  <c:v>0.69002695417789761</c:v>
                </c:pt>
                <c:pt idx="30">
                  <c:v>0.68194070080862534</c:v>
                </c:pt>
                <c:pt idx="31">
                  <c:v>0.67654986522911054</c:v>
                </c:pt>
                <c:pt idx="32">
                  <c:v>0.67115902964959573</c:v>
                </c:pt>
                <c:pt idx="33">
                  <c:v>0.67924528301886788</c:v>
                </c:pt>
                <c:pt idx="34">
                  <c:v>0.64690026954177893</c:v>
                </c:pt>
                <c:pt idx="35">
                  <c:v>0.61725067385444743</c:v>
                </c:pt>
                <c:pt idx="36">
                  <c:v>0.65498652291105119</c:v>
                </c:pt>
                <c:pt idx="37">
                  <c:v>0.59838274932614555</c:v>
                </c:pt>
                <c:pt idx="38">
                  <c:v>0.56603773584905659</c:v>
                </c:pt>
                <c:pt idx="39">
                  <c:v>0.56334231805929924</c:v>
                </c:pt>
                <c:pt idx="40">
                  <c:v>0.60916442048517516</c:v>
                </c:pt>
                <c:pt idx="41">
                  <c:v>0.64959568733153639</c:v>
                </c:pt>
                <c:pt idx="42">
                  <c:v>0.64420485175202158</c:v>
                </c:pt>
                <c:pt idx="43">
                  <c:v>0.64420485175202158</c:v>
                </c:pt>
                <c:pt idx="44">
                  <c:v>0.59838274932614555</c:v>
                </c:pt>
                <c:pt idx="45">
                  <c:v>0.56064690026954178</c:v>
                </c:pt>
                <c:pt idx="46">
                  <c:v>0.59838274932614555</c:v>
                </c:pt>
                <c:pt idx="47">
                  <c:v>0.56334231805929924</c:v>
                </c:pt>
                <c:pt idx="48">
                  <c:v>0.53369272237196763</c:v>
                </c:pt>
                <c:pt idx="49">
                  <c:v>0.48517520215633425</c:v>
                </c:pt>
                <c:pt idx="50">
                  <c:v>0.40970350404312667</c:v>
                </c:pt>
                <c:pt idx="51">
                  <c:v>0.40161725067385445</c:v>
                </c:pt>
                <c:pt idx="52">
                  <c:v>0.40970350404312667</c:v>
                </c:pt>
                <c:pt idx="53">
                  <c:v>0.42318059299191374</c:v>
                </c:pt>
                <c:pt idx="54">
                  <c:v>0.40161725067385445</c:v>
                </c:pt>
                <c:pt idx="55">
                  <c:v>0.44474393530997303</c:v>
                </c:pt>
                <c:pt idx="56">
                  <c:v>0.47439353099730458</c:v>
                </c:pt>
                <c:pt idx="57">
                  <c:v>0.46091644204851751</c:v>
                </c:pt>
                <c:pt idx="58">
                  <c:v>0.43126684636118601</c:v>
                </c:pt>
                <c:pt idx="59">
                  <c:v>0.3719676549865229</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pt idx="23">
                  <c:v>45839</c:v>
                </c:pt>
                <c:pt idx="24">
                  <c:v>45838</c:v>
                </c:pt>
                <c:pt idx="25">
                  <c:v>45835</c:v>
                </c:pt>
                <c:pt idx="26">
                  <c:v>45834</c:v>
                </c:pt>
                <c:pt idx="27">
                  <c:v>45833</c:v>
                </c:pt>
                <c:pt idx="28">
                  <c:v>45832</c:v>
                </c:pt>
                <c:pt idx="29">
                  <c:v>45831</c:v>
                </c:pt>
                <c:pt idx="30">
                  <c:v>45828</c:v>
                </c:pt>
                <c:pt idx="31">
                  <c:v>45827</c:v>
                </c:pt>
                <c:pt idx="32">
                  <c:v>45826</c:v>
                </c:pt>
                <c:pt idx="33">
                  <c:v>45825</c:v>
                </c:pt>
                <c:pt idx="34">
                  <c:v>45824</c:v>
                </c:pt>
                <c:pt idx="35">
                  <c:v>45821</c:v>
                </c:pt>
                <c:pt idx="36">
                  <c:v>45820</c:v>
                </c:pt>
                <c:pt idx="37">
                  <c:v>45819</c:v>
                </c:pt>
                <c:pt idx="38">
                  <c:v>45818</c:v>
                </c:pt>
                <c:pt idx="39">
                  <c:v>45817</c:v>
                </c:pt>
                <c:pt idx="40">
                  <c:v>45814</c:v>
                </c:pt>
                <c:pt idx="41">
                  <c:v>45813</c:v>
                </c:pt>
                <c:pt idx="42">
                  <c:v>45812</c:v>
                </c:pt>
                <c:pt idx="43">
                  <c:v>45811</c:v>
                </c:pt>
                <c:pt idx="44">
                  <c:v>45810</c:v>
                </c:pt>
                <c:pt idx="45">
                  <c:v>45807</c:v>
                </c:pt>
                <c:pt idx="46">
                  <c:v>45806</c:v>
                </c:pt>
                <c:pt idx="47">
                  <c:v>45805</c:v>
                </c:pt>
                <c:pt idx="48">
                  <c:v>45804</c:v>
                </c:pt>
                <c:pt idx="49">
                  <c:v>45803</c:v>
                </c:pt>
                <c:pt idx="50">
                  <c:v>45800</c:v>
                </c:pt>
                <c:pt idx="51">
                  <c:v>45799</c:v>
                </c:pt>
                <c:pt idx="52">
                  <c:v>45798</c:v>
                </c:pt>
                <c:pt idx="53">
                  <c:v>45797</c:v>
                </c:pt>
                <c:pt idx="54">
                  <c:v>45796</c:v>
                </c:pt>
                <c:pt idx="55">
                  <c:v>45793</c:v>
                </c:pt>
                <c:pt idx="56">
                  <c:v>45792</c:v>
                </c:pt>
                <c:pt idx="57">
                  <c:v>45791</c:v>
                </c:pt>
                <c:pt idx="58">
                  <c:v>45790</c:v>
                </c:pt>
                <c:pt idx="59">
                  <c:v>45789</c:v>
                </c:pt>
              </c:numCache>
            </c:numRef>
          </c:cat>
          <c:val>
            <c:numRef>
              <c:f>weekly_ms_index!$F$2:$F$61</c:f>
              <c:numCache>
                <c:formatCode>0.00%</c:formatCode>
                <c:ptCount val="60"/>
                <c:pt idx="0">
                  <c:v>0.71767810026385226</c:v>
                </c:pt>
                <c:pt idx="1">
                  <c:v>0.70976253298153036</c:v>
                </c:pt>
                <c:pt idx="2">
                  <c:v>0.71767810026385226</c:v>
                </c:pt>
                <c:pt idx="3">
                  <c:v>0.69656992084432723</c:v>
                </c:pt>
                <c:pt idx="4">
                  <c:v>0.77572559366754612</c:v>
                </c:pt>
                <c:pt idx="5">
                  <c:v>0.74406332453825863</c:v>
                </c:pt>
                <c:pt idx="6">
                  <c:v>0.73350923482849606</c:v>
                </c:pt>
                <c:pt idx="7">
                  <c:v>0.72559366754617416</c:v>
                </c:pt>
                <c:pt idx="8">
                  <c:v>0.70448548812664913</c:v>
                </c:pt>
                <c:pt idx="9">
                  <c:v>0.69129287598944589</c:v>
                </c:pt>
                <c:pt idx="10">
                  <c:v>0.70712401055408969</c:v>
                </c:pt>
                <c:pt idx="11">
                  <c:v>0.68865435356200533</c:v>
                </c:pt>
                <c:pt idx="12">
                  <c:v>0.67810026385224276</c:v>
                </c:pt>
                <c:pt idx="13">
                  <c:v>0.67018469656992086</c:v>
                </c:pt>
                <c:pt idx="14">
                  <c:v>0.64643799472295516</c:v>
                </c:pt>
                <c:pt idx="15">
                  <c:v>0.60422163588390498</c:v>
                </c:pt>
                <c:pt idx="16">
                  <c:v>0.60949868073878632</c:v>
                </c:pt>
                <c:pt idx="17">
                  <c:v>0.60422163588390498</c:v>
                </c:pt>
                <c:pt idx="18">
                  <c:v>0.57255936675461738</c:v>
                </c:pt>
                <c:pt idx="19">
                  <c:v>0.54353562005277045</c:v>
                </c:pt>
                <c:pt idx="20">
                  <c:v>0.52506596306068598</c:v>
                </c:pt>
                <c:pt idx="21">
                  <c:v>0.50659630606860162</c:v>
                </c:pt>
                <c:pt idx="22">
                  <c:v>0.51978891820580475</c:v>
                </c:pt>
                <c:pt idx="23">
                  <c:v>0.48284960422163586</c:v>
                </c:pt>
                <c:pt idx="24">
                  <c:v>0.44743935309973049</c:v>
                </c:pt>
                <c:pt idx="25">
                  <c:v>0.43126684636118601</c:v>
                </c:pt>
                <c:pt idx="26">
                  <c:v>0.43396226415094341</c:v>
                </c:pt>
                <c:pt idx="27">
                  <c:v>0.42857142857142855</c:v>
                </c:pt>
                <c:pt idx="28">
                  <c:v>0.42857142857142855</c:v>
                </c:pt>
                <c:pt idx="29">
                  <c:v>0.41509433962264153</c:v>
                </c:pt>
                <c:pt idx="30">
                  <c:v>0.42048517520215634</c:v>
                </c:pt>
                <c:pt idx="31">
                  <c:v>0.40700808625336926</c:v>
                </c:pt>
                <c:pt idx="32">
                  <c:v>0.41239892183288412</c:v>
                </c:pt>
                <c:pt idx="33">
                  <c:v>0.43126684636118601</c:v>
                </c:pt>
                <c:pt idx="34">
                  <c:v>0.42318059299191374</c:v>
                </c:pt>
                <c:pt idx="35">
                  <c:v>0.36388140161725069</c:v>
                </c:pt>
                <c:pt idx="36">
                  <c:v>0.40970350404312667</c:v>
                </c:pt>
                <c:pt idx="37">
                  <c:v>0.38005390835579517</c:v>
                </c:pt>
                <c:pt idx="38">
                  <c:v>0.36388140161725069</c:v>
                </c:pt>
                <c:pt idx="39">
                  <c:v>0.36657681940700809</c:v>
                </c:pt>
                <c:pt idx="40">
                  <c:v>0.39622641509433965</c:v>
                </c:pt>
                <c:pt idx="41">
                  <c:v>0.43396226415094341</c:v>
                </c:pt>
                <c:pt idx="42">
                  <c:v>0.43126684636118601</c:v>
                </c:pt>
                <c:pt idx="43">
                  <c:v>0.41239892183288412</c:v>
                </c:pt>
                <c:pt idx="44">
                  <c:v>0.40970350404312667</c:v>
                </c:pt>
                <c:pt idx="45">
                  <c:v>0.3746630727762803</c:v>
                </c:pt>
                <c:pt idx="46">
                  <c:v>0.37735849056603776</c:v>
                </c:pt>
                <c:pt idx="47">
                  <c:v>0.38005390835579517</c:v>
                </c:pt>
                <c:pt idx="48">
                  <c:v>0.3746630727762803</c:v>
                </c:pt>
                <c:pt idx="49">
                  <c:v>0.36388140161725069</c:v>
                </c:pt>
                <c:pt idx="50">
                  <c:v>0.32614555256064692</c:v>
                </c:pt>
                <c:pt idx="51">
                  <c:v>0.31266846361185985</c:v>
                </c:pt>
                <c:pt idx="52">
                  <c:v>0.32075471698113206</c:v>
                </c:pt>
                <c:pt idx="53">
                  <c:v>0.33153638814016173</c:v>
                </c:pt>
                <c:pt idx="54">
                  <c:v>0.29919137466307277</c:v>
                </c:pt>
                <c:pt idx="55">
                  <c:v>0.32075471698113206</c:v>
                </c:pt>
                <c:pt idx="56">
                  <c:v>0.32345013477088946</c:v>
                </c:pt>
                <c:pt idx="57">
                  <c:v>0.32345013477088946</c:v>
                </c:pt>
                <c:pt idx="58">
                  <c:v>0.29380053908355797</c:v>
                </c:pt>
                <c:pt idx="59">
                  <c:v>0.2857142857142857</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45870</c:v>
                      </c:pt>
                      <c:pt idx="1">
                        <c:v>45869</c:v>
                      </c:pt>
                      <c:pt idx="2">
                        <c:v>45868</c:v>
                      </c:pt>
                      <c:pt idx="3">
                        <c:v>45867</c:v>
                      </c:pt>
                      <c:pt idx="4">
                        <c:v>45866</c:v>
                      </c:pt>
                      <c:pt idx="5">
                        <c:v>45863</c:v>
                      </c:pt>
                      <c:pt idx="6">
                        <c:v>45862</c:v>
                      </c:pt>
                      <c:pt idx="7">
                        <c:v>45861</c:v>
                      </c:pt>
                      <c:pt idx="8">
                        <c:v>45860</c:v>
                      </c:pt>
                      <c:pt idx="9">
                        <c:v>45859</c:v>
                      </c:pt>
                      <c:pt idx="10">
                        <c:v>45856</c:v>
                      </c:pt>
                      <c:pt idx="11">
                        <c:v>45855</c:v>
                      </c:pt>
                      <c:pt idx="12">
                        <c:v>45854</c:v>
                      </c:pt>
                      <c:pt idx="13">
                        <c:v>45853</c:v>
                      </c:pt>
                      <c:pt idx="14">
                        <c:v>45852</c:v>
                      </c:pt>
                      <c:pt idx="15">
                        <c:v>45849</c:v>
                      </c:pt>
                      <c:pt idx="16">
                        <c:v>45848</c:v>
                      </c:pt>
                      <c:pt idx="17">
                        <c:v>45847</c:v>
                      </c:pt>
                      <c:pt idx="18">
                        <c:v>45846</c:v>
                      </c:pt>
                      <c:pt idx="19">
                        <c:v>45845</c:v>
                      </c:pt>
                      <c:pt idx="20">
                        <c:v>45842</c:v>
                      </c:pt>
                      <c:pt idx="21">
                        <c:v>45841</c:v>
                      </c:pt>
                      <c:pt idx="22">
                        <c:v>45840</c:v>
                      </c:pt>
                      <c:pt idx="23">
                        <c:v>45839</c:v>
                      </c:pt>
                      <c:pt idx="24">
                        <c:v>45838</c:v>
                      </c:pt>
                      <c:pt idx="25">
                        <c:v>45835</c:v>
                      </c:pt>
                      <c:pt idx="26">
                        <c:v>45834</c:v>
                      </c:pt>
                      <c:pt idx="27">
                        <c:v>45833</c:v>
                      </c:pt>
                      <c:pt idx="28">
                        <c:v>45832</c:v>
                      </c:pt>
                      <c:pt idx="29">
                        <c:v>45831</c:v>
                      </c:pt>
                      <c:pt idx="30">
                        <c:v>45828</c:v>
                      </c:pt>
                      <c:pt idx="31">
                        <c:v>45827</c:v>
                      </c:pt>
                      <c:pt idx="32">
                        <c:v>45826</c:v>
                      </c:pt>
                      <c:pt idx="33">
                        <c:v>45825</c:v>
                      </c:pt>
                      <c:pt idx="34">
                        <c:v>45824</c:v>
                      </c:pt>
                      <c:pt idx="35">
                        <c:v>45821</c:v>
                      </c:pt>
                      <c:pt idx="36">
                        <c:v>45820</c:v>
                      </c:pt>
                      <c:pt idx="37">
                        <c:v>45819</c:v>
                      </c:pt>
                      <c:pt idx="38">
                        <c:v>45818</c:v>
                      </c:pt>
                      <c:pt idx="39">
                        <c:v>45817</c:v>
                      </c:pt>
                      <c:pt idx="40">
                        <c:v>45814</c:v>
                      </c:pt>
                      <c:pt idx="41">
                        <c:v>45813</c:v>
                      </c:pt>
                      <c:pt idx="42">
                        <c:v>45812</c:v>
                      </c:pt>
                      <c:pt idx="43">
                        <c:v>45811</c:v>
                      </c:pt>
                      <c:pt idx="44">
                        <c:v>45810</c:v>
                      </c:pt>
                      <c:pt idx="45">
                        <c:v>45807</c:v>
                      </c:pt>
                      <c:pt idx="46">
                        <c:v>45806</c:v>
                      </c:pt>
                      <c:pt idx="47">
                        <c:v>45805</c:v>
                      </c:pt>
                      <c:pt idx="48">
                        <c:v>45804</c:v>
                      </c:pt>
                      <c:pt idx="49">
                        <c:v>45803</c:v>
                      </c:pt>
                      <c:pt idx="50">
                        <c:v>45800</c:v>
                      </c:pt>
                      <c:pt idx="51">
                        <c:v>45799</c:v>
                      </c:pt>
                      <c:pt idx="52">
                        <c:v>45798</c:v>
                      </c:pt>
                      <c:pt idx="53">
                        <c:v>45797</c:v>
                      </c:pt>
                      <c:pt idx="54">
                        <c:v>45796</c:v>
                      </c:pt>
                      <c:pt idx="55">
                        <c:v>45793</c:v>
                      </c:pt>
                      <c:pt idx="56">
                        <c:v>45792</c:v>
                      </c:pt>
                      <c:pt idx="57">
                        <c:v>45791</c:v>
                      </c:pt>
                      <c:pt idx="58">
                        <c:v>45790</c:v>
                      </c:pt>
                      <c:pt idx="59">
                        <c:v>45789</c:v>
                      </c:pt>
                    </c:numCache>
                  </c:numRef>
                </c:cat>
                <c:val>
                  <c:numRef>
                    <c:extLst>
                      <c:ext uri="{02D57815-91ED-43cb-92C2-25804820EDAC}">
                        <c15:formulaRef>
                          <c15:sqref>weekly_ms_index!$B$2:$B$61</c15:sqref>
                        </c15:formulaRef>
                      </c:ext>
                    </c:extLst>
                    <c:numCache>
                      <c:formatCode>General</c:formatCode>
                      <c:ptCount val="60"/>
                      <c:pt idx="0">
                        <c:v>1502.5799560546875</c:v>
                      </c:pt>
                      <c:pt idx="1">
                        <c:v>1502.52001953125</c:v>
                      </c:pt>
                      <c:pt idx="2">
                        <c:v>1507.6300048828125</c:v>
                      </c:pt>
                      <c:pt idx="3">
                        <c:v>1493.4100341796875</c:v>
                      </c:pt>
                      <c:pt idx="4">
                        <c:v>1557.4200439453125</c:v>
                      </c:pt>
                      <c:pt idx="5">
                        <c:v>1531.1300048828125</c:v>
                      </c:pt>
                      <c:pt idx="6">
                        <c:v>1521.02001953125</c:v>
                      </c:pt>
                      <c:pt idx="7">
                        <c:v>1512.31005859375</c:v>
                      </c:pt>
                      <c:pt idx="8">
                        <c:v>1509.5400390625</c:v>
                      </c:pt>
                      <c:pt idx="9">
                        <c:v>1485.050048828125</c:v>
                      </c:pt>
                      <c:pt idx="10">
                        <c:v>1497.280029296875</c:v>
                      </c:pt>
                      <c:pt idx="11">
                        <c:v>1490.010009765625</c:v>
                      </c:pt>
                      <c:pt idx="12">
                        <c:v>1475.469970703125</c:v>
                      </c:pt>
                      <c:pt idx="13">
                        <c:v>1460.6500244140625</c:v>
                      </c:pt>
                      <c:pt idx="14">
                        <c:v>1470.4200439453125</c:v>
                      </c:pt>
                      <c:pt idx="15">
                        <c:v>1457.760009765625</c:v>
                      </c:pt>
                      <c:pt idx="16">
                        <c:v>1445.6400146484375</c:v>
                      </c:pt>
                      <c:pt idx="17">
                        <c:v>1431.3199462890625</c:v>
                      </c:pt>
                      <c:pt idx="18">
                        <c:v>1415.4599609375</c:v>
                      </c:pt>
                      <c:pt idx="19">
                        <c:v>1402.06005859375</c:v>
                      </c:pt>
                      <c:pt idx="20">
                        <c:v>1386.969970703125</c:v>
                      </c:pt>
                      <c:pt idx="21">
                        <c:v>1381.9599609375</c:v>
                      </c:pt>
                      <c:pt idx="22">
                        <c:v>1384.5899658203125</c:v>
                      </c:pt>
                      <c:pt idx="23">
                        <c:v>1377.8399658203125</c:v>
                      </c:pt>
                      <c:pt idx="24">
                        <c:v>1376.0699462890625</c:v>
                      </c:pt>
                      <c:pt idx="25">
                        <c:v>1371.43994140625</c:v>
                      </c:pt>
                      <c:pt idx="26">
                        <c:v>1365.6700439453125</c:v>
                      </c:pt>
                      <c:pt idx="27">
                        <c:v>1366.75</c:v>
                      </c:pt>
                      <c:pt idx="28">
                        <c:v>1366.77001953125</c:v>
                      </c:pt>
                      <c:pt idx="29">
                        <c:v>1358.1800537109375</c:v>
                      </c:pt>
                      <c:pt idx="30">
                        <c:v>1349.3499755859375</c:v>
                      </c:pt>
                      <c:pt idx="31">
                        <c:v>1352.0400390625</c:v>
                      </c:pt>
                      <c:pt idx="32">
                        <c:v>1346.8299560546875</c:v>
                      </c:pt>
                      <c:pt idx="33">
                        <c:v>1347.68994140625</c:v>
                      </c:pt>
                      <c:pt idx="34">
                        <c:v>1338.1099853515625</c:v>
                      </c:pt>
                      <c:pt idx="35">
                        <c:v>1315.489990234375</c:v>
                      </c:pt>
                      <c:pt idx="36">
                        <c:v>1322.989990234375</c:v>
                      </c:pt>
                      <c:pt idx="37">
                        <c:v>1315.199951171875</c:v>
                      </c:pt>
                      <c:pt idx="38">
                        <c:v>1316.22998046875</c:v>
                      </c:pt>
                      <c:pt idx="39">
                        <c:v>1310.5699462890625</c:v>
                      </c:pt>
                      <c:pt idx="40">
                        <c:v>1329.8900146484375</c:v>
                      </c:pt>
                      <c:pt idx="41">
                        <c:v>1342.0899658203125</c:v>
                      </c:pt>
                      <c:pt idx="42">
                        <c:v>1345.739990234375</c:v>
                      </c:pt>
                      <c:pt idx="43">
                        <c:v>1347.25</c:v>
                      </c:pt>
                      <c:pt idx="44">
                        <c:v>1336.300048828125</c:v>
                      </c:pt>
                      <c:pt idx="45">
                        <c:v>1332.5999755859375</c:v>
                      </c:pt>
                      <c:pt idx="46">
                        <c:v>1341.8599853515625</c:v>
                      </c:pt>
                      <c:pt idx="47">
                        <c:v>1341.8699951171875</c:v>
                      </c:pt>
                      <c:pt idx="48">
                        <c:v>1339.81005859375</c:v>
                      </c:pt>
                      <c:pt idx="49">
                        <c:v>1332.510009765625</c:v>
                      </c:pt>
                      <c:pt idx="50">
                        <c:v>1314.4599609375</c:v>
                      </c:pt>
                      <c:pt idx="51">
                        <c:v>1313.8399658203125</c:v>
                      </c:pt>
                      <c:pt idx="52">
                        <c:v>1323.050048828125</c:v>
                      </c:pt>
                      <c:pt idx="53">
                        <c:v>1315.1500244140625</c:v>
                      </c:pt>
                      <c:pt idx="54">
                        <c:v>1296.2900390625</c:v>
                      </c:pt>
                      <c:pt idx="55">
                        <c:v>1301.3900146484375</c:v>
                      </c:pt>
                      <c:pt idx="56">
                        <c:v>1313.199951171875</c:v>
                      </c:pt>
                      <c:pt idx="57">
                        <c:v>1309.72998046875</c:v>
                      </c:pt>
                      <c:pt idx="58">
                        <c:v>1293.4300537109375</c:v>
                      </c:pt>
                      <c:pt idx="59">
                        <c:v>1283.260009765625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BĐS KCN</c:v>
                </c:pt>
                <c:pt idx="1">
                  <c:v>Dầu khí</c:v>
                </c:pt>
                <c:pt idx="2">
                  <c:v>Xây dựng</c:v>
                </c:pt>
                <c:pt idx="3">
                  <c:v>Dệt may</c:v>
                </c:pt>
                <c:pt idx="4">
                  <c:v>Y tế</c:v>
                </c:pt>
                <c:pt idx="5">
                  <c:v>Công ty tài chính</c:v>
                </c:pt>
                <c:pt idx="6">
                  <c:v>Hàng tiêu dùng</c:v>
                </c:pt>
                <c:pt idx="7">
                  <c:v>Thuỷ sản</c:v>
                </c:pt>
                <c:pt idx="8">
                  <c:v>DV hạ tầng</c:v>
                </c:pt>
                <c:pt idx="9">
                  <c:v>Bảo hiểm</c:v>
                </c:pt>
                <c:pt idx="10">
                  <c:v>Du lịch và DV</c:v>
                </c:pt>
                <c:pt idx="11">
                  <c:v>Khoáng sản</c:v>
                </c:pt>
                <c:pt idx="12">
                  <c:v>Chứng khoán</c:v>
                </c:pt>
                <c:pt idx="13">
                  <c:v>Công nghiệp</c:v>
                </c:pt>
                <c:pt idx="14">
                  <c:v>Vận tải</c:v>
                </c:pt>
                <c:pt idx="15">
                  <c:v>Bán lẻ</c:v>
                </c:pt>
                <c:pt idx="16">
                  <c:v>Hoá chất</c:v>
                </c:pt>
                <c:pt idx="17">
                  <c:v>Thép</c:v>
                </c:pt>
                <c:pt idx="18">
                  <c:v>Thực phẩm</c:v>
                </c:pt>
                <c:pt idx="19">
                  <c:v>Công nghệ</c:v>
                </c:pt>
                <c:pt idx="20">
                  <c:v>Ngân hàng</c:v>
                </c:pt>
                <c:pt idx="21">
                  <c:v>Bất động sản</c:v>
                </c:pt>
              </c:strCache>
            </c:strRef>
          </c:cat>
          <c:val>
            <c:numRef>
              <c:f>'data part 2'!$S$7:$S$28</c:f>
              <c:numCache>
                <c:formatCode>General</c:formatCode>
                <c:ptCount val="22"/>
                <c:pt idx="0">
                  <c:v>6.9473511552411238E-3</c:v>
                </c:pt>
                <c:pt idx="1">
                  <c:v>4.8777141553694361E-3</c:v>
                </c:pt>
                <c:pt idx="2">
                  <c:v>2.4922871166597549E-3</c:v>
                </c:pt>
                <c:pt idx="3">
                  <c:v>-5.6833021887130208E-4</c:v>
                </c:pt>
                <c:pt idx="4">
                  <c:v>-1.6721956015121361E-3</c:v>
                </c:pt>
                <c:pt idx="5">
                  <c:v>-1.7714906425659275E-3</c:v>
                </c:pt>
                <c:pt idx="6">
                  <c:v>-2.9113054672180948E-3</c:v>
                </c:pt>
                <c:pt idx="7">
                  <c:v>-3.5051154070172945E-3</c:v>
                </c:pt>
                <c:pt idx="8">
                  <c:v>-4.9040832556904741E-3</c:v>
                </c:pt>
                <c:pt idx="9">
                  <c:v>-6.4205372644612216E-3</c:v>
                </c:pt>
                <c:pt idx="10">
                  <c:v>-7.5947909994524493E-3</c:v>
                </c:pt>
                <c:pt idx="11">
                  <c:v>-1.0399641961930486E-2</c:v>
                </c:pt>
                <c:pt idx="12">
                  <c:v>-1.6367358925736597E-2</c:v>
                </c:pt>
                <c:pt idx="13">
                  <c:v>-1.7010085384871417E-2</c:v>
                </c:pt>
                <c:pt idx="14">
                  <c:v>-1.8060835674590804E-2</c:v>
                </c:pt>
                <c:pt idx="15">
                  <c:v>-2.0238289349873241E-2</c:v>
                </c:pt>
                <c:pt idx="16">
                  <c:v>-2.2856790745026473E-2</c:v>
                </c:pt>
                <c:pt idx="17">
                  <c:v>-3.0189066048295091E-2</c:v>
                </c:pt>
                <c:pt idx="18">
                  <c:v>-8.2645432886055081E-2</c:v>
                </c:pt>
                <c:pt idx="19">
                  <c:v>-8.5548021209585809E-2</c:v>
                </c:pt>
                <c:pt idx="20">
                  <c:v>-0.18170925420734754</c:v>
                </c:pt>
                <c:pt idx="21">
                  <c:v>-0.20600695863194984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VPB</c:v>
                </c:pt>
                <c:pt idx="1">
                  <c:v>SHB</c:v>
                </c:pt>
                <c:pt idx="2">
                  <c:v>ACV</c:v>
                </c:pt>
                <c:pt idx="3">
                  <c:v>BSR</c:v>
                </c:pt>
                <c:pt idx="4">
                  <c:v>HUT</c:v>
                </c:pt>
                <c:pt idx="5">
                  <c:v>VGI</c:v>
                </c:pt>
                <c:pt idx="6">
                  <c:v>FPT</c:v>
                </c:pt>
                <c:pt idx="7">
                  <c:v>VCB</c:v>
                </c:pt>
                <c:pt idx="8">
                  <c:v>VHM</c:v>
                </c:pt>
                <c:pt idx="9">
                  <c:v>VIC</c:v>
                </c:pt>
              </c:strCache>
            </c:strRef>
          </c:cat>
          <c:val>
            <c:numRef>
              <c:f>'data part 2'!$S$31:$S$40</c:f>
              <c:numCache>
                <c:formatCode>General</c:formatCode>
                <c:ptCount val="10"/>
                <c:pt idx="0">
                  <c:v>1.3994428558404706E-2</c:v>
                </c:pt>
                <c:pt idx="1">
                  <c:v>1.3789591441019648E-2</c:v>
                </c:pt>
                <c:pt idx="2">
                  <c:v>1.2403994541656532E-2</c:v>
                </c:pt>
                <c:pt idx="3">
                  <c:v>9.2550457836689075E-3</c:v>
                </c:pt>
                <c:pt idx="4">
                  <c:v>8.4284412756458343E-3</c:v>
                </c:pt>
                <c:pt idx="5">
                  <c:v>-4.0473241150246551E-2</c:v>
                </c:pt>
                <c:pt idx="6">
                  <c:v>-4.0679986863133975E-2</c:v>
                </c:pt>
                <c:pt idx="7">
                  <c:v>-5.6685971692491281E-2</c:v>
                </c:pt>
                <c:pt idx="8">
                  <c:v>-7.3564136188970244E-2</c:v>
                </c:pt>
                <c:pt idx="9">
                  <c:v>-9.0271900669735283E-2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45870</c:v>
                </c:pt>
                <c:pt idx="1">
                  <c:v>45869</c:v>
                </c:pt>
                <c:pt idx="2">
                  <c:v>45868</c:v>
                </c:pt>
                <c:pt idx="3">
                  <c:v>45867</c:v>
                </c:pt>
                <c:pt idx="4">
                  <c:v>45866</c:v>
                </c:pt>
              </c:numCache>
            </c:numRef>
          </c:cat>
          <c:val>
            <c:numRef>
              <c:f>'data part 2'!$G$4:$G$8</c:f>
              <c:numCache>
                <c:formatCode>General</c:formatCode>
                <c:ptCount val="5"/>
                <c:pt idx="0">
                  <c:v>-1614.2874627840004</c:v>
                </c:pt>
                <c:pt idx="1">
                  <c:v>-2223.5232808959995</c:v>
                </c:pt>
                <c:pt idx="2">
                  <c:v>1623.9591915520002</c:v>
                </c:pt>
                <c:pt idx="3">
                  <c:v>-686.16655257600007</c:v>
                </c:pt>
                <c:pt idx="4">
                  <c:v>-984.18709708799975</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45870</c:v>
                </c:pt>
                <c:pt idx="1">
                  <c:v>45869</c:v>
                </c:pt>
                <c:pt idx="2">
                  <c:v>45868</c:v>
                </c:pt>
                <c:pt idx="3">
                  <c:v>45867</c:v>
                </c:pt>
                <c:pt idx="4">
                  <c:v>45866</c:v>
                </c:pt>
              </c:numCache>
            </c:numRef>
          </c:cat>
          <c:val>
            <c:numRef>
              <c:f>'data part 2'!$H$4:$H$8</c:f>
              <c:numCache>
                <c:formatCode>General</c:formatCode>
                <c:ptCount val="5"/>
                <c:pt idx="0">
                  <c:v>-3884.2052017919996</c:v>
                </c:pt>
                <c:pt idx="1">
                  <c:v>-2269.9177390079994</c:v>
                </c:pt>
                <c:pt idx="2">
                  <c:v>-46.394458111999597</c:v>
                </c:pt>
                <c:pt idx="3">
                  <c:v>-1670.3536496639999</c:v>
                </c:pt>
                <c:pt idx="4">
                  <c:v>-984.18709708799975</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45870</c:v>
                </c:pt>
                <c:pt idx="1">
                  <c:v>45869</c:v>
                </c:pt>
                <c:pt idx="2">
                  <c:v>45868</c:v>
                </c:pt>
                <c:pt idx="3">
                  <c:v>45867</c:v>
                </c:pt>
                <c:pt idx="4">
                  <c:v>45866</c:v>
                </c:pt>
              </c:numCache>
            </c:numRef>
          </c:cat>
          <c:val>
            <c:numRef>
              <c:f>'data part 2'!$G$11:$G$15</c:f>
              <c:numCache>
                <c:formatCode>General</c:formatCode>
                <c:ptCount val="5"/>
                <c:pt idx="0">
                  <c:v>0</c:v>
                </c:pt>
                <c:pt idx="1">
                  <c:v>-164.29508198399981</c:v>
                </c:pt>
                <c:pt idx="2">
                  <c:v>-1294.2410383359997</c:v>
                </c:pt>
                <c:pt idx="3">
                  <c:v>1153.9924910079999</c:v>
                </c:pt>
                <c:pt idx="4">
                  <c:v>-205.23063705599998</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45870</c:v>
                </c:pt>
                <c:pt idx="1">
                  <c:v>45869</c:v>
                </c:pt>
                <c:pt idx="2">
                  <c:v>45868</c:v>
                </c:pt>
                <c:pt idx="3">
                  <c:v>45867</c:v>
                </c:pt>
                <c:pt idx="4">
                  <c:v>45866</c:v>
                </c:pt>
              </c:numCache>
            </c:numRef>
          </c:cat>
          <c:val>
            <c:numRef>
              <c:f>'data part 2'!$H$11:$H$15</c:f>
              <c:numCache>
                <c:formatCode>General</c:formatCode>
                <c:ptCount val="5"/>
                <c:pt idx="0">
                  <c:v>-509.77426636799964</c:v>
                </c:pt>
                <c:pt idx="1">
                  <c:v>-509.77426636799964</c:v>
                </c:pt>
                <c:pt idx="2">
                  <c:v>-345.47918438399984</c:v>
                </c:pt>
                <c:pt idx="3">
                  <c:v>948.76185395199991</c:v>
                </c:pt>
                <c:pt idx="4">
                  <c:v>-205.23063705599998</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3DD73F84-987D-420A-8FF7-99767CD15701}" formatIdx="0">
          <cx:tx>
            <cx:txData>
              <cx:f>_xlchart.v1.6</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MWG
388.4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FPT
1,217.0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A2EC633-C5F3-48D7-ADD0-CE82B6A49F05}">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19.xml"/><Relationship Id="rId2" Type="http://schemas.microsoft.com/office/2014/relationships/chartEx" Target="../charts/chartEx1.xml"/><Relationship Id="rId1" Type="http://schemas.openxmlformats.org/officeDocument/2006/relationships/chart" Target="../charts/chart17.xml"/><Relationship Id="rId6" Type="http://schemas.openxmlformats.org/officeDocument/2006/relationships/chart" Target="../charts/chart18.xml"/><Relationship Id="rId5" Type="http://schemas.microsoft.com/office/2014/relationships/chartEx" Target="../charts/chartEx4.xml"/><Relationship Id="rId10" Type="http://schemas.openxmlformats.org/officeDocument/2006/relationships/chart" Target="../charts/chart21.xml"/><Relationship Id="rId4" Type="http://schemas.microsoft.com/office/2014/relationships/chartEx" Target="../charts/chartEx3.xml"/><Relationship Id="rId9"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7">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pPr/>
            <a:t>NGÀY 28/07/2025 - 01/08/2025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353188</xdr:rowOff>
    </xdr:from>
    <xdr:to>
      <xdr:col>0</xdr:col>
      <xdr:colOff>3446612</xdr:colOff>
      <xdr:row>1</xdr:row>
      <xdr:rowOff>838963</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554666"/>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872480</xdr:rowOff>
    </xdr:from>
    <xdr:to>
      <xdr:col>0</xdr:col>
      <xdr:colOff>2309664</xdr:colOff>
      <xdr:row>1</xdr:row>
      <xdr:rowOff>1160480</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073958"/>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1176333</xdr:rowOff>
    </xdr:from>
    <xdr:to>
      <xdr:col>0</xdr:col>
      <xdr:colOff>3989852</xdr:colOff>
      <xdr:row>1</xdr:row>
      <xdr:rowOff>1464333</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37781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1698697</xdr:rowOff>
    </xdr:from>
    <xdr:to>
      <xdr:col>0</xdr:col>
      <xdr:colOff>3990797</xdr:colOff>
      <xdr:row>1</xdr:row>
      <xdr:rowOff>1986697</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900175"/>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a:t>
          </a:r>
          <a:r>
            <a:rPr lang="en-001" sz="1200" b="1" baseline="0">
              <a:solidFill>
                <a:schemeClr val="bg1"/>
              </a:solidFill>
            </a:rPr>
            <a:t>TIỀN TỆ</a:t>
          </a:r>
          <a:endParaRPr lang="en-001" sz="1200" b="1">
            <a:solidFill>
              <a:schemeClr val="bg1"/>
            </a:solidFill>
          </a:endParaRPr>
        </a:p>
      </xdr:txBody>
    </xdr:sp>
    <xdr:clientData/>
  </xdr:twoCellAnchor>
  <xdr:twoCellAnchor>
    <xdr:from>
      <xdr:col>0</xdr:col>
      <xdr:colOff>617284</xdr:colOff>
      <xdr:row>1</xdr:row>
      <xdr:rowOff>1983617</xdr:rowOff>
    </xdr:from>
    <xdr:to>
      <xdr:col>0</xdr:col>
      <xdr:colOff>3991744</xdr:colOff>
      <xdr:row>1</xdr:row>
      <xdr:rowOff>2271617</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85095"/>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a:t>
          </a:r>
          <a:r>
            <a:rPr lang="en-001" sz="1200" b="1">
              <a:solidFill>
                <a:schemeClr val="bg1"/>
              </a:solidFill>
            </a:rPr>
            <a:t>DỮ</a:t>
          </a:r>
          <a:r>
            <a:rPr lang="en-001" sz="1200" b="1" baseline="0">
              <a:solidFill>
                <a:schemeClr val="bg1"/>
              </a:solidFill>
            </a:rPr>
            <a:t> LIỆU CÁC CHỈ SỐ </a:t>
          </a:r>
          <a:r>
            <a:rPr lang="en-US" sz="1200" b="1" baseline="0">
              <a:solidFill>
                <a:schemeClr val="bg1"/>
              </a:solidFill>
            </a:rPr>
            <a:t>TÀI CHÍNH KHÁC</a:t>
          </a:r>
          <a:endParaRPr lang="en-001" sz="1200" b="1">
            <a:solidFill>
              <a:schemeClr val="bg1"/>
            </a:solidFill>
          </a:endParaRPr>
        </a:p>
      </xdr:txBody>
    </xdr:sp>
    <xdr:clientData/>
  </xdr:twoCellAnchor>
  <xdr:twoCellAnchor>
    <xdr:from>
      <xdr:col>0</xdr:col>
      <xdr:colOff>615391</xdr:colOff>
      <xdr:row>1</xdr:row>
      <xdr:rowOff>2284632</xdr:rowOff>
    </xdr:from>
    <xdr:to>
      <xdr:col>0</xdr:col>
      <xdr:colOff>2948608</xdr:colOff>
      <xdr:row>1</xdr:row>
      <xdr:rowOff>2572632</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86110"/>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2583751</xdr:rowOff>
    </xdr:from>
    <xdr:to>
      <xdr:col>0</xdr:col>
      <xdr:colOff>3990799</xdr:colOff>
      <xdr:row>1</xdr:row>
      <xdr:rowOff>2871751</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85229"/>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2869732</xdr:rowOff>
    </xdr:from>
    <xdr:to>
      <xdr:col>0</xdr:col>
      <xdr:colOff>3989740</xdr:colOff>
      <xdr:row>1</xdr:row>
      <xdr:rowOff>3157732</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807121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3158440</xdr:rowOff>
    </xdr:from>
    <xdr:to>
      <xdr:col>0</xdr:col>
      <xdr:colOff>4259627</xdr:colOff>
      <xdr:row>1</xdr:row>
      <xdr:rowOff>3446440</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359918"/>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3448096</xdr:rowOff>
    </xdr:from>
    <xdr:to>
      <xdr:col>0</xdr:col>
      <xdr:colOff>4260573</xdr:colOff>
      <xdr:row>1</xdr:row>
      <xdr:rowOff>3736096</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649574"/>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3738591</xdr:rowOff>
    </xdr:from>
    <xdr:to>
      <xdr:col>0</xdr:col>
      <xdr:colOff>2787690</xdr:colOff>
      <xdr:row>1</xdr:row>
      <xdr:rowOff>4026591</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940069"/>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4024561</xdr:rowOff>
    </xdr:from>
    <xdr:to>
      <xdr:col>0</xdr:col>
      <xdr:colOff>4261519</xdr:colOff>
      <xdr:row>1</xdr:row>
      <xdr:rowOff>4312561</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22603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4297178</xdr:rowOff>
    </xdr:from>
    <xdr:to>
      <xdr:col>0</xdr:col>
      <xdr:colOff>4257733</xdr:colOff>
      <xdr:row>1</xdr:row>
      <xdr:rowOff>4585178</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98656"/>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twoCellAnchor>
    <xdr:from>
      <xdr:col>0</xdr:col>
      <xdr:colOff>618435</xdr:colOff>
      <xdr:row>1</xdr:row>
      <xdr:rowOff>1441174</xdr:rowOff>
    </xdr:from>
    <xdr:to>
      <xdr:col>0</xdr:col>
      <xdr:colOff>3992895</xdr:colOff>
      <xdr:row>1</xdr:row>
      <xdr:rowOff>1729174</xdr:rowOff>
    </xdr:to>
    <xdr:sp macro="" textlink="">
      <xdr:nvSpPr>
        <xdr:cNvPr id="24" name="Rectangle 23">
          <a:extLst>
            <a:ext uri="{FF2B5EF4-FFF2-40B4-BE49-F238E27FC236}">
              <a16:creationId xmlns:a16="http://schemas.microsoft.com/office/drawing/2014/main" id="{390B84A1-88DA-4EEE-ACE4-8270E8897778}"/>
            </a:ext>
          </a:extLst>
        </xdr:cNvPr>
        <xdr:cNvSpPr/>
      </xdr:nvSpPr>
      <xdr:spPr>
        <a:xfrm>
          <a:off x="618435" y="6642652"/>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r>
            <a:rPr lang="en-US" sz="1100" b="1">
              <a:solidFill>
                <a:schemeClr val="lt1"/>
              </a:solidFill>
              <a:effectLst/>
              <a:latin typeface="+mn-lt"/>
              <a:ea typeface="+mn-ea"/>
              <a:cs typeface="+mn-cs"/>
            </a:rPr>
            <a:t>2. THỊ</a:t>
          </a:r>
          <a:r>
            <a:rPr lang="en-US" sz="1100" b="1" baseline="0">
              <a:solidFill>
                <a:schemeClr val="lt1"/>
              </a:solidFill>
              <a:effectLst/>
              <a:latin typeface="+mn-lt"/>
              <a:ea typeface="+mn-ea"/>
              <a:cs typeface="+mn-cs"/>
            </a:rPr>
            <a:t> TRƯỜNG CHỨNG KHOÁN QUỐC TẾ</a:t>
          </a:r>
          <a:endParaRPr lang="en-US" sz="1200">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12</xdr:col>
      <xdr:colOff>457090</xdr:colOff>
      <xdr:row>0</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19</xdr:col>
      <xdr:colOff>756213</xdr:colOff>
      <xdr:row>29</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17</xdr:col>
      <xdr:colOff>946</xdr:colOff>
      <xdr:row>30</xdr:row>
      <xdr:rowOff>153492</xdr:rowOff>
    </xdr:from>
    <xdr:to>
      <xdr:col>19</xdr:col>
      <xdr:colOff>1163934</xdr:colOff>
      <xdr:row>31</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14200</xdr:colOff>
      <xdr:row>1</xdr:row>
      <xdr:rowOff>140868</xdr:rowOff>
    </xdr:from>
    <xdr:to>
      <xdr:col>13</xdr:col>
      <xdr:colOff>406122</xdr:colOff>
      <xdr:row>2</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457090</xdr:colOff>
      <xdr:row>41</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1</xdr:col>
      <xdr:colOff>14199</xdr:colOff>
      <xdr:row>42</xdr:row>
      <xdr:rowOff>148905</xdr:rowOff>
    </xdr:from>
    <xdr:to>
      <xdr:col>13</xdr:col>
      <xdr:colOff>410308</xdr:colOff>
      <xdr:row>43</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752026</xdr:colOff>
      <xdr:row>70</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17</xdr:col>
      <xdr:colOff>946</xdr:colOff>
      <xdr:row>71</xdr:row>
      <xdr:rowOff>153492</xdr:rowOff>
    </xdr:from>
    <xdr:to>
      <xdr:col>19</xdr:col>
      <xdr:colOff>1176494</xdr:colOff>
      <xdr:row>72</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50</xdr:col>
      <xdr:colOff>854084</xdr:colOff>
      <xdr:row>123</xdr:row>
      <xdr:rowOff>182868</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07601" y="28753489"/>
          <a:ext cx="1088069" cy="427478"/>
        </a:xfrm>
        <a:prstGeom prst="rect">
          <a:avLst/>
        </a:prstGeom>
      </xdr:spPr>
    </xdr:pic>
    <xdr:clientData/>
  </xdr:oneCellAnchor>
  <xdr:twoCellAnchor>
    <xdr:from>
      <xdr:col>44</xdr:col>
      <xdr:colOff>19721</xdr:colOff>
      <xdr:row>125</xdr:row>
      <xdr:rowOff>136333</xdr:rowOff>
    </xdr:from>
    <xdr:to>
      <xdr:col>51</xdr:col>
      <xdr:colOff>262759</xdr:colOff>
      <xdr:row>125</xdr:row>
      <xdr:rowOff>182052</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28813687" y="29074816"/>
          <a:ext cx="650545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31</xdr:col>
      <xdr:colOff>281803</xdr:colOff>
      <xdr:row>82</xdr:row>
      <xdr:rowOff>0</xdr:rowOff>
    </xdr:from>
    <xdr:ext cx="1088069" cy="427478"/>
    <xdr:pic>
      <xdr:nvPicPr>
        <xdr:cNvPr id="20" name="Picture 19">
          <a:extLst>
            <a:ext uri="{FF2B5EF4-FFF2-40B4-BE49-F238E27FC236}">
              <a16:creationId xmlns:a16="http://schemas.microsoft.com/office/drawing/2014/main" id="{FEA688C0-FA7F-497D-BE14-598217CDCD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34238" y="0"/>
          <a:ext cx="1088069" cy="427478"/>
        </a:xfrm>
        <a:prstGeom prst="rect">
          <a:avLst/>
        </a:prstGeom>
      </xdr:spPr>
    </xdr:pic>
    <xdr:clientData/>
  </xdr:oneCellAnchor>
  <xdr:twoCellAnchor>
    <xdr:from>
      <xdr:col>22</xdr:col>
      <xdr:colOff>14200</xdr:colOff>
      <xdr:row>83</xdr:row>
      <xdr:rowOff>140865</xdr:rowOff>
    </xdr:from>
    <xdr:to>
      <xdr:col>32</xdr:col>
      <xdr:colOff>71782</xdr:colOff>
      <xdr:row>84</xdr:row>
      <xdr:rowOff>4366</xdr:rowOff>
    </xdr:to>
    <xdr:sp macro="" textlink="">
      <xdr:nvSpPr>
        <xdr:cNvPr id="21" name="Rectangle 20">
          <a:extLst>
            <a:ext uri="{FF2B5EF4-FFF2-40B4-BE49-F238E27FC236}">
              <a16:creationId xmlns:a16="http://schemas.microsoft.com/office/drawing/2014/main" id="{4768AD21-BBE9-4B44-B69A-107B2815344E}"/>
            </a:ext>
          </a:extLst>
        </xdr:cNvPr>
        <xdr:cNvSpPr/>
      </xdr:nvSpPr>
      <xdr:spPr>
        <a:xfrm flipV="1">
          <a:off x="168809" y="323082"/>
          <a:ext cx="646279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35</xdr:col>
      <xdr:colOff>14200</xdr:colOff>
      <xdr:row>111</xdr:row>
      <xdr:rowOff>140860</xdr:rowOff>
    </xdr:from>
    <xdr:to>
      <xdr:col>41</xdr:col>
      <xdr:colOff>2517913</xdr:colOff>
      <xdr:row>112</xdr:row>
      <xdr:rowOff>11043</xdr:rowOff>
    </xdr:to>
    <xdr:sp macro="" textlink="">
      <xdr:nvSpPr>
        <xdr:cNvPr id="32" name="Rectangle 31">
          <a:extLst>
            <a:ext uri="{FF2B5EF4-FFF2-40B4-BE49-F238E27FC236}">
              <a16:creationId xmlns:a16="http://schemas.microsoft.com/office/drawing/2014/main" id="{2C9BD0FA-8859-4E19-B65C-4CC19AE7942A}"/>
            </a:ext>
          </a:extLst>
        </xdr:cNvPr>
        <xdr:cNvSpPr/>
      </xdr:nvSpPr>
      <xdr:spPr>
        <a:xfrm flipV="1">
          <a:off x="22189504" y="26584469"/>
          <a:ext cx="6446235" cy="52400"/>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41</xdr:col>
      <xdr:colOff>2131393</xdr:colOff>
      <xdr:row>110</xdr:row>
      <xdr:rowOff>5519</xdr:rowOff>
    </xdr:from>
    <xdr:ext cx="1088069" cy="427478"/>
    <xdr:pic>
      <xdr:nvPicPr>
        <xdr:cNvPr id="33" name="Picture 32">
          <a:extLst>
            <a:ext uri="{FF2B5EF4-FFF2-40B4-BE49-F238E27FC236}">
              <a16:creationId xmlns:a16="http://schemas.microsoft.com/office/drawing/2014/main" id="{F1845C90-32F4-4012-A953-8E33CEA38B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249219" y="26266910"/>
          <a:ext cx="1088069" cy="427478"/>
        </a:xfrm>
        <a:prstGeom prst="rect">
          <a:avLst/>
        </a:prstGeom>
      </xdr:spPr>
    </xdr:pic>
    <xdr:clientData/>
  </xdr:oneCellAnchor>
  <xdr:twoCellAnchor>
    <xdr:from>
      <xdr:col>26</xdr:col>
      <xdr:colOff>546653</xdr:colOff>
      <xdr:row>86</xdr:row>
      <xdr:rowOff>60739</xdr:rowOff>
    </xdr:from>
    <xdr:to>
      <xdr:col>33</xdr:col>
      <xdr:colOff>26043</xdr:colOff>
      <xdr:row>96</xdr:row>
      <xdr:rowOff>198818</xdr:rowOff>
    </xdr:to>
    <xdr:graphicFrame macro="">
      <xdr:nvGraphicFramePr>
        <xdr:cNvPr id="34" name="Chart 33">
          <a:extLst>
            <a:ext uri="{FF2B5EF4-FFF2-40B4-BE49-F238E27FC236}">
              <a16:creationId xmlns:a16="http://schemas.microsoft.com/office/drawing/2014/main" id="{AAEC9DA1-EB7E-45C7-B161-CF234E693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121478</xdr:colOff>
      <xdr:row>121</xdr:row>
      <xdr:rowOff>16566</xdr:rowOff>
    </xdr:from>
    <xdr:to>
      <xdr:col>40</xdr:col>
      <xdr:colOff>27609</xdr:colOff>
      <xdr:row>122</xdr:row>
      <xdr:rowOff>33131</xdr:rowOff>
    </xdr:to>
    <xdr:graphicFrame macro="">
      <xdr:nvGraphicFramePr>
        <xdr:cNvPr id="38" name="Chart 37">
          <a:extLst>
            <a:ext uri="{FF2B5EF4-FFF2-40B4-BE49-F238E27FC236}">
              <a16:creationId xmlns:a16="http://schemas.microsoft.com/office/drawing/2014/main" id="{70B6E052-4BC6-426B-A8B5-13A072E85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40</xdr:col>
      <xdr:colOff>215348</xdr:colOff>
      <xdr:row>121</xdr:row>
      <xdr:rowOff>22087</xdr:rowOff>
    </xdr:from>
    <xdr:to>
      <xdr:col>42</xdr:col>
      <xdr:colOff>22087</xdr:colOff>
      <xdr:row>122</xdr:row>
      <xdr:rowOff>82826</xdr:rowOff>
    </xdr:to>
    <xdr:graphicFrame macro="">
      <xdr:nvGraphicFramePr>
        <xdr:cNvPr id="39" name="Chart 38">
          <a:extLst>
            <a:ext uri="{FF2B5EF4-FFF2-40B4-BE49-F238E27FC236}">
              <a16:creationId xmlns:a16="http://schemas.microsoft.com/office/drawing/2014/main" id="{C8337416-E413-4A2D-BA73-F774A994F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40</xdr:col>
      <xdr:colOff>115955</xdr:colOff>
      <xdr:row>116</xdr:row>
      <xdr:rowOff>5523</xdr:rowOff>
    </xdr:from>
    <xdr:to>
      <xdr:col>42</xdr:col>
      <xdr:colOff>60736</xdr:colOff>
      <xdr:row>119</xdr:row>
      <xdr:rowOff>524566</xdr:rowOff>
    </xdr:to>
    <xdr:graphicFrame macro="">
      <xdr:nvGraphicFramePr>
        <xdr:cNvPr id="40" name="Chart 39">
          <a:extLst>
            <a:ext uri="{FF2B5EF4-FFF2-40B4-BE49-F238E27FC236}">
              <a16:creationId xmlns:a16="http://schemas.microsoft.com/office/drawing/2014/main" id="{4BD34BD7-8ABD-4FDC-BBC3-9F804A026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02996" y="13165294"/>
              <a:ext cx="6884377" cy="928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02993" y="13947530"/>
              <a:ext cx="6884380" cy="908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02996" y="18178096"/>
              <a:ext cx="6884377" cy="9495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02993" y="18981196"/>
              <a:ext cx="6877053" cy="92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twan-projects\cts-reports\app\report\cts-daily-report.xlsx" TargetMode="External"/><Relationship Id="rId1" Type="http://schemas.openxmlformats.org/officeDocument/2006/relationships/externalLinkPath" Target="cts-daily-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ily-8h30-report"/>
      <sheetName val="daily_8h30_nhtm"/>
      <sheetName val="daily_8h30_time"/>
      <sheetName val="daily_8h30_omo"/>
      <sheetName val="daily_8h30_mm"/>
      <sheetName val="daily_8h30_news"/>
      <sheetName val="daily_8h30_data"/>
    </sheetNames>
    <sheetDataSet>
      <sheetData sheetId="0"/>
      <sheetData sheetId="1">
        <row r="2">
          <cell r="A2">
            <v>45839</v>
          </cell>
          <cell r="B2">
            <v>4.8000000000000001E-2</v>
          </cell>
          <cell r="C2">
            <v>0.06</v>
          </cell>
          <cell r="D2">
            <v>5.3999999999999999E-2</v>
          </cell>
          <cell r="E2">
            <v>6.6000000000000003E-2</v>
          </cell>
          <cell r="F2">
            <v>8.8999999999999996E-2</v>
          </cell>
          <cell r="G2">
            <v>7.7499999999999999E-2</v>
          </cell>
        </row>
        <row r="3">
          <cell r="A3">
            <v>45809</v>
          </cell>
          <cell r="B3">
            <v>4.8000000000000001E-2</v>
          </cell>
          <cell r="C3">
            <v>0.06</v>
          </cell>
          <cell r="D3">
            <v>5.3999999999999999E-2</v>
          </cell>
          <cell r="E3">
            <v>6.6000000000000003E-2</v>
          </cell>
          <cell r="F3">
            <v>8.8999999999999996E-2</v>
          </cell>
          <cell r="G3">
            <v>7.7499999999999999E-2</v>
          </cell>
        </row>
        <row r="4">
          <cell r="A4">
            <v>45778</v>
          </cell>
          <cell r="B4">
            <v>4.8000000000000001E-2</v>
          </cell>
          <cell r="C4">
            <v>0.06</v>
          </cell>
          <cell r="D4">
            <v>5.3999999999999999E-2</v>
          </cell>
          <cell r="E4">
            <v>6.6000000000000003E-2</v>
          </cell>
          <cell r="F4">
            <v>8.8999999999999996E-2</v>
          </cell>
          <cell r="G4">
            <v>7.7499999999999999E-2</v>
          </cell>
        </row>
        <row r="5">
          <cell r="A5">
            <v>45748</v>
          </cell>
          <cell r="B5">
            <v>4.8000000000000001E-2</v>
          </cell>
          <cell r="C5">
            <v>0.06</v>
          </cell>
          <cell r="D5">
            <v>5.3999999999999999E-2</v>
          </cell>
          <cell r="E5">
            <v>6.6000000000000003E-2</v>
          </cell>
          <cell r="F5">
            <v>8.8999999999999996E-2</v>
          </cell>
          <cell r="G5">
            <v>7.7499999999999999E-2</v>
          </cell>
        </row>
        <row r="6">
          <cell r="A6">
            <v>45717</v>
          </cell>
          <cell r="B6">
            <v>4.8000000000000001E-2</v>
          </cell>
          <cell r="C6">
            <v>0.06</v>
          </cell>
          <cell r="D6">
            <v>5.3999999999999999E-2</v>
          </cell>
          <cell r="E6">
            <v>6.6000000000000003E-2</v>
          </cell>
          <cell r="F6">
            <v>0.09</v>
          </cell>
          <cell r="G6">
            <v>7.8E-2</v>
          </cell>
        </row>
        <row r="7">
          <cell r="A7">
            <v>45689</v>
          </cell>
          <cell r="B7">
            <v>4.8000000000000001E-2</v>
          </cell>
          <cell r="C7">
            <v>0.06</v>
          </cell>
          <cell r="D7">
            <v>5.3999999999999999E-2</v>
          </cell>
          <cell r="E7">
            <v>6.7000000000000004E-2</v>
          </cell>
          <cell r="F7">
            <v>0.09</v>
          </cell>
          <cell r="G7">
            <v>7.85E-2</v>
          </cell>
        </row>
        <row r="8">
          <cell r="A8">
            <v>45658</v>
          </cell>
          <cell r="B8">
            <v>4.9000000000000002E-2</v>
          </cell>
          <cell r="C8">
            <v>5.8999999999999997E-2</v>
          </cell>
          <cell r="D8">
            <v>5.3999999999999999E-2</v>
          </cell>
          <cell r="E8">
            <v>6.7000000000000004E-2</v>
          </cell>
          <cell r="F8">
            <v>0.09</v>
          </cell>
          <cell r="G8">
            <v>7.85E-2</v>
          </cell>
        </row>
        <row r="9">
          <cell r="A9">
            <v>45627</v>
          </cell>
          <cell r="B9">
            <v>0.05</v>
          </cell>
          <cell r="C9">
            <v>5.8999999999999997E-2</v>
          </cell>
          <cell r="D9">
            <v>5.45E-2</v>
          </cell>
          <cell r="E9">
            <v>6.7000000000000004E-2</v>
          </cell>
          <cell r="F9">
            <v>0.09</v>
          </cell>
          <cell r="G9">
            <v>7.85E-2</v>
          </cell>
        </row>
        <row r="10">
          <cell r="A10">
            <v>45597</v>
          </cell>
          <cell r="B10">
            <v>5.0999999999999997E-2</v>
          </cell>
          <cell r="C10">
            <v>0.06</v>
          </cell>
          <cell r="D10">
            <v>5.5499999999999994E-2</v>
          </cell>
          <cell r="E10">
            <v>6.7000000000000004E-2</v>
          </cell>
          <cell r="F10">
            <v>0.09</v>
          </cell>
          <cell r="G10">
            <v>7.85E-2</v>
          </cell>
        </row>
        <row r="11">
          <cell r="A11">
            <v>45566</v>
          </cell>
          <cell r="B11">
            <v>5.1999999999999998E-2</v>
          </cell>
          <cell r="C11">
            <v>0.06</v>
          </cell>
          <cell r="D11">
            <v>5.5999999999999994E-2</v>
          </cell>
          <cell r="E11">
            <v>6.7000000000000004E-2</v>
          </cell>
          <cell r="F11">
            <v>9.0999999999999998E-2</v>
          </cell>
          <cell r="G11">
            <v>7.9000000000000001E-2</v>
          </cell>
        </row>
        <row r="12">
          <cell r="A12">
            <v>45536</v>
          </cell>
          <cell r="B12">
            <v>5.2999999999999999E-2</v>
          </cell>
          <cell r="C12">
            <v>0.06</v>
          </cell>
          <cell r="D12">
            <v>5.6499999999999995E-2</v>
          </cell>
          <cell r="E12">
            <v>6.7000000000000004E-2</v>
          </cell>
          <cell r="F12">
            <v>9.0999999999999998E-2</v>
          </cell>
          <cell r="G12">
            <v>7.9000000000000001E-2</v>
          </cell>
        </row>
        <row r="13">
          <cell r="A13">
            <v>45505</v>
          </cell>
          <cell r="B13">
            <v>5.2999999999999999E-2</v>
          </cell>
          <cell r="C13">
            <v>6.0999999999999999E-2</v>
          </cell>
          <cell r="D13">
            <v>5.6999999999999995E-2</v>
          </cell>
          <cell r="E13">
            <v>6.8000000000000005E-2</v>
          </cell>
          <cell r="F13">
            <v>9.1999999999999998E-2</v>
          </cell>
          <cell r="G13">
            <v>0.08</v>
          </cell>
        </row>
        <row r="14">
          <cell r="A14">
            <v>45474</v>
          </cell>
          <cell r="B14">
            <v>5.5E-2</v>
          </cell>
          <cell r="C14">
            <v>6.2E-2</v>
          </cell>
          <cell r="D14">
            <v>5.8499999999999996E-2</v>
          </cell>
          <cell r="E14">
            <v>6.9000000000000006E-2</v>
          </cell>
          <cell r="F14">
            <v>9.2999999999999999E-2</v>
          </cell>
          <cell r="G14">
            <v>8.1000000000000003E-2</v>
          </cell>
        </row>
      </sheetData>
      <sheetData sheetId="2"/>
      <sheetData sheetId="3">
        <row r="1">
          <cell r="B1" t="str">
            <v>rate-2025-07-25</v>
          </cell>
          <cell r="D1" t="str">
            <v>rate-2025-07-28</v>
          </cell>
          <cell r="F1" t="str">
            <v>rate-2025-07-29</v>
          </cell>
          <cell r="H1" t="str">
            <v>rate-2025-07-30</v>
          </cell>
          <cell r="J1" t="str">
            <v>rate-2025-07-31</v>
          </cell>
        </row>
      </sheetData>
      <sheetData sheetId="4">
        <row r="2">
          <cell r="A2">
            <v>45869</v>
          </cell>
          <cell r="B2">
            <v>4.3299999999999998E-2</v>
          </cell>
          <cell r="C2">
            <v>5.7799999999999997E-2</v>
          </cell>
          <cell r="D2">
            <v>4.8099999999999997E-2</v>
          </cell>
          <cell r="E2">
            <v>25240</v>
          </cell>
          <cell r="F2">
            <v>26502</v>
          </cell>
          <cell r="G2">
            <v>26390</v>
          </cell>
          <cell r="H2">
            <v>23978</v>
          </cell>
          <cell r="I2">
            <v>26450</v>
          </cell>
          <cell r="J2">
            <v>7835.26</v>
          </cell>
          <cell r="K2">
            <v>-14431.76</v>
          </cell>
          <cell r="L2">
            <v>-6596.5</v>
          </cell>
          <cell r="M2">
            <v>0</v>
          </cell>
          <cell r="N2">
            <v>206874.98</v>
          </cell>
          <cell r="O2">
            <v>206874.98</v>
          </cell>
        </row>
        <row r="3">
          <cell r="A3">
            <v>45868</v>
          </cell>
          <cell r="B3">
            <v>4.3299999999999998E-2</v>
          </cell>
          <cell r="C3">
            <v>5.7799999999999997E-2</v>
          </cell>
          <cell r="D3">
            <v>4.8099999999999997E-2</v>
          </cell>
          <cell r="E3">
            <v>25240</v>
          </cell>
          <cell r="F3">
            <v>26502</v>
          </cell>
          <cell r="G3">
            <v>26390</v>
          </cell>
          <cell r="H3">
            <v>23978</v>
          </cell>
          <cell r="I3">
            <v>26450</v>
          </cell>
          <cell r="J3">
            <v>1493.85</v>
          </cell>
          <cell r="K3">
            <v>-10548.65</v>
          </cell>
          <cell r="L3">
            <v>-9054.7999999999993</v>
          </cell>
          <cell r="M3">
            <v>0</v>
          </cell>
          <cell r="N3">
            <v>213471.48</v>
          </cell>
          <cell r="O3">
            <v>213471.48</v>
          </cell>
        </row>
        <row r="4">
          <cell r="A4">
            <v>45867</v>
          </cell>
          <cell r="B4">
            <v>4.3299999999999998E-2</v>
          </cell>
          <cell r="C4">
            <v>5.7799999999999997E-2</v>
          </cell>
          <cell r="D4">
            <v>4.8099999999999997E-2</v>
          </cell>
          <cell r="E4">
            <v>25228</v>
          </cell>
          <cell r="F4">
            <v>26489.4</v>
          </cell>
          <cell r="G4">
            <v>26400</v>
          </cell>
          <cell r="H4">
            <v>23966.6</v>
          </cell>
          <cell r="I4">
            <v>26450</v>
          </cell>
          <cell r="J4">
            <v>10149.280000000001</v>
          </cell>
          <cell r="K4">
            <v>-13053.03</v>
          </cell>
          <cell r="L4">
            <v>-2903.75</v>
          </cell>
          <cell r="M4">
            <v>0</v>
          </cell>
          <cell r="N4">
            <v>222526.28</v>
          </cell>
          <cell r="O4">
            <v>222526.28</v>
          </cell>
        </row>
        <row r="5">
          <cell r="A5">
            <v>45866</v>
          </cell>
          <cell r="B5">
            <v>5.8500000000000003E-2</v>
          </cell>
          <cell r="C5">
            <v>5.3400000000000003E-2</v>
          </cell>
          <cell r="D5">
            <v>5.4399999999999997E-2</v>
          </cell>
          <cell r="E5">
            <v>25206</v>
          </cell>
          <cell r="F5">
            <v>26466.3</v>
          </cell>
          <cell r="G5">
            <v>26380</v>
          </cell>
          <cell r="H5">
            <v>23945.7</v>
          </cell>
          <cell r="I5">
            <v>26460</v>
          </cell>
          <cell r="J5">
            <v>18378</v>
          </cell>
          <cell r="K5">
            <v>-3818.7</v>
          </cell>
          <cell r="L5">
            <v>14559.3</v>
          </cell>
          <cell r="M5">
            <v>0</v>
          </cell>
          <cell r="N5">
            <v>225430.03</v>
          </cell>
          <cell r="O5">
            <v>225430.03</v>
          </cell>
        </row>
        <row r="6">
          <cell r="A6">
            <v>45863</v>
          </cell>
          <cell r="B6">
            <v>6.5000000000000002E-2</v>
          </cell>
          <cell r="C6">
            <v>5.3900000000000003E-2</v>
          </cell>
          <cell r="D6">
            <v>5.57E-2</v>
          </cell>
          <cell r="E6">
            <v>25164</v>
          </cell>
          <cell r="F6">
            <v>26422.2</v>
          </cell>
          <cell r="G6">
            <v>26300</v>
          </cell>
          <cell r="H6">
            <v>23905.8</v>
          </cell>
          <cell r="I6">
            <v>26460</v>
          </cell>
          <cell r="J6">
            <v>31528.76</v>
          </cell>
          <cell r="K6">
            <v>-7940.46</v>
          </cell>
          <cell r="L6">
            <v>23588.3</v>
          </cell>
          <cell r="M6">
            <v>0</v>
          </cell>
          <cell r="N6">
            <v>210870.73</v>
          </cell>
          <cell r="O6">
            <v>210870.73</v>
          </cell>
        </row>
        <row r="7">
          <cell r="A7">
            <v>45862</v>
          </cell>
          <cell r="B7">
            <v>5.9499999999999997E-2</v>
          </cell>
          <cell r="C7">
            <v>4.8800000000000003E-2</v>
          </cell>
          <cell r="D7">
            <v>5.1299999999999998E-2</v>
          </cell>
          <cell r="E7">
            <v>25164</v>
          </cell>
          <cell r="F7">
            <v>26422.2</v>
          </cell>
          <cell r="G7">
            <v>26300</v>
          </cell>
          <cell r="H7">
            <v>23905.8</v>
          </cell>
          <cell r="I7">
            <v>26460</v>
          </cell>
          <cell r="J7">
            <v>47176.06</v>
          </cell>
          <cell r="K7">
            <v>-24678.19</v>
          </cell>
          <cell r="L7">
            <v>22497.87</v>
          </cell>
          <cell r="M7">
            <v>0</v>
          </cell>
          <cell r="N7">
            <v>187282.43</v>
          </cell>
          <cell r="O7">
            <v>187282.43</v>
          </cell>
        </row>
        <row r="8">
          <cell r="A8">
            <v>45861</v>
          </cell>
          <cell r="B8">
            <v>5.2600000000000001E-2</v>
          </cell>
          <cell r="C8">
            <v>5.0200000000000002E-2</v>
          </cell>
          <cell r="D8">
            <v>4.9599999999999998E-2</v>
          </cell>
          <cell r="E8">
            <v>25166</v>
          </cell>
          <cell r="F8">
            <v>26424.3</v>
          </cell>
          <cell r="G8">
            <v>26320</v>
          </cell>
          <cell r="H8">
            <v>23907.7</v>
          </cell>
          <cell r="I8">
            <v>26460</v>
          </cell>
          <cell r="J8">
            <v>39713.629999999997</v>
          </cell>
          <cell r="K8">
            <v>-30000</v>
          </cell>
          <cell r="L8">
            <v>9713.6299999999974</v>
          </cell>
          <cell r="M8">
            <v>0</v>
          </cell>
          <cell r="N8">
            <v>164784.56</v>
          </cell>
          <cell r="O8">
            <v>164784.56</v>
          </cell>
        </row>
        <row r="9">
          <cell r="A9">
            <v>45860</v>
          </cell>
          <cell r="B9">
            <v>5.04E-2</v>
          </cell>
          <cell r="C9">
            <v>4.7699999999999999E-2</v>
          </cell>
          <cell r="D9">
            <v>5.0599999999999999E-2</v>
          </cell>
          <cell r="E9">
            <v>25177</v>
          </cell>
          <cell r="F9">
            <v>26435.85</v>
          </cell>
          <cell r="G9">
            <v>26320</v>
          </cell>
          <cell r="H9">
            <v>23918.15</v>
          </cell>
          <cell r="I9">
            <v>26460</v>
          </cell>
          <cell r="J9">
            <v>45918.43</v>
          </cell>
          <cell r="K9">
            <v>-31067.05</v>
          </cell>
          <cell r="L9">
            <v>14851.380000000001</v>
          </cell>
          <cell r="M9">
            <v>-1000</v>
          </cell>
          <cell r="N9">
            <v>156070.93</v>
          </cell>
          <cell r="O9">
            <v>155070.93</v>
          </cell>
        </row>
        <row r="10">
          <cell r="A10">
            <v>45859</v>
          </cell>
          <cell r="B10">
            <v>4.9299999999999997E-2</v>
          </cell>
          <cell r="C10">
            <v>4.6699999999999998E-2</v>
          </cell>
          <cell r="D10">
            <v>4.7800000000000002E-2</v>
          </cell>
          <cell r="E10">
            <v>25179</v>
          </cell>
          <cell r="F10">
            <v>26437.95</v>
          </cell>
          <cell r="G10">
            <v>26320</v>
          </cell>
          <cell r="H10">
            <v>23920.05</v>
          </cell>
          <cell r="I10">
            <v>26450</v>
          </cell>
          <cell r="J10">
            <v>25364.230000000003</v>
          </cell>
          <cell r="K10">
            <v>-17160.37</v>
          </cell>
          <cell r="L10">
            <v>8203.8600000000042</v>
          </cell>
          <cell r="M10">
            <v>-11000</v>
          </cell>
          <cell r="N10">
            <v>151219.54999999999</v>
          </cell>
          <cell r="O10">
            <v>140219.54999999999</v>
          </cell>
        </row>
        <row r="11">
          <cell r="A11">
            <v>45856</v>
          </cell>
          <cell r="B11">
            <v>5.0099999999999999E-2</v>
          </cell>
          <cell r="C11">
            <v>4.6699999999999998E-2</v>
          </cell>
          <cell r="D11">
            <v>4.8500000000000001E-2</v>
          </cell>
          <cell r="E11">
            <v>25185</v>
          </cell>
          <cell r="F11">
            <v>26444.25</v>
          </cell>
          <cell r="G11">
            <v>26330</v>
          </cell>
          <cell r="H11">
            <v>23925.75</v>
          </cell>
          <cell r="I11">
            <v>26420</v>
          </cell>
          <cell r="J11">
            <v>27715.62</v>
          </cell>
          <cell r="K11">
            <v>-11444.18</v>
          </cell>
          <cell r="L11">
            <v>16271.439999999999</v>
          </cell>
          <cell r="M11">
            <v>-15999.9</v>
          </cell>
          <cell r="N11">
            <v>148015.59</v>
          </cell>
          <cell r="O11">
            <v>132015.69</v>
          </cell>
        </row>
        <row r="12">
          <cell r="A12">
            <v>45855</v>
          </cell>
          <cell r="B12">
            <v>5.1700000000000003E-2</v>
          </cell>
          <cell r="C12">
            <v>4.6399999999999997E-2</v>
          </cell>
          <cell r="D12">
            <v>4.9299999999999997E-2</v>
          </cell>
          <cell r="E12">
            <v>25185</v>
          </cell>
          <cell r="F12">
            <v>26444.25</v>
          </cell>
          <cell r="G12">
            <v>26330</v>
          </cell>
          <cell r="H12">
            <v>23925.75</v>
          </cell>
          <cell r="I12">
            <v>26420</v>
          </cell>
          <cell r="J12">
            <v>29775.63</v>
          </cell>
          <cell r="K12">
            <v>-14756.42</v>
          </cell>
          <cell r="L12">
            <v>15019.210000000001</v>
          </cell>
          <cell r="M12">
            <v>-17399.900000000001</v>
          </cell>
          <cell r="N12">
            <v>133144.15</v>
          </cell>
          <cell r="O12">
            <v>115744.25</v>
          </cell>
        </row>
        <row r="13">
          <cell r="A13">
            <v>45854</v>
          </cell>
          <cell r="B13">
            <v>5.0900000000000001E-2</v>
          </cell>
          <cell r="C13">
            <v>4.6100000000000002E-2</v>
          </cell>
          <cell r="D13">
            <v>4.9099999999999998E-2</v>
          </cell>
          <cell r="E13">
            <v>25176</v>
          </cell>
          <cell r="F13">
            <v>26434.799999999999</v>
          </cell>
          <cell r="G13">
            <v>26340</v>
          </cell>
          <cell r="H13">
            <v>23917.200000000001</v>
          </cell>
          <cell r="I13">
            <v>26420</v>
          </cell>
          <cell r="J13">
            <v>35000</v>
          </cell>
          <cell r="K13">
            <v>-21994.75</v>
          </cell>
          <cell r="L13">
            <v>13005.25</v>
          </cell>
          <cell r="M13">
            <v>-22399.9</v>
          </cell>
          <cell r="N13">
            <v>123124.94</v>
          </cell>
          <cell r="O13">
            <v>100725.04000000001</v>
          </cell>
        </row>
        <row r="14">
          <cell r="A14">
            <v>45853</v>
          </cell>
          <cell r="B14">
            <v>4.7800000000000002E-2</v>
          </cell>
          <cell r="C14">
            <v>4.5499999999999999E-2</v>
          </cell>
          <cell r="D14">
            <v>4.7199999999999999E-2</v>
          </cell>
          <cell r="E14">
            <v>25168</v>
          </cell>
          <cell r="F14">
            <v>26426.400000000001</v>
          </cell>
          <cell r="G14">
            <v>26320</v>
          </cell>
          <cell r="H14">
            <v>23909.599999999999</v>
          </cell>
          <cell r="I14">
            <v>26420</v>
          </cell>
          <cell r="J14">
            <v>40977.94</v>
          </cell>
          <cell r="K14">
            <v>-25000</v>
          </cell>
          <cell r="L14">
            <v>15977.940000000002</v>
          </cell>
          <cell r="M14">
            <v>-26399.9</v>
          </cell>
          <cell r="N14">
            <v>114119.69</v>
          </cell>
          <cell r="O14">
            <v>87719.790000000008</v>
          </cell>
        </row>
        <row r="15">
          <cell r="A15">
            <v>45852</v>
          </cell>
          <cell r="B15">
            <v>4.6800000000000001E-2</v>
          </cell>
          <cell r="C15">
            <v>4.5900000000000003E-2</v>
          </cell>
          <cell r="D15">
            <v>4.7E-2</v>
          </cell>
          <cell r="E15">
            <v>25148</v>
          </cell>
          <cell r="F15">
            <v>26405.4</v>
          </cell>
          <cell r="G15">
            <v>26310</v>
          </cell>
          <cell r="H15">
            <v>23890.6</v>
          </cell>
          <cell r="I15">
            <v>26420</v>
          </cell>
          <cell r="J15">
            <v>22160.37</v>
          </cell>
          <cell r="K15">
            <v>-33019.72</v>
          </cell>
          <cell r="L15">
            <v>-10859.350000000002</v>
          </cell>
          <cell r="M15">
            <v>-21399.9</v>
          </cell>
          <cell r="N15">
            <v>93141.75</v>
          </cell>
          <cell r="O15">
            <v>71741.850000000006</v>
          </cell>
        </row>
        <row r="16">
          <cell r="A16">
            <v>45849</v>
          </cell>
          <cell r="B16">
            <v>4.65E-2</v>
          </cell>
          <cell r="C16">
            <v>4.2999999999999997E-2</v>
          </cell>
          <cell r="D16">
            <v>4.7800000000000002E-2</v>
          </cell>
          <cell r="E16">
            <v>25128</v>
          </cell>
          <cell r="F16">
            <v>26384.400000000001</v>
          </cell>
          <cell r="G16">
            <v>26290</v>
          </cell>
          <cell r="H16">
            <v>23871.599999999999</v>
          </cell>
          <cell r="I16">
            <v>26490</v>
          </cell>
          <cell r="J16">
            <v>19644.18</v>
          </cell>
          <cell r="K16">
            <v>-21400</v>
          </cell>
          <cell r="L16">
            <v>-1755.8199999999997</v>
          </cell>
          <cell r="M16">
            <v>-21400</v>
          </cell>
          <cell r="N16">
            <v>104001.2</v>
          </cell>
          <cell r="O16">
            <v>82601.2</v>
          </cell>
        </row>
        <row r="17">
          <cell r="A17">
            <v>45848</v>
          </cell>
          <cell r="B17">
            <v>4.6899999999999997E-2</v>
          </cell>
          <cell r="C17">
            <v>4.6699999999999998E-2</v>
          </cell>
          <cell r="D17">
            <v>4.7100000000000003E-2</v>
          </cell>
          <cell r="E17">
            <v>25128</v>
          </cell>
          <cell r="F17">
            <v>26384.400000000001</v>
          </cell>
          <cell r="G17">
            <v>26290</v>
          </cell>
          <cell r="H17">
            <v>23871.599999999999</v>
          </cell>
          <cell r="I17">
            <v>26490</v>
          </cell>
          <cell r="J17">
            <v>24409.620000000003</v>
          </cell>
          <cell r="K17">
            <v>-5195.7700000000004</v>
          </cell>
          <cell r="L17">
            <v>19213.850000000002</v>
          </cell>
          <cell r="M17">
            <v>-28200</v>
          </cell>
          <cell r="N17">
            <v>112557.02</v>
          </cell>
          <cell r="O17">
            <v>84357.02</v>
          </cell>
        </row>
        <row r="18">
          <cell r="A18">
            <v>45847</v>
          </cell>
          <cell r="B18">
            <v>4.65E-2</v>
          </cell>
          <cell r="C18">
            <v>4.9099999999999998E-2</v>
          </cell>
          <cell r="D18">
            <v>4.7500000000000001E-2</v>
          </cell>
          <cell r="E18">
            <v>25131</v>
          </cell>
          <cell r="F18">
            <v>26387.55</v>
          </cell>
          <cell r="G18">
            <v>26290</v>
          </cell>
          <cell r="H18">
            <v>23874.45</v>
          </cell>
          <cell r="I18">
            <v>26490</v>
          </cell>
          <cell r="J18">
            <v>18932.849999999999</v>
          </cell>
          <cell r="K18">
            <v>-5410.15</v>
          </cell>
          <cell r="L18">
            <v>13522.699999999999</v>
          </cell>
          <cell r="M18">
            <v>-32400</v>
          </cell>
          <cell r="N18">
            <v>97543.17</v>
          </cell>
          <cell r="O18">
            <v>65143.17</v>
          </cell>
        </row>
        <row r="19">
          <cell r="A19">
            <v>45846</v>
          </cell>
          <cell r="B19">
            <v>4.48E-2</v>
          </cell>
          <cell r="C19">
            <v>4.2799999999999998E-2</v>
          </cell>
          <cell r="D19">
            <v>4.6399999999999997E-2</v>
          </cell>
          <cell r="E19">
            <v>25119</v>
          </cell>
          <cell r="F19">
            <v>26374.95</v>
          </cell>
          <cell r="G19">
            <v>26320</v>
          </cell>
          <cell r="H19">
            <v>23863.05</v>
          </cell>
          <cell r="I19">
            <v>26490</v>
          </cell>
          <cell r="J19">
            <v>16509.599999999999</v>
          </cell>
          <cell r="K19">
            <v>-13043.36</v>
          </cell>
          <cell r="L19">
            <v>3466.239999999998</v>
          </cell>
          <cell r="M19">
            <v>-27400</v>
          </cell>
          <cell r="N19">
            <v>79020.47</v>
          </cell>
          <cell r="O19">
            <v>51620.47</v>
          </cell>
        </row>
        <row r="20">
          <cell r="A20">
            <v>45845</v>
          </cell>
          <cell r="B20">
            <v>4.2500000000000003E-2</v>
          </cell>
          <cell r="C20">
            <v>4.4699999999999997E-2</v>
          </cell>
          <cell r="D20">
            <v>4.6600000000000003E-2</v>
          </cell>
          <cell r="E20">
            <v>25121</v>
          </cell>
          <cell r="F20">
            <v>26377.05</v>
          </cell>
          <cell r="G20">
            <v>26305</v>
          </cell>
          <cell r="H20">
            <v>23864.95</v>
          </cell>
          <cell r="I20">
            <v>26500</v>
          </cell>
          <cell r="J20">
            <v>9000</v>
          </cell>
          <cell r="K20">
            <v>-38055.379999999997</v>
          </cell>
          <cell r="L20">
            <v>-29055.379999999997</v>
          </cell>
          <cell r="M20">
            <v>-22400</v>
          </cell>
          <cell r="N20">
            <v>70554.23</v>
          </cell>
          <cell r="O20">
            <v>48154.229999999996</v>
          </cell>
        </row>
        <row r="21">
          <cell r="A21">
            <v>45842</v>
          </cell>
          <cell r="B21">
            <v>4.0800000000000003E-2</v>
          </cell>
          <cell r="C21">
            <v>4.4200000000000003E-2</v>
          </cell>
          <cell r="D21">
            <v>4.5999999999999999E-2</v>
          </cell>
          <cell r="E21">
            <v>25116</v>
          </cell>
          <cell r="F21">
            <v>26371.8</v>
          </cell>
          <cell r="G21">
            <v>26350</v>
          </cell>
          <cell r="H21">
            <v>23860.2</v>
          </cell>
          <cell r="I21">
            <v>26520</v>
          </cell>
          <cell r="J21">
            <v>5122.5600000000004</v>
          </cell>
          <cell r="K21">
            <v>-32734.85</v>
          </cell>
          <cell r="L21">
            <v>-27612.289999999997</v>
          </cell>
          <cell r="M21">
            <v>-17400</v>
          </cell>
          <cell r="N21">
            <v>94609.61</v>
          </cell>
          <cell r="O21">
            <v>77209.61</v>
          </cell>
        </row>
        <row r="22">
          <cell r="A22">
            <v>45841</v>
          </cell>
          <cell r="B22">
            <v>3.9100000000000003E-2</v>
          </cell>
          <cell r="C22">
            <v>3.8199999999999998E-2</v>
          </cell>
          <cell r="D22">
            <v>4.4999999999999998E-2</v>
          </cell>
          <cell r="E22">
            <v>25116</v>
          </cell>
          <cell r="F22">
            <v>26371.8</v>
          </cell>
          <cell r="G22">
            <v>26350</v>
          </cell>
          <cell r="H22">
            <v>23860.2</v>
          </cell>
          <cell r="I22">
            <v>26520</v>
          </cell>
          <cell r="J22">
            <v>9595.77</v>
          </cell>
          <cell r="K22">
            <v>-29642.06</v>
          </cell>
          <cell r="L22">
            <v>-20046.29</v>
          </cell>
          <cell r="M22">
            <v>-9200</v>
          </cell>
          <cell r="N22">
            <v>114021.9</v>
          </cell>
          <cell r="O22">
            <v>104821.9</v>
          </cell>
        </row>
        <row r="23">
          <cell r="A23">
            <v>45840</v>
          </cell>
          <cell r="B23">
            <v>3.8100000000000002E-2</v>
          </cell>
          <cell r="C23">
            <v>4.6699999999999998E-2</v>
          </cell>
          <cell r="D23">
            <v>4.5499999999999999E-2</v>
          </cell>
          <cell r="E23">
            <v>25091</v>
          </cell>
          <cell r="F23">
            <v>26345.55</v>
          </cell>
          <cell r="G23">
            <v>26345</v>
          </cell>
          <cell r="H23">
            <v>23836.45</v>
          </cell>
          <cell r="I23">
            <v>26470</v>
          </cell>
          <cell r="J23">
            <v>10000</v>
          </cell>
          <cell r="K23">
            <v>-8377.8700000000008</v>
          </cell>
          <cell r="L23">
            <v>1622.1299999999992</v>
          </cell>
          <cell r="M23">
            <v>-9400</v>
          </cell>
          <cell r="N23">
            <v>134268.19</v>
          </cell>
          <cell r="O23">
            <v>124868.19</v>
          </cell>
        </row>
        <row r="24">
          <cell r="A24">
            <v>45839</v>
          </cell>
          <cell r="B24">
            <v>4.8399999999999999E-2</v>
          </cell>
          <cell r="C24">
            <v>4.0399999999999998E-2</v>
          </cell>
          <cell r="D24">
            <v>5.0099999999999999E-2</v>
          </cell>
          <cell r="E24">
            <v>25070</v>
          </cell>
          <cell r="F24">
            <v>26323.5</v>
          </cell>
          <cell r="G24">
            <v>26323</v>
          </cell>
          <cell r="H24">
            <v>23816.5</v>
          </cell>
          <cell r="I24">
            <v>26450</v>
          </cell>
          <cell r="J24">
            <v>7301.46</v>
          </cell>
          <cell r="K24">
            <v>-4778.08</v>
          </cell>
          <cell r="L24">
            <v>2523.38</v>
          </cell>
          <cell r="M24">
            <v>-19400</v>
          </cell>
          <cell r="N24">
            <v>142646.06</v>
          </cell>
          <cell r="O24">
            <v>123246.06</v>
          </cell>
        </row>
        <row r="25">
          <cell r="A25">
            <v>45838</v>
          </cell>
          <cell r="B25">
            <v>6.4500000000000002E-2</v>
          </cell>
          <cell r="C25">
            <v>5.1799999999999999E-2</v>
          </cell>
          <cell r="D25">
            <v>5.1499999999999997E-2</v>
          </cell>
          <cell r="E25">
            <v>25058</v>
          </cell>
          <cell r="F25">
            <v>26310.9</v>
          </cell>
          <cell r="G25">
            <v>26290</v>
          </cell>
          <cell r="H25">
            <v>23805.1</v>
          </cell>
          <cell r="I25">
            <v>26500</v>
          </cell>
          <cell r="J25">
            <v>52904.4</v>
          </cell>
          <cell r="K25">
            <v>0</v>
          </cell>
          <cell r="L25">
            <v>52904.4</v>
          </cell>
          <cell r="M25">
            <v>-22500</v>
          </cell>
          <cell r="N25">
            <v>143222.68</v>
          </cell>
          <cell r="O25">
            <v>120722.68</v>
          </cell>
        </row>
      </sheetData>
      <sheetData sheetId="5"/>
      <sheetData sheetId="6"/>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701931B1-D29B-43AF-9C09-31FA541361EB}" autoFormatId="16" applyNumberFormats="0" applyBorderFormats="0" applyFontFormats="0" applyPatternFormats="0" applyAlignmentFormats="0" applyWidthHeightFormats="0">
  <queryTableRefresh nextId="16">
    <queryTableFields count="15">
      <queryTableField id="1" name="date" tableColumnId="1"/>
      <queryTableField id="2" name="lslnh_on" tableColumnId="2"/>
      <queryTableField id="3" name="lslnh_1m" tableColumnId="3"/>
      <queryTableField id="4" name="lslnh_3m" tableColumnId="4"/>
      <queryTableField id="5" name="dhtg_trung_tam" tableColumnId="5"/>
      <queryTableField id="6" name="dhtg_tran" tableColumnId="6"/>
      <queryTableField id="7" name="dhtg_nhtm_ban_ra" tableColumnId="7"/>
      <queryTableField id="8" name="dhtg_san" tableColumnId="8"/>
      <queryTableField id="9" name="dhtg_tu_do_ban_ra" tableColumnId="9"/>
      <queryTableField id="10" name="omo_bom_tien" tableColumnId="10"/>
      <queryTableField id="11" name="omo_hut_tien" tableColumnId="11"/>
      <queryTableField id="12" name="omo_bom_hut_rong" tableColumnId="12"/>
      <queryTableField id="13" name="tin_phieu_luu_hanh" tableColumnId="13"/>
      <queryTableField id="14" name="reverse_repo_luu_hanh" tableColumnId="14"/>
      <queryTableField id="15" name="outstanding_omo_value"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1" xr16:uid="{F47822AD-2C77-472B-9C5D-DF9BFE27E8A5}" autoFormatId="16" applyNumberFormats="0" applyBorderFormats="0" applyFontFormats="0" applyPatternFormats="0" applyAlignmentFormats="0" applyWidthHeightFormats="0">
  <queryTableRefresh nextId="12">
    <queryTableFields count="11">
      <queryTableField id="1" name="name" tableColumnId="1"/>
      <queryTableField id="2" name="rate-2025-07-25" tableColumnId="2"/>
      <queryTableField id="3" name="value-2025-07-25" tableColumnId="3"/>
      <queryTableField id="4" name="rate-2025-07-28" tableColumnId="4"/>
      <queryTableField id="5" name="value-2025-07-28" tableColumnId="5"/>
      <queryTableField id="6" name="rate-2025-07-29" tableColumnId="6"/>
      <queryTableField id="7" name="value-2025-07-29" tableColumnId="7"/>
      <queryTableField id="8" name="rate-2025-07-30" tableColumnId="8"/>
      <queryTableField id="9" name="value-2025-07-30" tableColumnId="9"/>
      <queryTableField id="10" name="rate-2025-07-31" tableColumnId="10"/>
      <queryTableField id="11" name="value-2025-07-31"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F961443A-D5D4-404B-9F9D-3A419BE8B832}" autoFormatId="16" applyNumberFormats="0" applyBorderFormats="0" applyFontFormats="0" applyPatternFormats="0" applyAlignmentFormats="0" applyWidthHeightFormats="0">
  <queryTableRefresh nextId="17">
    <queryTableFields count="8">
      <queryTableField id="1" name="date" tableColumnId="1"/>
      <queryTableField id="3" name="lshd_tran" tableColumnId="3"/>
      <queryTableField id="6" name="lscv_tran" tableColumnId="6"/>
      <queryTableField id="4" name="lshd_tb" tableColumnId="4"/>
      <queryTableField id="7" name="lscv_tb" tableColumnId="7"/>
      <queryTableField id="2" name="lshd_san" tableColumnId="2"/>
      <queryTableField id="5" name="lscv_san" tableColumnId="5"/>
      <queryTableField id="8" name="dtnh"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2" xr16:uid="{704F212B-EAD4-450F-AC4C-701EB588D26B}" autoFormatId="16" applyNumberFormats="0" applyBorderFormats="0" applyFontFormats="0" applyPatternFormats="0" applyAlignmentFormats="0" applyWidthHeightFormats="0">
  <queryTableRefresh nextId="10">
    <queryTableFields count="8">
      <queryTableField id="1" name="date" tableColumnId="1"/>
      <queryTableField id="2" name="close" tableColumnId="2"/>
      <queryTableField id="3" name="1d_change" tableColumnId="3"/>
      <queryTableField id="4" name="5d_change" tableColumnId="4"/>
      <queryTableField id="5" name="20d_change" tableColumnId="5"/>
      <queryTableField id="6" name="unit" tableColumnId="6"/>
      <queryTableField id="7" name="type" tableColumnId="7"/>
      <queryTableField id="8" name="name"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3"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3"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5"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connectionId="9"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5" connectionId="10"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7"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45101341779471"/><Relationship Id="rId1" Type="http://schemas.openxmlformats.org/officeDocument/2006/relationships/hyperlink" Target="https://pub-196e071ed6aa4a6a80cd72afba5ebd53.r2.dev/TA_WEEKLY_VNINDEX.png?v=0.45101341779471"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38"/>
    <tableColumn id="2" xr3:uid="{B3DE98C8-5C85-4C85-890B-780DFE3BBDDD}" uniqueName="2" name="comment" queryTableFieldId="2" dataDxfId="13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3F7967A-3259-410C-85DE-149E683289A0}" name="weekly_mm_data" displayName="weekly_mm_data" ref="A1:O25" tableType="queryTable" totalsRowShown="0">
  <autoFilter ref="A1:O25" xr:uid="{83F7967A-3259-410C-85DE-149E683289A0}"/>
  <tableColumns count="15">
    <tableColumn id="1" xr3:uid="{C0464F60-D241-4F46-A3BC-2CE78C84F715}" uniqueName="1" name="date" queryTableFieldId="1" dataDxfId="114"/>
    <tableColumn id="2" xr3:uid="{033A5AA5-651C-49A1-AF94-E5124FA136F7}" uniqueName="2" name="lslnh_on" queryTableFieldId="2"/>
    <tableColumn id="3" xr3:uid="{592E5921-0803-4676-A578-13435BBD84FA}" uniqueName="3" name="lslnh_1m" queryTableFieldId="3"/>
    <tableColumn id="4" xr3:uid="{E2B79C43-3A20-49AD-9213-35CC8C144780}" uniqueName="4" name="lslnh_3m" queryTableFieldId="4"/>
    <tableColumn id="5" xr3:uid="{4D092DFA-98A0-45AB-92C8-96D6EA6C28A8}" uniqueName="5" name="dhtg_trung_tam" queryTableFieldId="5"/>
    <tableColumn id="6" xr3:uid="{4E56CA3A-83FB-4740-AF40-0C7527659734}" uniqueName="6" name="dhtg_tran" queryTableFieldId="6"/>
    <tableColumn id="7" xr3:uid="{41461ABA-ED75-48C0-B81F-AE208435E073}" uniqueName="7" name="dhtg_nhtm_ban_ra" queryTableFieldId="7"/>
    <tableColumn id="8" xr3:uid="{F60173A2-9D09-4772-81EA-ED3613E2B040}" uniqueName="8" name="dhtg_san" queryTableFieldId="8"/>
    <tableColumn id="9" xr3:uid="{CC9E0C74-470F-42E5-820B-6DD54D1BF37F}" uniqueName="9" name="dhtg_tu_do_ban_ra" queryTableFieldId="9"/>
    <tableColumn id="10" xr3:uid="{B5BDCD48-CC7F-40EA-836F-E36E28735C8E}" uniqueName="10" name="omo_bom_tien" queryTableFieldId="10"/>
    <tableColumn id="11" xr3:uid="{056BB50C-479B-4A11-90EE-1F1673503225}" uniqueName="11" name="omo_hut_tien" queryTableFieldId="11"/>
    <tableColumn id="12" xr3:uid="{2F847486-999B-46BF-87E2-C10E6D69A6FB}" uniqueName="12" name="omo_bom_hut_rong" queryTableFieldId="12"/>
    <tableColumn id="13" xr3:uid="{53F67B17-7C5F-4373-B512-51096B1CCA4C}" uniqueName="13" name="tin_phieu_luu_hanh" queryTableFieldId="13"/>
    <tableColumn id="14" xr3:uid="{AEA9CB3E-6BDF-4F6F-994B-40C226013BDC}" uniqueName="14" name="reverse_repo_luu_hanh" queryTableFieldId="14"/>
    <tableColumn id="15" xr3:uid="{308C4704-79FA-4708-AC34-C9FB9801A6E4}" uniqueName="15" name="outstanding_omo_value" queryTableFieldId="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DEDB14D-8F2B-4448-9B11-6387171501CA}" name="weekly_omo_data" displayName="weekly_omo_data" ref="A1:K10" tableType="queryTable" totalsRowShown="0">
  <autoFilter ref="A1:K10" xr:uid="{2DEDB14D-8F2B-4448-9B11-6387171501CA}"/>
  <tableColumns count="11">
    <tableColumn id="1" xr3:uid="{3603C586-5997-4ED0-8140-3DA0D8CF7D26}" uniqueName="1" name="name" queryTableFieldId="1" dataDxfId="113"/>
    <tableColumn id="2" xr3:uid="{0D45BED3-EFF1-41E2-9800-B9A7E601C2AD}" uniqueName="2" name="rate-2025-07-25" queryTableFieldId="2"/>
    <tableColumn id="3" xr3:uid="{7E449E5D-1FEB-42A9-B34F-FB095E7653EC}" uniqueName="3" name="value-2025-07-25" queryTableFieldId="3"/>
    <tableColumn id="4" xr3:uid="{DCEAEC98-B70A-4C0D-B450-97285BD82CF4}" uniqueName="4" name="rate-2025-07-28" queryTableFieldId="4"/>
    <tableColumn id="5" xr3:uid="{B36D9380-8E51-4A4D-A827-52DFE2CB693F}" uniqueName="5" name="value-2025-07-28" queryTableFieldId="5"/>
    <tableColumn id="6" xr3:uid="{D3F95822-4300-4374-B0F9-E10D12F2BAD7}" uniqueName="6" name="rate-2025-07-29" queryTableFieldId="6"/>
    <tableColumn id="7" xr3:uid="{A33C5093-E265-473A-A33E-992C06316EE4}" uniqueName="7" name="value-2025-07-29" queryTableFieldId="7"/>
    <tableColumn id="8" xr3:uid="{56F8EED2-8410-4B48-836E-506A1E7B3368}" uniqueName="8" name="rate-2025-07-30" queryTableFieldId="8"/>
    <tableColumn id="9" xr3:uid="{520B6691-5157-4386-BB98-27F2FBE4C8FB}" uniqueName="9" name="value-2025-07-30" queryTableFieldId="9"/>
    <tableColumn id="10" xr3:uid="{3F57D0D0-897C-48FF-BB82-8658362879D7}" uniqueName="10" name="rate-2025-07-31" queryTableFieldId="10"/>
    <tableColumn id="11" xr3:uid="{5A9032B7-864F-4C8A-9FAC-0035E5EE0B13}" uniqueName="11" name="value-2025-07-31" queryTableFieldId="1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99E5520-80C0-4FEF-BA3E-78A131D89AF6}" name="weekly_nhtm_data" displayName="weekly_nhtm_data" ref="A1:H15" tableType="queryTable" totalsRowShown="0">
  <autoFilter ref="A1:H15" xr:uid="{099E5520-80C0-4FEF-BA3E-78A131D89AF6}"/>
  <tableColumns count="8">
    <tableColumn id="1" xr3:uid="{E4F99612-393B-4AC3-8E4D-1ECC5DD9E065}" uniqueName="1" name="date" queryTableFieldId="1" dataDxfId="112"/>
    <tableColumn id="3" xr3:uid="{459AE479-72C8-4CA1-9E72-FF22FD3B637D}" uniqueName="3" name="lshd_tran" queryTableFieldId="3"/>
    <tableColumn id="6" xr3:uid="{65EC5F08-E57C-495A-AF0E-8210B1A929C0}" uniqueName="6" name="lscv_tran" queryTableFieldId="6"/>
    <tableColumn id="4" xr3:uid="{28B9C32B-CC07-4725-BFC9-C225DA3ADECB}" uniqueName="4" name="lshd_tb" queryTableFieldId="4"/>
    <tableColumn id="7" xr3:uid="{F9A60C81-9B13-4C25-9D17-92B661CF8378}" uniqueName="7" name="lscv_tb" queryTableFieldId="7"/>
    <tableColumn id="2" xr3:uid="{68F3519D-2866-4E86-9BE1-98957613B8B0}" uniqueName="2" name="lshd_san" queryTableFieldId="2"/>
    <tableColumn id="5" xr3:uid="{88A0B19F-E3FC-424D-8ECA-1E1A3D229BFB}" uniqueName="5" name="lscv_san" queryTableFieldId="5"/>
    <tableColumn id="8" xr3:uid="{8DC2611A-13F0-47D7-93B2-11BC33622C8F}" uniqueName="8" name="dtnh" queryTableField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DA9B4-A1F4-487D-BBC8-9D3FF097A9D7}" name="weekly_other_data" displayName="weekly_other_data" ref="A1:H18" tableType="queryTable" totalsRowShown="0">
  <autoFilter ref="A1:H18" xr:uid="{7E8DA9B4-A1F4-487D-BBC8-9D3FF097A9D7}"/>
  <tableColumns count="8">
    <tableColumn id="1" xr3:uid="{1717D0FC-89E8-476D-A24E-75BA3B4321E2}" uniqueName="1" name="date" queryTableFieldId="1" dataDxfId="111"/>
    <tableColumn id="2" xr3:uid="{D49B0A6A-306F-4994-98D9-898F2F3F9049}" uniqueName="2" name="close" queryTableFieldId="2"/>
    <tableColumn id="3" xr3:uid="{2F284C15-8CA9-4BEC-922A-F036204377DA}" uniqueName="3" name="1d_change" queryTableFieldId="3"/>
    <tableColumn id="4" xr3:uid="{04DF2FF0-B3D7-42C9-819E-CCD287015B5E}" uniqueName="4" name="5d_change" queryTableFieldId="4"/>
    <tableColumn id="5" xr3:uid="{8EFB867F-D8A5-463F-984B-413F657AD6EA}" uniqueName="5" name="20d_change" queryTableFieldId="5"/>
    <tableColumn id="6" xr3:uid="{45062E94-15CC-4673-A3F5-AE3249C7ECA7}" uniqueName="6" name="unit" queryTableFieldId="6" dataDxfId="110"/>
    <tableColumn id="7" xr3:uid="{C5C4E75F-1D74-45BD-AFBD-147B213CC2FC}" uniqueName="7" name="type" queryTableFieldId="7" dataDxfId="109"/>
    <tableColumn id="8" xr3:uid="{FF5B9E19-4FBC-4AC2-874D-8EE892897251}" uniqueName="8" name="name" queryTableFieldId="8" dataDxfId="10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36"/>
    <tableColumn id="2" xr3:uid="{95C6A7D4-98E5-4831-B5D5-BF03EF2D8BD7}" uniqueName="2" name="industry" queryTableFieldId="2" dataDxfId="135"/>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34"/>
    <tableColumn id="2" xr3:uid="{640B1DCB-BCF7-4695-9C58-AE5A0135DC53}" uniqueName="2" name="ticker" queryTableFieldId="2" dataDxfId="133"/>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32"/>
    <tableColumn id="10" xr3:uid="{488E17C2-7A7D-406B-ACF0-75769B7D4DE2}" uniqueName="10" name="impact_ratio" queryTableFieldId="1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61" tableType="queryTable" totalsRowShown="0">
  <autoFilter ref="A1:I61" xr:uid="{926DE2FE-B1D6-4277-BAC3-FBB0CD4B40B8}"/>
  <tableColumns count="9">
    <tableColumn id="1" xr3:uid="{81721EB1-5AF8-4547-9DD6-ABC6602EC883}" uniqueName="1" name="date" queryTableFieldId="1" dataDxfId="107"/>
    <tableColumn id="2" xr3:uid="{0F6D651A-723B-46F0-9F3A-A5B33C1BADE8}" uniqueName="2" name="ticker" queryTableFieldId="2" dataDxfId="131"/>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30"/>
    <tableColumn id="8" xr3:uid="{696D493E-12AD-4269-9ADC-8B70CA43C233}" uniqueName="8" name="type" queryTableFieldId="8" dataDxfId="12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106"/>
    <tableColumn id="6" xr3:uid="{D59AAAB7-EBAD-45AB-B82B-418239257675}" uniqueName="6" name="close" queryTableFieldId="6"/>
    <tableColumn id="30" xr3:uid="{27ED307B-72DD-4778-AD29-44EF8EA5C5B4}" uniqueName="30" name="trend_5p" queryTableFieldId="30" dataDxfId="105" dataCellStyle="Percent"/>
    <tableColumn id="31" xr3:uid="{3CB300A4-D911-47BD-B128-A6C5C806121B}" uniqueName="31" name="trend_20p" queryTableFieldId="31" dataDxfId="104" dataCellStyle="Percent"/>
    <tableColumn id="32" xr3:uid="{6FF7B721-FD71-44FA-B4CD-FD950D914C21}" uniqueName="32" name="trend_60p" queryTableFieldId="32" dataDxfId="103" dataCellStyle="Percent"/>
    <tableColumn id="33" xr3:uid="{05775727-1ED6-4A11-9F7C-BF70F4E30A61}" uniqueName="33" name="trend_240p" queryTableFieldId="33" dataDxfId="102" dataCellStyle="Percent"/>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101"/>
    <tableColumn id="2" xr3:uid="{D3210794-8685-46CF-9828-391A3CA5A2DF}" uniqueName="2" name="type" queryTableFieldId="2" dataDxfId="128"/>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127"/>
    <tableColumn id="2" xr3:uid="{8C069553-F0E0-48A7-8762-CA87D9C0E377}" uniqueName="2" name="ticker" queryTableFieldId="2" dataDxfId="126"/>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125"/>
    <tableColumn id="3" xr3:uid="{6B8629E7-4776-465D-B2E1-B0590A0CA1E2}" uniqueName="3" name="title" queryTableFieldId="3" dataDxfId="124"/>
    <tableColumn id="4" xr3:uid="{ABCBB920-CB7F-4D42-AED1-0E1BACF35C47}" uniqueName="4" name="content" queryTableFieldId="4" dataDxfId="123"/>
    <tableColumn id="5" xr3:uid="{64ABB16C-CEA4-4741-8DC2-02DD1AEE3D56}" uniqueName="5" name="image_url" queryTableFieldId="5" dataDxfId="122"/>
    <tableColumn id="6" xr3:uid="{5805124A-A17B-4ADF-9132-901C556B5F74}" uniqueName="6" name="article_url" queryTableFieldId="6" dataDxfId="121"/>
    <tableColumn id="7" xr3:uid="{5D3675A9-CADD-48AC-A2D1-5BF1D296D8EE}" uniqueName="7" name="published_time" queryTableFieldId="7" dataDxfId="100"/>
    <tableColumn id="1" xr3:uid="{3B3A0306-6D34-46E9-AD65-66CA9A297B1B}" uniqueName="1" name="news_type" queryTableFieldId="1" dataDxfId="120"/>
    <tableColumn id="8" xr3:uid="{C70AE2AF-7F2C-4153-B582-B654976EF920}" uniqueName="8" name="word_count" queryTableFieldId="8"/>
    <tableColumn id="9" xr3:uid="{2F0F9A3A-6123-41EC-8893-DFA8B5D7EAD6}" uniqueName="9" name="impact" queryTableFieldId="9" dataDxfId="119"/>
    <tableColumn id="10" xr3:uid="{E0023E87-E869-4E4A-82CD-138BE17731F9}" uniqueName="10" name="sectors" queryTableFieldId="10" dataDxfId="118"/>
    <tableColumn id="11" xr3:uid="{A3CBC207-E879-4C37-8B9E-AA25C207F181}" uniqueName="11" name="ai_selected" queryTableFieldId="17" dataDxfId="11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7" tableType="queryTable" totalsRowShown="0">
  <autoFilter ref="A1:C7" xr:uid="{0E39DB8E-247A-4917-8D67-9BADD688F588}"/>
  <tableColumns count="3">
    <tableColumn id="1" xr3:uid="{153FC441-C3C1-456A-87E1-F45B8D979DB7}" uniqueName="1" name="type" queryTableFieldId="1" dataDxfId="116"/>
    <tableColumn id="2" xr3:uid="{C34F7F8D-0FEF-436E-B076-6395CA0E089F}" uniqueName="2" name="group" queryTableFieldId="2" dataDxfId="115"/>
    <tableColumn id="3" xr3:uid="{29F472BE-89AF-4D13-A3FA-AA87D6493C23}" uniqueName="3" name="comment" queryTableFieldId="3" dataDxfId="9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zoomScale="115" zoomScaleNormal="70" zoomScaleSheetLayoutView="115" workbookViewId="0">
      <selection activeCell="H2" sqref="H2"/>
    </sheetView>
  </sheetViews>
  <sheetFormatPr defaultRowHeight="14.5" x14ac:dyDescent="0.35"/>
  <cols>
    <col min="1" max="1" width="107.1796875" customWidth="1"/>
    <col min="65" max="65" width="2.26953125" customWidth="1"/>
    <col min="66" max="78" width="7.1796875" customWidth="1"/>
    <col min="79" max="79" width="2.26953125" customWidth="1"/>
  </cols>
  <sheetData>
    <row r="1" spans="1:1" ht="409.5" customHeight="1" x14ac:dyDescent="0.35">
      <c r="A1" t="e" vm="1">
        <v>#VALUE!</v>
      </c>
    </row>
    <row r="2" spans="1:1" ht="409.4" customHeight="1" x14ac:dyDescent="0.35">
      <c r="A2" t="e" vm="2">
        <v>#VALUE!</v>
      </c>
    </row>
  </sheetData>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4.5" x14ac:dyDescent="0.35"/>
  <cols>
    <col min="1" max="1" width="12.1796875" bestFit="1" customWidth="1"/>
    <col min="2" max="2" width="80.7265625" bestFit="1" customWidth="1"/>
  </cols>
  <sheetData>
    <row r="1" spans="1:2" x14ac:dyDescent="0.35">
      <c r="A1" t="s">
        <v>0</v>
      </c>
      <c r="B1" t="s">
        <v>42</v>
      </c>
    </row>
    <row r="2" spans="1:2" x14ac:dyDescent="0.35">
      <c r="A2" t="s">
        <v>9</v>
      </c>
      <c r="B2" t="s">
        <v>485</v>
      </c>
    </row>
    <row r="3" spans="1:2" x14ac:dyDescent="0.35">
      <c r="A3" t="s">
        <v>14</v>
      </c>
      <c r="B3" t="s">
        <v>486</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AZ158"/>
  <sheetViews>
    <sheetView tabSelected="1" view="pageBreakPreview" topLeftCell="H78" zoomScale="115" zoomScaleNormal="100" zoomScaleSheetLayoutView="115" workbookViewId="0">
      <selection activeCell="R97" sqref="R97"/>
    </sheetView>
  </sheetViews>
  <sheetFormatPr defaultRowHeight="14.5" x14ac:dyDescent="0.35"/>
  <cols>
    <col min="1" max="1" width="2.1796875" customWidth="1"/>
    <col min="2" max="2" width="11.1796875" customWidth="1"/>
    <col min="3" max="5" width="6.54296875" customWidth="1"/>
    <col min="6" max="6" width="4" customWidth="1"/>
    <col min="7" max="7" width="11.1796875" customWidth="1"/>
    <col min="8" max="10" width="6.54296875" customWidth="1"/>
    <col min="11" max="11" width="4" customWidth="1"/>
    <col min="12" max="12" width="11.1796875" customWidth="1"/>
    <col min="13" max="15" width="6.54296875" customWidth="1"/>
    <col min="16" max="16" width="2.1796875" customWidth="1"/>
    <col min="17" max="17" width="2" customWidth="1"/>
    <col min="18" max="18" width="67" style="25" customWidth="1"/>
    <col min="19" max="19" width="10.1796875" customWidth="1"/>
    <col min="20" max="20" width="24" customWidth="1"/>
    <col min="21" max="22" width="2" customWidth="1"/>
    <col min="23" max="23" width="17.54296875" customWidth="1"/>
    <col min="24" max="33" width="8.36328125" customWidth="1"/>
    <col min="34" max="35" width="2" customWidth="1"/>
    <col min="36" max="40" width="10" customWidth="1"/>
    <col min="41" max="41" width="3.36328125" customWidth="1"/>
    <col min="42" max="42" width="47.7265625" customWidth="1"/>
    <col min="43" max="44" width="2" customWidth="1"/>
    <col min="45" max="45" width="13.26953125" customWidth="1"/>
    <col min="46" max="46" width="18" customWidth="1"/>
    <col min="47" max="47" width="11.26953125" customWidth="1"/>
    <col min="48" max="50" width="10.90625" customWidth="1"/>
    <col min="51" max="51" width="14.36328125" customWidth="1"/>
    <col min="52" max="52" width="11.36328125" customWidth="1"/>
    <col min="53" max="53" width="2" customWidth="1"/>
  </cols>
  <sheetData>
    <row r="1" spans="2:18" ht="14.65" customHeight="1" x14ac:dyDescent="0.35">
      <c r="B1" s="122" t="s">
        <v>201</v>
      </c>
      <c r="C1" s="122"/>
      <c r="D1" s="122"/>
      <c r="E1" s="122"/>
      <c r="F1" s="122"/>
    </row>
    <row r="2" spans="2:18" ht="14.65" customHeight="1" x14ac:dyDescent="0.35">
      <c r="B2" s="122"/>
      <c r="C2" s="122"/>
      <c r="D2" s="122"/>
      <c r="E2" s="122"/>
      <c r="F2" s="122"/>
    </row>
    <row r="3" spans="2:18" ht="8.65" customHeight="1" x14ac:dyDescent="0.35"/>
    <row r="4" spans="2:18" ht="17.149999999999999" customHeight="1" x14ac:dyDescent="0.35">
      <c r="B4" s="121" t="s">
        <v>596</v>
      </c>
      <c r="C4" s="121"/>
      <c r="D4" s="121"/>
      <c r="E4" s="121"/>
      <c r="F4" s="121"/>
      <c r="G4" s="121"/>
      <c r="H4" s="121"/>
      <c r="I4" s="121"/>
      <c r="J4" s="121"/>
      <c r="K4" s="121"/>
      <c r="L4" s="121"/>
      <c r="M4" s="121"/>
      <c r="N4" s="121"/>
      <c r="O4" s="121"/>
    </row>
    <row r="5" spans="2:18" ht="9" customHeight="1" x14ac:dyDescent="0.35"/>
    <row r="6" spans="2:18" ht="14.65" customHeight="1" x14ac:dyDescent="0.35">
      <c r="B6" s="67" t="s">
        <v>20</v>
      </c>
      <c r="C6" s="84" t="s">
        <v>203</v>
      </c>
      <c r="D6" s="84" t="s">
        <v>204</v>
      </c>
      <c r="E6" s="84" t="s">
        <v>205</v>
      </c>
      <c r="G6" s="67" t="s">
        <v>29</v>
      </c>
      <c r="H6" s="84" t="s">
        <v>203</v>
      </c>
      <c r="I6" s="84" t="s">
        <v>204</v>
      </c>
      <c r="J6" s="84" t="s">
        <v>205</v>
      </c>
      <c r="L6" s="67" t="s">
        <v>32</v>
      </c>
      <c r="M6" s="84" t="s">
        <v>203</v>
      </c>
      <c r="N6" s="84" t="s">
        <v>204</v>
      </c>
      <c r="O6" s="84" t="s">
        <v>205</v>
      </c>
    </row>
    <row r="7" spans="2:18" ht="14.65" customHeight="1" x14ac:dyDescent="0.35">
      <c r="B7" s="65">
        <f>'data part 1'!F3</f>
        <v>1502.5799560546875</v>
      </c>
      <c r="C7" s="63">
        <f>'data part 1'!C3</f>
        <v>3.9890665454400676E-5</v>
      </c>
      <c r="D7" s="63">
        <f>'data part 1'!D3</f>
        <v>-1.864639105567667E-2</v>
      </c>
      <c r="E7" s="63">
        <f>'data part 1'!E3</f>
        <v>8.3354353586295726E-2</v>
      </c>
      <c r="G7" s="65">
        <f>'data part 1'!M3</f>
        <v>266.70999145507813</v>
      </c>
      <c r="H7" s="63">
        <f>'data part 1'!J3</f>
        <v>1.389183458267107E-3</v>
      </c>
      <c r="I7" s="63">
        <f>'data part 1'!K3</f>
        <v>4.7729391943004407E-2</v>
      </c>
      <c r="J7" s="63">
        <f>'data part 1'!L3</f>
        <v>0.14709043807248756</v>
      </c>
      <c r="L7" s="65">
        <f>'data part 1'!T3</f>
        <v>1606.199951171875</v>
      </c>
      <c r="M7" s="63">
        <f>'data part 1'!Q3</f>
        <v>-6.8443826468622682E-4</v>
      </c>
      <c r="N7" s="63">
        <f>'data part 1'!R3</f>
        <v>-3.9928301750224104E-2</v>
      </c>
      <c r="O7" s="63">
        <f>'data part 1'!S3</f>
        <v>9.1020244833818653E-2</v>
      </c>
      <c r="R7" s="40"/>
    </row>
    <row r="8" spans="2:18" ht="14.65" customHeight="1" x14ac:dyDescent="0.35">
      <c r="M8" s="62"/>
      <c r="N8" s="62"/>
      <c r="O8" s="62"/>
      <c r="R8" s="39"/>
    </row>
    <row r="9" spans="2:18" ht="14.65" customHeight="1" x14ac:dyDescent="0.35"/>
    <row r="10" spans="2:18" ht="14.65" customHeight="1" x14ac:dyDescent="0.35"/>
    <row r="11" spans="2:18" ht="14.65" customHeight="1" x14ac:dyDescent="0.35"/>
    <row r="12" spans="2:18" ht="14.65" customHeight="1" x14ac:dyDescent="0.35"/>
    <row r="13" spans="2:18" ht="14.65" customHeight="1" x14ac:dyDescent="0.35"/>
    <row r="14" spans="2:18" ht="8.65" customHeight="1" x14ac:dyDescent="0.35"/>
    <row r="15" spans="2:18" ht="14.65" customHeight="1" x14ac:dyDescent="0.35">
      <c r="B15" s="67" t="s">
        <v>21</v>
      </c>
      <c r="C15" s="84" t="s">
        <v>203</v>
      </c>
      <c r="D15" s="84" t="s">
        <v>204</v>
      </c>
      <c r="E15" s="84" t="s">
        <v>205</v>
      </c>
      <c r="G15" s="67" t="s">
        <v>31</v>
      </c>
      <c r="H15" s="85" t="s">
        <v>203</v>
      </c>
      <c r="I15" s="85" t="s">
        <v>204</v>
      </c>
      <c r="J15" s="85" t="s">
        <v>205</v>
      </c>
      <c r="L15" s="67" t="s">
        <v>34</v>
      </c>
      <c r="M15" s="84" t="s">
        <v>203</v>
      </c>
      <c r="N15" s="84" t="s">
        <v>204</v>
      </c>
      <c r="O15" s="84" t="s">
        <v>205</v>
      </c>
    </row>
    <row r="16" spans="2:18" ht="14.65" customHeight="1" x14ac:dyDescent="0.35">
      <c r="B16" s="65">
        <f>'data part 1'!F10</f>
        <v>1615.25</v>
      </c>
      <c r="C16" s="63">
        <f>'data part 1'!C10</f>
        <v>1.2394229609524743E-5</v>
      </c>
      <c r="D16" s="63">
        <f>'data part 1'!D10</f>
        <v>-3.2396205350858631E-2</v>
      </c>
      <c r="E16" s="63">
        <f>'data part 1'!E10</f>
        <v>8.4956023300746697E-2</v>
      </c>
      <c r="G16" s="65">
        <f>'data part 1'!M10</f>
        <v>106.40000152587891</v>
      </c>
      <c r="H16" s="63">
        <f>'data part 1'!J10</f>
        <v>5.7661461865252672E-3</v>
      </c>
      <c r="I16" s="63">
        <f>'data part 1'!K10</f>
        <v>5.9563666711508478E-3</v>
      </c>
      <c r="J16" s="63">
        <f>'data part 1'!L10</f>
        <v>5.1695200668086638E-2</v>
      </c>
      <c r="L16" s="65">
        <f>'data part 1'!T10</f>
        <v>1601.9000244140625</v>
      </c>
      <c r="M16" s="63">
        <f>'data part 1'!Q10</f>
        <v>-6.8619811973646971E-4</v>
      </c>
      <c r="N16" s="63">
        <f>'data part 1'!R10</f>
        <v>-3.9743393297211327E-2</v>
      </c>
      <c r="O16" s="63">
        <f>'data part 1'!S10</f>
        <v>9.6440810687243417E-2</v>
      </c>
    </row>
    <row r="17" spans="2:21" ht="14.65" customHeight="1" x14ac:dyDescent="0.35">
      <c r="G17" s="64"/>
      <c r="H17" s="64"/>
      <c r="I17" s="64"/>
      <c r="J17" s="64"/>
    </row>
    <row r="18" spans="2:21" ht="14.65" customHeight="1" x14ac:dyDescent="0.35"/>
    <row r="19" spans="2:21" ht="14.65" customHeight="1" x14ac:dyDescent="0.35"/>
    <row r="20" spans="2:21" ht="14.65" customHeight="1" x14ac:dyDescent="0.35"/>
    <row r="21" spans="2:21" ht="14.65" customHeight="1" x14ac:dyDescent="0.35"/>
    <row r="22" spans="2:21" ht="15" customHeight="1" x14ac:dyDescent="0.35"/>
    <row r="23" spans="2:21" ht="8.65" customHeight="1" x14ac:dyDescent="0.35"/>
    <row r="24" spans="2:21" ht="17.149999999999999" customHeight="1" x14ac:dyDescent="0.35">
      <c r="B24" s="128" t="str">
        <f>R24</f>
        <v>Chỉ số VN-Index kết thúc tuần điều chỉnh nhẹ 1.86%, phản ánh xu hướng giảm điểm ngắn hạn trên thị trường. Trong khi đó, rổ VN30 của nhóm cổ phiếu vốn hóa lớn giảm mạnh 3.24%, cho thấy sự biến động lớn hơn so với VN-Index. Trái ngược với xu hướng chung, HNX-Index tăng 4.77% và UPCoM-Index nhích 0.60%, duy trì đà tăng trưởng tích cực. Trên thị trường phái sinh, hợp đồng VN30F1M đóng cửa ở 1606.20 điểm, thấp hơn VN30 cơ sở 9.05 điểm. Điều này cho thấy sự phân hóa mạnh mẽ, khi dòng tiền có xu hướng dịch chuyển sang các sàn nhỏ hơn.</v>
      </c>
      <c r="C24" s="128"/>
      <c r="D24" s="128"/>
      <c r="E24" s="128"/>
      <c r="F24" s="128"/>
      <c r="G24" s="128"/>
      <c r="H24" s="128"/>
      <c r="I24" s="128"/>
      <c r="J24" s="128"/>
      <c r="K24" s="128"/>
      <c r="L24" s="128"/>
      <c r="M24" s="128"/>
      <c r="N24" s="128"/>
      <c r="O24" s="128"/>
      <c r="R24" s="131" t="str">
        <f>weekly_data_comments!$C$2</f>
        <v>Chỉ số VN-Index kết thúc tuần điều chỉnh nhẹ 1.86%, phản ánh xu hướng giảm điểm ngắn hạn trên thị trường. Trong khi đó, rổ VN30 của nhóm cổ phiếu vốn hóa lớn giảm mạnh 3.24%, cho thấy sự biến động lớn hơn so với VN-Index. Trái ngược với xu hướng chung, HNX-Index tăng 4.77% và UPCoM-Index nhích 0.60%, duy trì đà tăng trưởng tích cực. Trên thị trường phái sinh, hợp đồng VN30F1M đóng cửa ở 1606.20 điểm, thấp hơn VN30 cơ sở 9.05 điểm. Điều này cho thấy sự phân hóa mạnh mẽ, khi dòng tiền có xu hướng dịch chuyển sang các sàn nhỏ hơn.</v>
      </c>
      <c r="S24" s="131"/>
      <c r="T24" s="131"/>
    </row>
    <row r="25" spans="2:21" ht="17.149999999999999" customHeight="1" x14ac:dyDescent="0.35">
      <c r="B25" s="128"/>
      <c r="C25" s="128"/>
      <c r="D25" s="128"/>
      <c r="E25" s="128"/>
      <c r="F25" s="128"/>
      <c r="G25" s="128"/>
      <c r="H25" s="128"/>
      <c r="I25" s="128"/>
      <c r="J25" s="128"/>
      <c r="K25" s="128"/>
      <c r="L25" s="128"/>
      <c r="M25" s="128"/>
      <c r="N25" s="128"/>
      <c r="O25" s="128"/>
      <c r="R25" s="131"/>
      <c r="S25" s="131"/>
      <c r="T25" s="131"/>
    </row>
    <row r="26" spans="2:21" ht="17.149999999999999" customHeight="1" x14ac:dyDescent="0.35">
      <c r="B26" s="128"/>
      <c r="C26" s="128"/>
      <c r="D26" s="128"/>
      <c r="E26" s="128"/>
      <c r="F26" s="128"/>
      <c r="G26" s="128"/>
      <c r="H26" s="128"/>
      <c r="I26" s="128"/>
      <c r="J26" s="128"/>
      <c r="K26" s="128"/>
      <c r="L26" s="128"/>
      <c r="M26" s="128"/>
      <c r="N26" s="128"/>
      <c r="O26" s="128"/>
      <c r="R26" s="131"/>
      <c r="S26" s="131"/>
      <c r="T26" s="131"/>
    </row>
    <row r="27" spans="2:21" ht="17.149999999999999" customHeight="1" x14ac:dyDescent="0.35">
      <c r="B27" s="128"/>
      <c r="C27" s="128"/>
      <c r="D27" s="128"/>
      <c r="E27" s="128"/>
      <c r="F27" s="128"/>
      <c r="G27" s="128"/>
      <c r="H27" s="128"/>
      <c r="I27" s="128"/>
      <c r="J27" s="128"/>
      <c r="K27" s="128"/>
      <c r="L27" s="128"/>
      <c r="M27" s="128"/>
      <c r="N27" s="128"/>
      <c r="O27" s="128"/>
      <c r="R27" s="131"/>
      <c r="S27" s="131"/>
      <c r="T27" s="131"/>
    </row>
    <row r="28" spans="2:21" ht="16.5" customHeight="1" thickBot="1" x14ac:dyDescent="0.4">
      <c r="B28" s="127" t="str">
        <f>"*Dữ liệu cập nhật lúc " &amp; VLOOKUP("update_time",weekly_data_comments[], 3, 0)</f>
        <v>*Dữ liệu cập nhật lúc 10:32 ngày 01/08/2025</v>
      </c>
      <c r="C28" s="127"/>
      <c r="D28" s="127"/>
      <c r="E28" s="127"/>
      <c r="F28" s="127"/>
      <c r="G28" s="127"/>
      <c r="H28" s="127"/>
      <c r="I28" s="127"/>
      <c r="J28" s="127"/>
      <c r="K28" s="127"/>
      <c r="L28" s="127"/>
      <c r="M28" s="127"/>
      <c r="N28" s="127"/>
      <c r="O28" s="127"/>
    </row>
    <row r="29" spans="2:21" ht="17.25" customHeight="1" x14ac:dyDescent="0.35">
      <c r="B29" s="125" t="str">
        <f>"BÁO CÁO CHIẾN LƯỢC ĐẦU TƯ TUẦN | " &amp; weekly_data_comments!$C$7</f>
        <v>BÁO CÁO CHIẾN LƯỢC ĐẦU TƯ TUẦN | NGÀY 28/07/2025 - 01/08/2025</v>
      </c>
      <c r="C29" s="125"/>
      <c r="D29" s="125"/>
      <c r="E29" s="125"/>
      <c r="F29" s="125"/>
      <c r="G29" s="125"/>
      <c r="H29" s="125"/>
      <c r="I29" s="24"/>
      <c r="J29" s="23"/>
      <c r="K29" s="23"/>
      <c r="L29" s="124" t="s">
        <v>196</v>
      </c>
      <c r="M29" s="124"/>
      <c r="N29" s="124"/>
      <c r="O29" s="124"/>
    </row>
    <row r="30" spans="2:21" ht="14.65" customHeight="1" x14ac:dyDescent="0.55000000000000004">
      <c r="R30" s="122" t="s">
        <v>201</v>
      </c>
      <c r="S30" s="36"/>
      <c r="T30" s="36"/>
      <c r="U30" s="36"/>
    </row>
    <row r="31" spans="2:21" ht="14.65" customHeight="1" x14ac:dyDescent="0.55000000000000004">
      <c r="C31" s="88"/>
      <c r="D31" s="88"/>
      <c r="E31" s="88"/>
      <c r="F31" s="88"/>
      <c r="G31" s="88"/>
      <c r="H31" s="88"/>
      <c r="I31" s="88"/>
      <c r="J31" s="88"/>
      <c r="K31" s="88"/>
      <c r="L31" s="88"/>
      <c r="M31" s="88"/>
      <c r="N31" s="88"/>
      <c r="O31" s="88"/>
      <c r="R31" s="122"/>
      <c r="S31" s="36"/>
      <c r="T31" s="36"/>
      <c r="U31" s="36"/>
    </row>
    <row r="32" spans="2:21" ht="8.65" customHeight="1" x14ac:dyDescent="0.35">
      <c r="B32" s="88"/>
      <c r="C32" s="88"/>
      <c r="D32" s="88"/>
      <c r="E32" s="88"/>
      <c r="F32" s="88"/>
      <c r="G32" s="88"/>
      <c r="H32" s="88"/>
      <c r="I32" s="88"/>
      <c r="J32" s="88"/>
      <c r="K32" s="88"/>
      <c r="L32" s="88"/>
      <c r="M32" s="88"/>
      <c r="N32" s="88"/>
      <c r="O32" s="88"/>
    </row>
    <row r="33" spans="1:21" ht="17.149999999999999" customHeight="1" x14ac:dyDescent="0.35">
      <c r="B33" s="88"/>
      <c r="C33" s="88"/>
      <c r="D33" s="88"/>
      <c r="E33" s="88"/>
      <c r="F33" s="88"/>
      <c r="G33" s="88"/>
      <c r="H33" s="88"/>
      <c r="I33" s="88"/>
      <c r="J33" s="88"/>
      <c r="K33" s="88"/>
      <c r="L33" s="88"/>
      <c r="M33" s="88"/>
      <c r="N33" s="88"/>
      <c r="O33" s="88"/>
      <c r="R33" s="32" t="s">
        <v>197</v>
      </c>
      <c r="S33" s="32" t="s">
        <v>198</v>
      </c>
      <c r="T33" s="32" t="s">
        <v>199</v>
      </c>
    </row>
    <row r="34" spans="1:21" ht="55" customHeight="1" x14ac:dyDescent="0.35">
      <c r="A34" s="7"/>
      <c r="B34" s="88"/>
      <c r="D34" s="88"/>
      <c r="E34" s="88"/>
      <c r="F34" s="88"/>
      <c r="G34" s="88"/>
      <c r="H34" s="88"/>
      <c r="I34" s="88"/>
      <c r="J34" s="88"/>
      <c r="K34" s="88"/>
      <c r="L34" s="88"/>
      <c r="M34" s="88"/>
      <c r="N34" s="88"/>
      <c r="O34" s="88"/>
      <c r="P34" s="7"/>
      <c r="Q34" s="7"/>
      <c r="R34" s="11" t="str" cm="1">
        <f t="array" ref="R34:T38">_xlfn.LET(
    _xlpm.filtered_data, _xlfn.CHOOSECOLS(_xlfn._xlws.FILTER('data news'!$B$2:$I$22, 'data news'!$B$2:$B$22="x"), 7, 3, 8),
    _xlfn.MAP(
        _xlpm.filtered_data,
        _xlfn.LAMBDA(_xlpm.cell, TRIM(CLEAN(_xlpm.cell)))
    )
)</f>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S34" s="68" t="str">
        <v>Tích cực</v>
      </c>
      <c r="T34" s="9" t="str">
        <v>Ngân hàng, Sản xuất, Năng lượng tái tạo, Môi trường</v>
      </c>
      <c r="U34" s="7"/>
    </row>
    <row r="35" spans="1:21" ht="55" customHeight="1" x14ac:dyDescent="0.35">
      <c r="A35" s="7"/>
      <c r="B35" s="88"/>
      <c r="C35" s="88"/>
      <c r="D35" s="88"/>
      <c r="E35" s="88"/>
      <c r="F35" s="88"/>
      <c r="G35" s="88"/>
      <c r="H35" s="88"/>
      <c r="I35" s="88"/>
      <c r="J35" s="88"/>
      <c r="K35" s="88"/>
      <c r="L35" s="88"/>
      <c r="M35" s="88"/>
      <c r="N35" s="88"/>
      <c r="O35" s="88"/>
      <c r="P35" s="7"/>
      <c r="Q35" s="7"/>
      <c r="R35" s="69"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S35" s="70" t="str">
        <v>Trung lập</v>
      </c>
      <c r="T35" s="71" t="str">
        <v>Tài chính công, Trái phiếu Chính phủ, Thị trường vốn, Đầu tư nước ngoài</v>
      </c>
      <c r="U35" s="7"/>
    </row>
    <row r="36" spans="1:21" ht="55" customHeight="1" x14ac:dyDescent="0.35">
      <c r="A36" s="7"/>
      <c r="B36" s="7"/>
      <c r="C36" s="7"/>
      <c r="D36" s="7"/>
      <c r="E36" s="7"/>
      <c r="F36" s="7"/>
      <c r="G36" s="7"/>
      <c r="H36" s="7"/>
      <c r="I36" s="7"/>
      <c r="J36" s="7"/>
      <c r="K36" s="7"/>
      <c r="L36" s="7"/>
      <c r="M36" s="7"/>
      <c r="N36" s="7"/>
      <c r="O36" s="7"/>
      <c r="P36" s="7"/>
      <c r="Q36" s="7"/>
      <c r="R36" s="72"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S36" s="70" t="str">
        <v>Tích cực</v>
      </c>
      <c r="T36" s="73" t="str">
        <v>Tài chính, Trái phiếu Chính phủ, Bảo hiểm</v>
      </c>
      <c r="U36" s="7"/>
    </row>
    <row r="37" spans="1:21" ht="55" customHeight="1" x14ac:dyDescent="0.35">
      <c r="A37" s="7"/>
      <c r="B37" s="7"/>
      <c r="C37" s="7"/>
      <c r="D37" s="7"/>
      <c r="E37" s="7"/>
      <c r="F37" s="7"/>
      <c r="G37" s="7"/>
      <c r="H37" s="7"/>
      <c r="I37" s="7"/>
      <c r="J37" s="7"/>
      <c r="K37" s="7"/>
      <c r="L37" s="7"/>
      <c r="M37" s="7"/>
      <c r="N37" s="7"/>
      <c r="O37" s="7"/>
      <c r="P37" s="7"/>
      <c r="Q37" s="7"/>
      <c r="R37" s="2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S37" s="70" t="str">
        <v>Tích cực</v>
      </c>
      <c r="T37" s="29" t="str">
        <v>Chứng khoán, Tài chính</v>
      </c>
      <c r="U37" s="7"/>
    </row>
    <row r="38" spans="1:21" ht="55" customHeight="1" x14ac:dyDescent="0.35">
      <c r="A38" s="7"/>
      <c r="B38" s="7"/>
      <c r="C38" s="7"/>
      <c r="D38" s="7"/>
      <c r="E38" s="7"/>
      <c r="F38" s="7"/>
      <c r="G38" s="7"/>
      <c r="H38" s="7"/>
      <c r="I38" s="7"/>
      <c r="J38" s="7"/>
      <c r="K38" s="7"/>
      <c r="L38" s="7"/>
      <c r="M38" s="7"/>
      <c r="N38" s="7"/>
      <c r="O38" s="7"/>
      <c r="P38" s="7"/>
      <c r="Q38" s="7"/>
      <c r="R38" s="11" t="str">
        <v>NHNN bơm ròng 22.497,87 tỷ đồng qua OMO, đưa lượng lưu hành lên 187.282,43 tỷ đồng. Lãi suất liên ngân hàng tăng lên trên 5%/năm ở nhiều kỳ hạn. Việc duy trì thanh khoản VND này gây áp lực lên tỷ giá USD/VND, dù DXY giảm.</v>
      </c>
      <c r="S38" s="70" t="str">
        <v>Tiêu cực</v>
      </c>
      <c r="T38" s="9" t="str">
        <v>Ngân hàng, Chính sách tiền tệ, Ngoại hối</v>
      </c>
      <c r="U38" s="7"/>
    </row>
    <row r="39" spans="1:21" ht="55" customHeight="1" x14ac:dyDescent="0.35">
      <c r="A39" s="7"/>
      <c r="B39" s="135" t="str">
        <f>weekly_news_comments!$B$2</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C39" s="135"/>
      <c r="D39" s="135"/>
      <c r="E39" s="135"/>
      <c r="F39" s="135"/>
      <c r="G39" s="135"/>
      <c r="H39" s="135"/>
      <c r="I39" s="135"/>
      <c r="J39" s="135"/>
      <c r="K39" s="135"/>
      <c r="L39" s="135"/>
      <c r="M39" s="135"/>
      <c r="N39" s="135"/>
      <c r="O39" s="135"/>
      <c r="P39" s="7"/>
      <c r="Q39" s="7"/>
      <c r="R39" s="126" t="str">
        <f>B39</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S39" s="126"/>
      <c r="T39" s="126"/>
      <c r="U39" s="7"/>
    </row>
    <row r="40" spans="1:21" ht="8.65" customHeight="1" thickBot="1" x14ac:dyDescent="0.4"/>
    <row r="41" spans="1:21" ht="17.25" customHeight="1" x14ac:dyDescent="0.35">
      <c r="R41" s="33" t="str">
        <f>"BÁO CÁO CHIẾN LƯỢC ĐẦU TƯ TUẦN | " &amp; weekly_data_comments!$C$7</f>
        <v>BÁO CÁO CHIẾN LƯỢC ĐẦU TƯ TUẦN | NGÀY 28/07/2025 - 01/08/2025</v>
      </c>
      <c r="S41" s="34"/>
      <c r="T41" s="35" t="s">
        <v>200</v>
      </c>
    </row>
    <row r="42" spans="1:21" x14ac:dyDescent="0.35">
      <c r="B42" s="122" t="s">
        <v>201</v>
      </c>
      <c r="C42" s="122"/>
      <c r="D42" s="122"/>
      <c r="E42" s="122"/>
      <c r="F42" s="122"/>
    </row>
    <row r="43" spans="1:21" x14ac:dyDescent="0.35">
      <c r="B43" s="122"/>
      <c r="C43" s="122"/>
      <c r="D43" s="122"/>
      <c r="E43" s="122"/>
      <c r="F43" s="122"/>
    </row>
    <row r="44" spans="1:21" ht="8.65" customHeight="1" x14ac:dyDescent="0.35"/>
    <row r="45" spans="1:21" ht="17.149999999999999" customHeight="1" x14ac:dyDescent="0.35">
      <c r="B45" s="121" t="s">
        <v>597</v>
      </c>
      <c r="C45" s="121"/>
      <c r="D45" s="121"/>
      <c r="E45" s="121"/>
      <c r="F45" s="121"/>
      <c r="G45" s="121"/>
      <c r="H45" s="121"/>
      <c r="I45" s="121"/>
      <c r="J45" s="121"/>
      <c r="K45" s="121"/>
      <c r="L45" s="121"/>
      <c r="M45" s="121"/>
      <c r="N45" s="121"/>
      <c r="O45" s="121"/>
    </row>
    <row r="46" spans="1:21" ht="8.65" customHeight="1" x14ac:dyDescent="0.35"/>
    <row r="47" spans="1:21" x14ac:dyDescent="0.35">
      <c r="B47" s="67" t="s">
        <v>17</v>
      </c>
      <c r="C47" s="84" t="s">
        <v>203</v>
      </c>
      <c r="D47" s="84" t="s">
        <v>204</v>
      </c>
      <c r="E47" s="84" t="s">
        <v>205</v>
      </c>
      <c r="G47" s="67" t="s">
        <v>19</v>
      </c>
      <c r="H47" s="84" t="s">
        <v>203</v>
      </c>
      <c r="I47" s="84" t="s">
        <v>204</v>
      </c>
      <c r="J47" s="84" t="s">
        <v>205</v>
      </c>
      <c r="L47" s="67" t="s">
        <v>16</v>
      </c>
      <c r="M47" s="84" t="s">
        <v>203</v>
      </c>
      <c r="N47" s="84" t="s">
        <v>204</v>
      </c>
      <c r="O47" s="84" t="s">
        <v>205</v>
      </c>
    </row>
    <row r="48" spans="1:21" x14ac:dyDescent="0.35">
      <c r="B48" s="66">
        <f>'data part 1'!F17</f>
        <v>44130.98046875</v>
      </c>
      <c r="C48" s="63">
        <f>'data part 1'!C17</f>
        <v>-7.4289532816825821E-3</v>
      </c>
      <c r="D48" s="63">
        <f>'data part 1'!D17</f>
        <v>-1.2595221262404532E-2</v>
      </c>
      <c r="E48" s="63">
        <f>'data part 1'!E17</f>
        <v>-7.9452849189129982E-3</v>
      </c>
      <c r="G48" s="66">
        <f>'data part 1'!M17</f>
        <v>9132.8095703125</v>
      </c>
      <c r="H48" s="63">
        <f>'data part 1'!J17</f>
        <v>-4.5210531980466317E-4</v>
      </c>
      <c r="I48" s="63">
        <f>'data part 1'!K17</f>
        <v>-6.0848343891672929E-4</v>
      </c>
      <c r="J48" s="63">
        <f>'data part 1'!L17</f>
        <v>3.5090371763805805E-2</v>
      </c>
      <c r="L48" s="66">
        <f>'data part 1'!T17</f>
        <v>3569.30712890625</v>
      </c>
      <c r="M48" s="63">
        <f>'data part 1'!Q17</f>
        <v>-1.0917704124137062E-3</v>
      </c>
      <c r="N48" s="63">
        <f>'data part 1'!R17</f>
        <v>-6.7753144580169344E-3</v>
      </c>
      <c r="O48" s="63">
        <f>'data part 1'!S17</f>
        <v>2.7931775434608674E-2</v>
      </c>
    </row>
    <row r="55" spans="2:15" ht="8.65" customHeight="1" x14ac:dyDescent="0.35"/>
    <row r="56" spans="2:15" x14ac:dyDescent="0.35">
      <c r="B56" s="67" t="s">
        <v>37</v>
      </c>
      <c r="C56" s="84" t="s">
        <v>203</v>
      </c>
      <c r="D56" s="84" t="s">
        <v>204</v>
      </c>
      <c r="E56" s="84" t="s">
        <v>205</v>
      </c>
      <c r="G56" s="67" t="s">
        <v>39</v>
      </c>
      <c r="H56" s="84" t="s">
        <v>203</v>
      </c>
      <c r="I56" s="84" t="s">
        <v>204</v>
      </c>
      <c r="J56" s="84" t="s">
        <v>205</v>
      </c>
      <c r="L56" s="67" t="s">
        <v>18</v>
      </c>
      <c r="M56" s="84" t="s">
        <v>203</v>
      </c>
      <c r="N56" s="84" t="s">
        <v>204</v>
      </c>
      <c r="O56" s="84" t="s">
        <v>205</v>
      </c>
    </row>
    <row r="57" spans="2:15" x14ac:dyDescent="0.35">
      <c r="B57" s="66">
        <f>'data part 1'!F24</f>
        <v>6339.39013671875</v>
      </c>
      <c r="C57" s="63">
        <f>'data part 1'!C24</f>
        <v>-3.6948193411530106E-3</v>
      </c>
      <c r="D57" s="63">
        <f>'data part 1'!D24</f>
        <v>-3.7653060997421273E-3</v>
      </c>
      <c r="E57" s="63">
        <f>'data part 1'!E24</f>
        <v>1.7980193442622028E-2</v>
      </c>
      <c r="G57" s="66">
        <f>'data part 1'!M24</f>
        <v>5319.919921875</v>
      </c>
      <c r="H57" s="63">
        <f>'data part 1'!J24</f>
        <v>-1.3583869167812068E-2</v>
      </c>
      <c r="I57" s="63">
        <f>'data part 1'!K24</f>
        <v>-6.5880400640075942E-3</v>
      </c>
      <c r="J57" s="63">
        <f>'data part 1'!L24</f>
        <v>-4.3476190811266857E-3</v>
      </c>
      <c r="L57" s="66">
        <f>'data part 1'!T24</f>
        <v>40914.66015625</v>
      </c>
      <c r="M57" s="63">
        <f>'data part 1'!Q24</f>
        <v>-3.7779604358963992E-3</v>
      </c>
      <c r="N57" s="63">
        <f>'data part 1'!R24</f>
        <v>-1.3063665132512225E-2</v>
      </c>
      <c r="O57" s="63">
        <f>'data part 1'!S24</f>
        <v>2.8370899315574905E-2</v>
      </c>
    </row>
    <row r="64" spans="2:15" ht="8.65" customHeight="1" x14ac:dyDescent="0.35"/>
    <row r="65" spans="1:21" ht="17.5" customHeight="1" x14ac:dyDescent="0.35">
      <c r="B65" s="126" t="str">
        <f>R65</f>
        <v>Thị trường chứng khoán toàn cầu trong tuần qua cho thấy xu hướng điều chỉnh nhẹ sau giai đoạn tăng trưởng trước đó. Tại Hoa Kỳ, chỉ số DJI suy giảm 1.26% trong tuần, trong khi S&amp;P 500 cũng giảm nhẹ 0.38%. Khu vực châu Âu ghi nhận FTSE giảm 0.06% và STOXX50E giảm 0.66%, cho thấy áp lực bán tương tự. Các thị trường châu Á cũng có diễn biến tiêu cực, với N225 giảm 1.31% và SSEC giảm 0.68%. Tổng thể, dữ liệu cho thấy các chỉ số chứng khoán quốc tế phần lớn duy trì xu hướng điều chỉnh trong giai đoạn này.</v>
      </c>
      <c r="C65" s="126"/>
      <c r="D65" s="126"/>
      <c r="E65" s="126"/>
      <c r="F65" s="126"/>
      <c r="G65" s="126"/>
      <c r="H65" s="126"/>
      <c r="I65" s="126"/>
      <c r="J65" s="126"/>
      <c r="K65" s="126"/>
      <c r="L65" s="126"/>
      <c r="M65" s="126"/>
      <c r="N65" s="126"/>
      <c r="O65" s="126"/>
      <c r="R65" s="130" t="str">
        <f>weekly_data_comments!$C$3</f>
        <v>Thị trường chứng khoán toàn cầu trong tuần qua cho thấy xu hướng điều chỉnh nhẹ sau giai đoạn tăng trưởng trước đó. Tại Hoa Kỳ, chỉ số DJI suy giảm 1.26% trong tuần, trong khi S&amp;P 500 cũng giảm nhẹ 0.38%. Khu vực châu Âu ghi nhận FTSE giảm 0.06% và STOXX50E giảm 0.66%, cho thấy áp lực bán tương tự. Các thị trường châu Á cũng có diễn biến tiêu cực, với N225 giảm 1.31% và SSEC giảm 0.68%. Tổng thể, dữ liệu cho thấy các chỉ số chứng khoán quốc tế phần lớn duy trì xu hướng điều chỉnh trong giai đoạn này.</v>
      </c>
      <c r="S65" s="130"/>
      <c r="T65" s="130"/>
    </row>
    <row r="66" spans="1:21" ht="17.5" customHeight="1" x14ac:dyDescent="0.35">
      <c r="B66" s="126"/>
      <c r="C66" s="126"/>
      <c r="D66" s="126"/>
      <c r="E66" s="126"/>
      <c r="F66" s="126"/>
      <c r="G66" s="126"/>
      <c r="H66" s="126"/>
      <c r="I66" s="126"/>
      <c r="J66" s="126"/>
      <c r="K66" s="126"/>
      <c r="L66" s="126"/>
      <c r="M66" s="126"/>
      <c r="N66" s="126"/>
      <c r="O66" s="126"/>
      <c r="R66" s="130"/>
      <c r="S66" s="130"/>
      <c r="T66" s="130"/>
    </row>
    <row r="67" spans="1:21" ht="17.5" customHeight="1" x14ac:dyDescent="0.35">
      <c r="B67" s="126"/>
      <c r="C67" s="126"/>
      <c r="D67" s="126"/>
      <c r="E67" s="126"/>
      <c r="F67" s="126"/>
      <c r="G67" s="126"/>
      <c r="H67" s="126"/>
      <c r="I67" s="126"/>
      <c r="J67" s="126"/>
      <c r="K67" s="126"/>
      <c r="L67" s="126"/>
      <c r="M67" s="126"/>
      <c r="N67" s="126"/>
      <c r="O67" s="126"/>
      <c r="R67" s="130"/>
      <c r="S67" s="130"/>
      <c r="T67" s="130"/>
    </row>
    <row r="68" spans="1:21" ht="17.5" customHeight="1" x14ac:dyDescent="0.35">
      <c r="B68" s="126"/>
      <c r="C68" s="126"/>
      <c r="D68" s="126"/>
      <c r="E68" s="126"/>
      <c r="F68" s="126"/>
      <c r="G68" s="126"/>
      <c r="H68" s="126"/>
      <c r="I68" s="126"/>
      <c r="J68" s="126"/>
      <c r="K68" s="126"/>
      <c r="L68" s="126"/>
      <c r="M68" s="126"/>
      <c r="N68" s="126"/>
      <c r="O68" s="126"/>
      <c r="R68" s="130"/>
      <c r="S68" s="130"/>
      <c r="T68" s="130"/>
    </row>
    <row r="69" spans="1:21" ht="17.149999999999999" customHeight="1" thickBot="1" x14ac:dyDescent="0.4">
      <c r="B69" s="127" t="str">
        <f>"*Dữ liệu cập nhật lúc " &amp; VLOOKUP("update_time",weekly_data_comments[], 3, 0)</f>
        <v>*Dữ liệu cập nhật lúc 10:32 ngày 01/08/2025</v>
      </c>
      <c r="C69" s="127"/>
      <c r="D69" s="127"/>
      <c r="E69" s="127"/>
      <c r="F69" s="127"/>
      <c r="G69" s="127"/>
      <c r="H69" s="127"/>
      <c r="I69" s="127"/>
      <c r="J69" s="127"/>
      <c r="K69" s="127"/>
      <c r="L69" s="127"/>
      <c r="M69" s="127"/>
      <c r="N69" s="127"/>
      <c r="O69" s="127"/>
    </row>
    <row r="70" spans="1:21" ht="17.25" customHeight="1" x14ac:dyDescent="0.35">
      <c r="B70" s="125" t="str">
        <f>"BÁO CÁO CHIẾN LƯỢC ĐẦU TƯ TUẦN | " &amp; weekly_data_comments!$C$7</f>
        <v>BÁO CÁO CHIẾN LƯỢC ĐẦU TƯ TUẦN | NGÀY 28/07/2025 - 01/08/2025</v>
      </c>
      <c r="C70" s="125"/>
      <c r="D70" s="125"/>
      <c r="E70" s="125"/>
      <c r="F70" s="125"/>
      <c r="G70" s="125"/>
      <c r="H70" s="125"/>
      <c r="I70" s="24"/>
      <c r="J70" s="23"/>
      <c r="K70" s="23"/>
      <c r="L70" s="124" t="s">
        <v>206</v>
      </c>
      <c r="M70" s="124"/>
      <c r="N70" s="124"/>
      <c r="O70" s="124"/>
    </row>
    <row r="71" spans="1:21" ht="14.65" customHeight="1" x14ac:dyDescent="0.55000000000000004">
      <c r="R71" s="122" t="s">
        <v>201</v>
      </c>
      <c r="S71" s="36"/>
      <c r="T71" s="36"/>
      <c r="U71" s="36"/>
    </row>
    <row r="72" spans="1:21" ht="14.65" customHeight="1" x14ac:dyDescent="0.55000000000000004">
      <c r="C72" s="89"/>
      <c r="D72" s="89"/>
      <c r="E72" s="89"/>
      <c r="F72" s="89"/>
      <c r="G72" s="89"/>
      <c r="H72" s="89"/>
      <c r="I72" s="89"/>
      <c r="J72" s="89"/>
      <c r="K72" s="89"/>
      <c r="L72" s="89"/>
      <c r="M72" s="89"/>
      <c r="N72" s="89"/>
      <c r="O72" s="89"/>
      <c r="R72" s="122"/>
      <c r="S72" s="36"/>
      <c r="T72" s="36"/>
      <c r="U72" s="36"/>
    </row>
    <row r="73" spans="1:21" ht="8.65" customHeight="1" x14ac:dyDescent="0.35">
      <c r="B73" s="89"/>
      <c r="C73" s="89"/>
      <c r="D73" s="89"/>
      <c r="E73" s="89"/>
      <c r="F73" s="89"/>
      <c r="G73" s="89"/>
      <c r="H73" s="89"/>
      <c r="I73" s="89"/>
      <c r="J73" s="89"/>
      <c r="K73" s="89"/>
      <c r="L73" s="89"/>
      <c r="M73" s="89"/>
      <c r="N73" s="89"/>
      <c r="O73" s="89"/>
    </row>
    <row r="74" spans="1:21" ht="17.25" customHeight="1" x14ac:dyDescent="0.35">
      <c r="B74" s="89"/>
      <c r="C74" s="89"/>
      <c r="D74" s="89"/>
      <c r="E74" s="89"/>
      <c r="F74" s="89"/>
      <c r="G74" s="89"/>
      <c r="H74" s="89"/>
      <c r="I74" s="89"/>
      <c r="J74" s="89"/>
      <c r="K74" s="89"/>
      <c r="L74" s="89"/>
      <c r="M74" s="89"/>
      <c r="N74" s="89"/>
      <c r="O74" s="89"/>
      <c r="R74" s="32" t="s">
        <v>208</v>
      </c>
      <c r="S74" s="32" t="s">
        <v>198</v>
      </c>
      <c r="T74" s="32" t="s">
        <v>199</v>
      </c>
    </row>
    <row r="75" spans="1:21" ht="55" customHeight="1" x14ac:dyDescent="0.35">
      <c r="B75" s="89"/>
      <c r="C75" s="89"/>
      <c r="D75" s="89"/>
      <c r="E75" s="89"/>
      <c r="F75" s="89"/>
      <c r="G75" s="89"/>
      <c r="H75" s="89"/>
      <c r="I75" s="89"/>
      <c r="J75" s="89"/>
      <c r="K75" s="89"/>
      <c r="L75" s="89"/>
      <c r="M75" s="89"/>
      <c r="N75" s="89"/>
      <c r="O75" s="89"/>
      <c r="Q75" s="7"/>
      <c r="R75" s="11" t="str" cm="1">
        <f t="array" ref="R75:T79">_xlfn.LET(
    _xlpm.filtered_data, _xlfn.CHOOSECOLS(_xlfn._xlws.FILTER('data news'!$B$24:$I$44, 'data news'!$B$24:$B$44="x"), 7, 3, 8),
    _xlfn.MAP(
        _xlpm.filtered_data,
        _xlfn.LAMBDA(_xlpm.cell, TRIM(CLEAN(_xlpm.cell)))
    )
)</f>
        <v>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v>
      </c>
      <c r="S75" s="68" t="str">
        <v>Trung lập</v>
      </c>
      <c r="T75" s="9" t="str">
        <v>Ngân hàng trung ương, Chính sách tiền tệ, Thương mại quốc tế</v>
      </c>
      <c r="U75" s="7"/>
    </row>
    <row r="76" spans="1:21" ht="55" customHeight="1" x14ac:dyDescent="0.35">
      <c r="B76" s="89"/>
      <c r="C76" s="89"/>
      <c r="D76" s="89"/>
      <c r="E76" s="89"/>
      <c r="F76" s="89"/>
      <c r="G76" s="89"/>
      <c r="H76" s="89"/>
      <c r="I76" s="89"/>
      <c r="J76" s="89"/>
      <c r="K76" s="89"/>
      <c r="L76" s="89"/>
      <c r="M76" s="89"/>
      <c r="N76" s="89"/>
      <c r="O76" s="89"/>
      <c r="Q76" s="7"/>
      <c r="R76" s="26"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S76" s="70" t="str">
        <v>Tiêu cực</v>
      </c>
      <c r="T76" s="27" t="str">
        <v>Tài chính công, Trái phiếu Chính phủ</v>
      </c>
      <c r="U76" s="7"/>
    </row>
    <row r="77" spans="1:21" ht="55" customHeight="1" x14ac:dyDescent="0.35">
      <c r="A77" s="7"/>
      <c r="B77" s="7"/>
      <c r="C77" s="7"/>
      <c r="D77" s="7"/>
      <c r="E77" s="7"/>
      <c r="F77" s="7"/>
      <c r="G77" s="7"/>
      <c r="H77" s="7"/>
      <c r="I77" s="7"/>
      <c r="J77" s="7"/>
      <c r="K77" s="7"/>
      <c r="L77" s="7"/>
      <c r="M77" s="7"/>
      <c r="N77" s="7"/>
      <c r="O77" s="7"/>
      <c r="P77" s="7"/>
      <c r="Q77" s="7"/>
      <c r="R77" s="30"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S77" s="70" t="str">
        <v>Tích cực</v>
      </c>
      <c r="T77" s="31" t="str">
        <v>Trái phiếu Chính phủ, Ngân hàng trung ương, Chính sách tiền tệ</v>
      </c>
      <c r="U77" s="7"/>
    </row>
    <row r="78" spans="1:21" ht="55" customHeight="1" x14ac:dyDescent="0.35">
      <c r="A78" s="7"/>
      <c r="B78" s="7"/>
      <c r="C78" s="7"/>
      <c r="D78" s="7"/>
      <c r="E78" s="7"/>
      <c r="F78" s="7"/>
      <c r="G78" s="7"/>
      <c r="H78" s="7"/>
      <c r="I78" s="7"/>
      <c r="J78" s="7"/>
      <c r="K78" s="7"/>
      <c r="L78" s="7"/>
      <c r="M78" s="7"/>
      <c r="N78" s="7"/>
      <c r="O78" s="7"/>
      <c r="P78" s="7"/>
      <c r="Q78" s="7"/>
      <c r="R78" s="2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S78" s="70" t="str">
        <v>Trung lập</v>
      </c>
      <c r="T78" s="29" t="str">
        <v>Ngân hàng trung ương</v>
      </c>
      <c r="U78" s="7"/>
    </row>
    <row r="79" spans="1:21" ht="55" customHeight="1" x14ac:dyDescent="0.35">
      <c r="A79" s="7"/>
      <c r="B79" s="7"/>
      <c r="C79" s="7"/>
      <c r="D79" s="7"/>
      <c r="E79" s="7"/>
      <c r="F79" s="7"/>
      <c r="G79" s="7"/>
      <c r="H79" s="7"/>
      <c r="I79" s="7"/>
      <c r="J79" s="7"/>
      <c r="K79" s="7"/>
      <c r="L79" s="7"/>
      <c r="M79" s="7"/>
      <c r="N79" s="7"/>
      <c r="O79" s="7"/>
      <c r="P79" s="7"/>
      <c r="Q79" s="7"/>
      <c r="R79" s="11" t="str">
        <v>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v>
      </c>
      <c r="S79" s="70" t="str">
        <v>Tiêu cực</v>
      </c>
      <c r="T79" s="9" t="str">
        <v>Thương mại quốc tế, Dầu khí, Năng lượng</v>
      </c>
      <c r="U79" s="7"/>
    </row>
    <row r="80" spans="1:21" ht="55" customHeight="1" x14ac:dyDescent="0.35">
      <c r="A80" s="7"/>
      <c r="B80" s="129" t="str">
        <f>weekly_news_comments!B3</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C80" s="129"/>
      <c r="D80" s="129"/>
      <c r="E80" s="129"/>
      <c r="F80" s="129"/>
      <c r="G80" s="129"/>
      <c r="H80" s="129"/>
      <c r="I80" s="129"/>
      <c r="J80" s="129"/>
      <c r="K80" s="129"/>
      <c r="L80" s="129"/>
      <c r="M80" s="129"/>
      <c r="N80" s="129"/>
      <c r="O80" s="129"/>
      <c r="P80" s="7"/>
      <c r="Q80" s="7"/>
      <c r="R80" s="126" t="str">
        <f>B80</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S80" s="126"/>
      <c r="T80" s="126"/>
      <c r="U80" s="7"/>
    </row>
    <row r="81" spans="1:33" ht="8.65" customHeight="1" thickBot="1" x14ac:dyDescent="0.4">
      <c r="A81" s="7"/>
      <c r="B81" s="7"/>
      <c r="C81" s="7"/>
      <c r="D81" s="7"/>
      <c r="E81" s="7"/>
      <c r="F81" s="7"/>
      <c r="G81" s="7"/>
      <c r="H81" s="7"/>
      <c r="I81" s="7"/>
      <c r="J81" s="7"/>
      <c r="K81" s="7"/>
      <c r="L81" s="7"/>
      <c r="M81" s="7"/>
      <c r="N81" s="7"/>
      <c r="O81" s="7"/>
      <c r="P81" s="7"/>
    </row>
    <row r="82" spans="1:33" ht="17.25" customHeight="1" x14ac:dyDescent="0.35">
      <c r="A82" s="7"/>
      <c r="B82" s="7"/>
      <c r="C82" s="7"/>
      <c r="D82" s="7"/>
      <c r="E82" s="7"/>
      <c r="F82" s="7"/>
      <c r="G82" s="7"/>
      <c r="H82" s="7"/>
      <c r="I82" s="7"/>
      <c r="J82" s="7"/>
      <c r="K82" s="7"/>
      <c r="L82" s="7"/>
      <c r="M82" s="7"/>
      <c r="N82" s="7"/>
      <c r="O82" s="7"/>
      <c r="P82" s="7"/>
      <c r="R82" s="33" t="str">
        <f>"BÁO CÁO CHIẾN LƯỢC ĐẦU TƯ TUẦN | " &amp; weekly_data_comments!$C$7</f>
        <v>BÁO CÁO CHIẾN LƯỢC ĐẦU TƯ TUẦN | NGÀY 28/07/2025 - 01/08/2025</v>
      </c>
      <c r="S82" s="34"/>
      <c r="T82" s="35" t="s">
        <v>207</v>
      </c>
    </row>
    <row r="83" spans="1:33" ht="16.5" customHeight="1" x14ac:dyDescent="0.35">
      <c r="W83" s="122" t="s">
        <v>201</v>
      </c>
      <c r="X83" s="122"/>
      <c r="Y83" s="122"/>
      <c r="Z83" s="122"/>
      <c r="AA83" s="122"/>
    </row>
    <row r="84" spans="1:33" x14ac:dyDescent="0.35">
      <c r="W84" s="122"/>
      <c r="X84" s="122"/>
      <c r="Y84" s="122"/>
      <c r="Z84" s="122"/>
      <c r="AA84" s="122"/>
    </row>
    <row r="86" spans="1:33" x14ac:dyDescent="0.35">
      <c r="W86" s="121" t="s">
        <v>598</v>
      </c>
      <c r="X86" s="121"/>
      <c r="Y86" s="121"/>
      <c r="Z86" s="121"/>
      <c r="AA86" s="121"/>
      <c r="AB86" s="121"/>
      <c r="AC86" s="121"/>
      <c r="AD86" s="121"/>
      <c r="AE86" s="121"/>
      <c r="AF86" s="121"/>
      <c r="AG86" s="121"/>
    </row>
    <row r="87" spans="1:33" ht="17" customHeight="1" x14ac:dyDescent="0.35"/>
    <row r="88" spans="1:33" ht="17" customHeight="1" x14ac:dyDescent="0.35"/>
    <row r="89" spans="1:33" ht="17" customHeight="1" x14ac:dyDescent="0.35"/>
    <row r="90" spans="1:33" ht="17" customHeight="1" x14ac:dyDescent="0.35"/>
    <row r="91" spans="1:33" ht="17" customHeight="1" x14ac:dyDescent="0.35"/>
    <row r="92" spans="1:33" ht="17" customHeight="1" x14ac:dyDescent="0.35"/>
    <row r="93" spans="1:33" ht="17" customHeight="1" x14ac:dyDescent="0.35"/>
    <row r="94" spans="1:33" ht="17" customHeight="1" x14ac:dyDescent="0.35"/>
    <row r="95" spans="1:33" ht="17" customHeight="1" x14ac:dyDescent="0.35"/>
    <row r="96" spans="1:33" ht="17" customHeight="1" x14ac:dyDescent="0.35"/>
    <row r="97" spans="23:41" ht="17" customHeight="1" x14ac:dyDescent="0.35"/>
    <row r="98" spans="23:41" ht="13" customHeight="1" x14ac:dyDescent="0.35">
      <c r="W98" s="164" t="s">
        <v>576</v>
      </c>
      <c r="X98" s="165">
        <f>DATEVALUE(RIGHT([1]daily_8h30_omo!$B$1, 10))</f>
        <v>45863</v>
      </c>
      <c r="Y98" s="165"/>
      <c r="Z98" s="165">
        <f>DATEVALUE(RIGHT([1]daily_8h30_omo!$D$1, 10))</f>
        <v>45866</v>
      </c>
      <c r="AA98" s="165"/>
      <c r="AB98" s="165">
        <f>DATEVALUE(RIGHT([1]daily_8h30_omo!$F$1, 10))</f>
        <v>45867</v>
      </c>
      <c r="AC98" s="165"/>
      <c r="AD98" s="165">
        <f>DATEVALUE(RIGHT([1]daily_8h30_omo!$H$1, 10))</f>
        <v>45868</v>
      </c>
      <c r="AE98" s="165"/>
      <c r="AF98" s="165">
        <f>DATEVALUE(RIGHT([1]daily_8h30_omo!$J$1, 10))</f>
        <v>45869</v>
      </c>
      <c r="AG98" s="165"/>
    </row>
    <row r="99" spans="23:41" ht="13" customHeight="1" x14ac:dyDescent="0.35">
      <c r="W99" s="164"/>
      <c r="X99" s="166" t="s">
        <v>577</v>
      </c>
      <c r="Y99" s="166" t="s">
        <v>578</v>
      </c>
      <c r="Z99" s="166" t="s">
        <v>577</v>
      </c>
      <c r="AA99" s="166" t="s">
        <v>578</v>
      </c>
      <c r="AB99" s="166" t="s">
        <v>577</v>
      </c>
      <c r="AC99" s="166" t="s">
        <v>578</v>
      </c>
      <c r="AD99" s="166" t="s">
        <v>577</v>
      </c>
      <c r="AE99" s="166" t="s">
        <v>578</v>
      </c>
      <c r="AF99" s="166" t="s">
        <v>577</v>
      </c>
      <c r="AG99" s="166" t="s">
        <v>578</v>
      </c>
    </row>
    <row r="100" spans="23:41" ht="13" customHeight="1" x14ac:dyDescent="0.35">
      <c r="W100" s="167" t="str" cm="1">
        <f t="array" ref="W100:AG108">IF(weekly_omo_data[] = "", "-", weekly_omo_data[])</f>
        <v>Tín phiếu 7 ngày</v>
      </c>
      <c r="X100" s="168" t="str">
        <v>-</v>
      </c>
      <c r="Y100" s="169" t="str">
        <v>-</v>
      </c>
      <c r="Z100" s="168" t="str">
        <v>-</v>
      </c>
      <c r="AA100" s="169" t="str">
        <v>-</v>
      </c>
      <c r="AB100" s="168" t="str">
        <v>-</v>
      </c>
      <c r="AC100" s="169" t="str">
        <v>-</v>
      </c>
      <c r="AD100" s="168" t="str">
        <v>-</v>
      </c>
      <c r="AE100" s="169" t="str">
        <v>-</v>
      </c>
      <c r="AF100" s="168" t="str">
        <v>-</v>
      </c>
      <c r="AG100" s="169" t="str">
        <v>-</v>
      </c>
    </row>
    <row r="101" spans="23:41" ht="13" customHeight="1" x14ac:dyDescent="0.35">
      <c r="W101" s="170" t="str">
        <v>Tín phiếu 14 ngày</v>
      </c>
      <c r="X101" s="171" t="str">
        <v>-</v>
      </c>
      <c r="Y101" s="169" t="str">
        <v>-</v>
      </c>
      <c r="Z101" s="171" t="str">
        <v>-</v>
      </c>
      <c r="AA101" s="169" t="str">
        <v>-</v>
      </c>
      <c r="AB101" s="171" t="str">
        <v>-</v>
      </c>
      <c r="AC101" s="169" t="str">
        <v>-</v>
      </c>
      <c r="AD101" s="171" t="str">
        <v>-</v>
      </c>
      <c r="AE101" s="169" t="str">
        <v>-</v>
      </c>
      <c r="AF101" s="171" t="str">
        <v>-</v>
      </c>
      <c r="AG101" s="169" t="str">
        <v>-</v>
      </c>
    </row>
    <row r="102" spans="23:41" ht="13" customHeight="1" x14ac:dyDescent="0.35">
      <c r="W102" s="170" t="str">
        <v>Tín phiếu 28 ngày</v>
      </c>
      <c r="X102" s="171" t="str">
        <v>-</v>
      </c>
      <c r="Y102" s="169" t="str">
        <v>-</v>
      </c>
      <c r="Z102" s="171" t="str">
        <v>-</v>
      </c>
      <c r="AA102" s="169" t="str">
        <v>-</v>
      </c>
      <c r="AB102" s="171" t="str">
        <v>-</v>
      </c>
      <c r="AC102" s="169" t="str">
        <v>-</v>
      </c>
      <c r="AD102" s="171" t="str">
        <v>-</v>
      </c>
      <c r="AE102" s="169" t="str">
        <v>-</v>
      </c>
      <c r="AF102" s="171" t="str">
        <v>-</v>
      </c>
      <c r="AG102" s="169" t="str">
        <v>-</v>
      </c>
    </row>
    <row r="103" spans="23:41" ht="13" customHeight="1" x14ac:dyDescent="0.35">
      <c r="W103" s="170" t="str">
        <v>Reversed Repo 7 ngày</v>
      </c>
      <c r="X103" s="171">
        <v>0.04</v>
      </c>
      <c r="Y103" s="169">
        <v>-12105.21</v>
      </c>
      <c r="Z103" s="171">
        <v>0.04</v>
      </c>
      <c r="AA103" s="169">
        <v>-2307.9899999999998</v>
      </c>
      <c r="AB103" s="171">
        <v>0.04</v>
      </c>
      <c r="AC103" s="169">
        <v>0</v>
      </c>
      <c r="AD103" s="171">
        <v>0.04</v>
      </c>
      <c r="AE103" s="169">
        <v>0</v>
      </c>
      <c r="AF103" s="171">
        <v>0.04</v>
      </c>
      <c r="AG103" s="169">
        <v>-7835.26</v>
      </c>
    </row>
    <row r="104" spans="23:41" ht="13" customHeight="1" x14ac:dyDescent="0.35">
      <c r="W104" s="170" t="str">
        <v>Reversed Repo 14 ngày</v>
      </c>
      <c r="X104" s="171">
        <v>0.04</v>
      </c>
      <c r="Y104" s="169">
        <v>-11132.22</v>
      </c>
      <c r="Z104" s="171">
        <v>0.04</v>
      </c>
      <c r="AA104" s="169">
        <v>-9675.93</v>
      </c>
      <c r="AB104" s="171">
        <v>0.04</v>
      </c>
      <c r="AC104" s="169">
        <v>-6630.69</v>
      </c>
      <c r="AD104" s="171">
        <v>0.04</v>
      </c>
      <c r="AE104" s="169">
        <v>-238.55</v>
      </c>
      <c r="AF104" s="171">
        <v>0.04</v>
      </c>
      <c r="AG104" s="169">
        <v>0</v>
      </c>
    </row>
    <row r="105" spans="23:41" ht="13" customHeight="1" x14ac:dyDescent="0.35">
      <c r="W105" s="170" t="str">
        <v>Reversed Repo 21 ngày</v>
      </c>
      <c r="X105" s="171" t="str">
        <v>-</v>
      </c>
      <c r="Y105" s="169" t="str">
        <v>-</v>
      </c>
      <c r="Z105" s="171" t="str">
        <v>-</v>
      </c>
      <c r="AA105" s="169" t="str">
        <v>-</v>
      </c>
      <c r="AB105" s="171" t="str">
        <v>-</v>
      </c>
      <c r="AC105" s="169" t="str">
        <v>-</v>
      </c>
      <c r="AD105" s="171" t="str">
        <v>-</v>
      </c>
      <c r="AE105" s="169" t="str">
        <v>-</v>
      </c>
      <c r="AF105" s="171" t="str">
        <v>-</v>
      </c>
      <c r="AG105" s="169" t="str">
        <v>-</v>
      </c>
    </row>
    <row r="106" spans="23:41" ht="13" customHeight="1" x14ac:dyDescent="0.35">
      <c r="W106" s="170" t="str">
        <v>Reversed Repo 28 ngày</v>
      </c>
      <c r="X106" s="171">
        <v>0.04</v>
      </c>
      <c r="Y106" s="169">
        <v>-8291.33</v>
      </c>
      <c r="Z106" s="171">
        <v>0.04</v>
      </c>
      <c r="AA106" s="169">
        <v>-6394.08</v>
      </c>
      <c r="AB106" s="171">
        <v>0.04</v>
      </c>
      <c r="AC106" s="169">
        <v>-3219.83</v>
      </c>
      <c r="AD106" s="171">
        <v>0.04</v>
      </c>
      <c r="AE106" s="169">
        <v>-1082.26</v>
      </c>
      <c r="AF106" s="171">
        <v>0.04</v>
      </c>
      <c r="AG106" s="169">
        <v>0</v>
      </c>
    </row>
    <row r="107" spans="23:41" ht="13" customHeight="1" x14ac:dyDescent="0.35">
      <c r="W107" s="170" t="str">
        <v>Reversed Repo 35 ngày</v>
      </c>
      <c r="X107" s="171" t="str">
        <v>-</v>
      </c>
      <c r="Y107" s="169" t="str">
        <v>-</v>
      </c>
      <c r="Z107" s="171" t="str">
        <v>-</v>
      </c>
      <c r="AA107" s="169" t="str">
        <v>-</v>
      </c>
      <c r="AB107" s="171" t="str">
        <v>-</v>
      </c>
      <c r="AC107" s="169" t="str">
        <v>-</v>
      </c>
      <c r="AD107" s="171" t="str">
        <v>-</v>
      </c>
      <c r="AE107" s="169" t="str">
        <v>-</v>
      </c>
      <c r="AF107" s="171" t="str">
        <v>-</v>
      </c>
      <c r="AG107" s="169" t="str">
        <v>-</v>
      </c>
    </row>
    <row r="108" spans="23:41" ht="13" customHeight="1" x14ac:dyDescent="0.35">
      <c r="W108" s="172" t="str">
        <v>Reversed Repo 91 ngày</v>
      </c>
      <c r="X108" s="173">
        <v>0.04</v>
      </c>
      <c r="Y108" s="173">
        <v>0</v>
      </c>
      <c r="Z108" s="173">
        <v>0.04</v>
      </c>
      <c r="AA108" s="173">
        <v>0</v>
      </c>
      <c r="AB108" s="173">
        <v>0.04</v>
      </c>
      <c r="AC108" s="173">
        <v>-298.76</v>
      </c>
      <c r="AD108" s="173">
        <v>0.04</v>
      </c>
      <c r="AE108" s="173">
        <v>-173.04</v>
      </c>
      <c r="AF108" s="173">
        <v>0.04</v>
      </c>
      <c r="AG108" s="173">
        <v>0</v>
      </c>
    </row>
    <row r="109" spans="23:41" ht="15" thickBot="1" x14ac:dyDescent="0.4">
      <c r="W109" s="123" t="str">
        <f>"*Dữ liệu cập nhật lúc " &amp; VLOOKUP("update_time",weekly_data_comments[], 3, 0)</f>
        <v>*Dữ liệu cập nhật lúc 10:32 ngày 01/08/2025</v>
      </c>
      <c r="X109" s="123"/>
      <c r="Y109" s="123"/>
      <c r="Z109" s="123"/>
      <c r="AA109" s="123"/>
      <c r="AB109" s="123"/>
      <c r="AC109" s="123"/>
      <c r="AD109" s="123"/>
      <c r="AE109" s="123"/>
      <c r="AF109" s="123"/>
      <c r="AG109" s="123"/>
      <c r="AH109" s="119"/>
    </row>
    <row r="110" spans="23:41" x14ac:dyDescent="0.35">
      <c r="W110" s="125" t="str">
        <f>"BÁO CÁO CHIẾN LƯỢC ĐẦU TƯ TUẦN | " &amp; weekly_data_comments!$C$7</f>
        <v>BÁO CÁO CHIẾN LƯỢC ĐẦU TƯ TUẦN | NGÀY 28/07/2025 - 01/08/2025</v>
      </c>
      <c r="X110" s="125"/>
      <c r="Y110" s="125"/>
      <c r="Z110" s="125"/>
      <c r="AA110" s="125"/>
      <c r="AB110" s="125"/>
      <c r="AC110" s="125"/>
      <c r="AD110" s="124" t="s">
        <v>209</v>
      </c>
      <c r="AE110" s="124"/>
      <c r="AF110" s="124"/>
      <c r="AG110" s="124"/>
    </row>
    <row r="111" spans="23:41" ht="14.5" customHeight="1" x14ac:dyDescent="0.35">
      <c r="AJ111" s="122" t="s">
        <v>201</v>
      </c>
      <c r="AK111" s="122"/>
      <c r="AL111" s="122"/>
      <c r="AM111" s="122"/>
      <c r="AN111" s="122"/>
      <c r="AO111" s="116"/>
    </row>
    <row r="112" spans="23:41" ht="14.5" customHeight="1" x14ac:dyDescent="0.35">
      <c r="AJ112" s="122"/>
      <c r="AK112" s="122"/>
      <c r="AL112" s="122"/>
      <c r="AM112" s="122"/>
      <c r="AN112" s="122"/>
      <c r="AO112" s="116"/>
    </row>
    <row r="113" spans="36:52" ht="11" customHeight="1" x14ac:dyDescent="0.35">
      <c r="AJ113" s="116"/>
      <c r="AK113" s="116"/>
      <c r="AL113" s="116"/>
      <c r="AM113" s="116"/>
      <c r="AN113" s="116"/>
      <c r="AO113" s="116"/>
    </row>
    <row r="114" spans="36:52" ht="17" customHeight="1" x14ac:dyDescent="0.35">
      <c r="AJ114" s="121" t="s">
        <v>598</v>
      </c>
      <c r="AK114" s="121"/>
      <c r="AL114" s="121"/>
      <c r="AM114" s="121"/>
      <c r="AN114" s="121"/>
      <c r="AO114" s="121"/>
      <c r="AP114" s="121"/>
    </row>
    <row r="116" spans="36:52" ht="14.5" customHeight="1" x14ac:dyDescent="0.35">
      <c r="AP116" s="118" t="s">
        <v>594</v>
      </c>
    </row>
    <row r="117" spans="36:52" ht="43" customHeight="1" x14ac:dyDescent="0.35"/>
    <row r="118" spans="36:52" ht="43" customHeight="1" x14ac:dyDescent="0.35"/>
    <row r="119" spans="36:52" ht="43" customHeight="1" x14ac:dyDescent="0.35"/>
    <row r="120" spans="36:52" ht="43" customHeight="1" x14ac:dyDescent="0.35"/>
    <row r="121" spans="36:52" ht="14.5" customHeight="1" x14ac:dyDescent="0.35">
      <c r="AJ121" s="142" t="s">
        <v>595</v>
      </c>
      <c r="AK121" s="142"/>
      <c r="AL121" s="142"/>
      <c r="AM121" s="142"/>
      <c r="AN121" s="142"/>
      <c r="AP121" s="118" t="s">
        <v>579</v>
      </c>
    </row>
    <row r="122" spans="36:52" ht="113.5" customHeight="1" x14ac:dyDescent="0.35"/>
    <row r="123" spans="36:52" ht="15" thickBot="1" x14ac:dyDescent="0.4">
      <c r="AJ123" s="123" t="str">
        <f>"*Dữ liệu cập nhật lúc " &amp; VLOOKUP("update_time",weekly_data_comments[], 3, 0)</f>
        <v>*Dữ liệu cập nhật lúc 10:32 ngày 01/08/2025</v>
      </c>
      <c r="AK123" s="123"/>
      <c r="AL123" s="123"/>
      <c r="AM123" s="123"/>
      <c r="AN123" s="123"/>
      <c r="AO123" s="123"/>
      <c r="AP123" s="123"/>
    </row>
    <row r="124" spans="36:52" x14ac:dyDescent="0.35">
      <c r="AJ124" s="174" t="str">
        <f>"BÁO CÁO CHIẾN LƯỢC ĐẦU TƯ TUẦN | " &amp; weekly_data_comments!$C$7</f>
        <v>BÁO CÁO CHIẾN LƯỢC ĐẦU TƯ TUẦN | NGÀY 28/07/2025 - 01/08/2025</v>
      </c>
      <c r="AK124" s="174"/>
      <c r="AL124" s="174"/>
      <c r="AM124" s="174"/>
      <c r="AN124" s="174"/>
      <c r="AO124" s="120"/>
      <c r="AP124" s="117" t="s">
        <v>213</v>
      </c>
    </row>
    <row r="125" spans="36:52" x14ac:dyDescent="0.35">
      <c r="AS125" s="122" t="s">
        <v>201</v>
      </c>
      <c r="AT125" s="122"/>
      <c r="AU125" s="122"/>
      <c r="AV125" s="13"/>
      <c r="AW125" s="13"/>
      <c r="AX125" s="13"/>
      <c r="AY125" s="108"/>
      <c r="AZ125" s="2"/>
    </row>
    <row r="126" spans="36:52" x14ac:dyDescent="0.35">
      <c r="AS126" s="122"/>
      <c r="AT126" s="122"/>
      <c r="AU126" s="122"/>
      <c r="AV126" s="13"/>
      <c r="AW126" s="13"/>
      <c r="AX126" s="13"/>
      <c r="AY126" s="108"/>
      <c r="AZ126" s="2"/>
    </row>
    <row r="127" spans="36:52" ht="11" customHeight="1" x14ac:dyDescent="0.35">
      <c r="AU127" s="154"/>
      <c r="AV127" s="13"/>
      <c r="AW127" s="13"/>
      <c r="AX127" s="13"/>
      <c r="AY127" s="108"/>
      <c r="AZ127" s="2"/>
    </row>
    <row r="128" spans="36:52" ht="17.5" customHeight="1" x14ac:dyDescent="0.35">
      <c r="AS128" s="121" t="s">
        <v>536</v>
      </c>
      <c r="AT128" s="121"/>
      <c r="AU128" s="121"/>
      <c r="AV128" s="121"/>
      <c r="AW128" s="121"/>
      <c r="AX128" s="121"/>
      <c r="AY128" s="121"/>
      <c r="AZ128" s="121"/>
    </row>
    <row r="129" spans="45:52" ht="11" customHeight="1" x14ac:dyDescent="0.35">
      <c r="AU129" s="155"/>
      <c r="AZ129" s="2"/>
    </row>
    <row r="130" spans="45:52" ht="16" customHeight="1" x14ac:dyDescent="0.35">
      <c r="AS130" s="161" t="s">
        <v>524</v>
      </c>
      <c r="AT130" s="162" t="s">
        <v>533</v>
      </c>
      <c r="AU130" s="158" t="s">
        <v>525</v>
      </c>
      <c r="AV130" s="158" t="s">
        <v>526</v>
      </c>
      <c r="AW130" s="158" t="s">
        <v>527</v>
      </c>
      <c r="AX130" s="158" t="s">
        <v>528</v>
      </c>
      <c r="AY130" s="158" t="s">
        <v>522</v>
      </c>
      <c r="AZ130" s="159" t="s">
        <v>523</v>
      </c>
    </row>
    <row r="131" spans="45:52" ht="17.5" customHeight="1" x14ac:dyDescent="0.35">
      <c r="AS131" s="111" t="str" cm="1">
        <f t="array" ref="AS131:AZ147" xml:space="preserve"> _xlfn.CHOOSECOLS(weekly_other_data[], 8, 7, 2, 3, 4, 5, 6, 1)</f>
        <v>Vàng thế giới</v>
      </c>
      <c r="AT131" s="113" t="str">
        <v>Kinh loại quý</v>
      </c>
      <c r="AU131" s="157">
        <v>3297.149169921875</v>
      </c>
      <c r="AV131" s="79">
        <v>9.1745607861537515E-4</v>
      </c>
      <c r="AW131" s="79">
        <v>-1.2046341005577665E-2</v>
      </c>
      <c r="AX131" s="79">
        <v>-1.5397353721312124E-2</v>
      </c>
      <c r="AY131" s="113" t="str">
        <v>USD/ounce</v>
      </c>
      <c r="AZ131" s="110">
        <v>45870</v>
      </c>
    </row>
    <row r="132" spans="45:52" ht="17.5" customHeight="1" x14ac:dyDescent="0.35">
      <c r="AS132" s="112" t="str">
        <v>Vàng trong nước</v>
      </c>
      <c r="AT132" s="114" t="str">
        <v>Kim loại quý</v>
      </c>
      <c r="AU132" s="156">
        <v>121400</v>
      </c>
      <c r="AV132" s="79">
        <v>0</v>
      </c>
      <c r="AW132" s="79">
        <v>-2.4650780608052036E-3</v>
      </c>
      <c r="AX132" s="79">
        <v>4.1356492969395475E-3</v>
      </c>
      <c r="AY132" s="114" t="str">
        <v>Triệu VNĐ/lượng</v>
      </c>
      <c r="AZ132" s="115">
        <v>45869</v>
      </c>
    </row>
    <row r="133" spans="45:52" ht="17.5" customHeight="1" x14ac:dyDescent="0.35">
      <c r="AS133" s="112" t="str">
        <v>Bitcoin</v>
      </c>
      <c r="AT133" s="114" t="str">
        <v>Tiền mã hoá</v>
      </c>
      <c r="AU133" s="156">
        <v>116007.8046875</v>
      </c>
      <c r="AV133" s="79">
        <v>2.3229133773972066E-3</v>
      </c>
      <c r="AW133" s="79">
        <v>-2.8858070694219085E-2</v>
      </c>
      <c r="AX133" s="79">
        <v>-1.2957517553091713E-2</v>
      </c>
      <c r="AY133" s="114" t="str">
        <v>USD</v>
      </c>
      <c r="AZ133" s="115">
        <v>45870</v>
      </c>
    </row>
    <row r="134" spans="45:52" ht="17.5" customHeight="1" x14ac:dyDescent="0.35">
      <c r="AS134" s="112" t="str">
        <v>Etherum</v>
      </c>
      <c r="AT134" s="114" t="str">
        <v>Tiền mã hoá</v>
      </c>
      <c r="AU134" s="156">
        <v>3719.00048828125</v>
      </c>
      <c r="AV134" s="79">
        <v>6.1837957061330329E-3</v>
      </c>
      <c r="AW134" s="79">
        <v>-4.0478111058437793E-2</v>
      </c>
      <c r="AX134" s="79">
        <v>0.25712675270593732</v>
      </c>
      <c r="AY134" s="114" t="str">
        <v>USD</v>
      </c>
      <c r="AZ134" s="115">
        <v>45870</v>
      </c>
    </row>
    <row r="135" spans="45:52" ht="17.5" customHeight="1" x14ac:dyDescent="0.35">
      <c r="AS135" s="112" t="str">
        <v>Chỉ số DXY</v>
      </c>
      <c r="AT135" s="114" t="str">
        <v>Tỷ giá</v>
      </c>
      <c r="AU135" s="109">
        <v>100.04095165698176</v>
      </c>
      <c r="AV135" s="79">
        <v>1.5019712194486168E-4</v>
      </c>
      <c r="AW135" s="79">
        <v>1.4838024088284607E-2</v>
      </c>
      <c r="AX135" s="79">
        <v>2.2479529342120497E-2</v>
      </c>
      <c r="AY135" s="114" t="str">
        <v>Point</v>
      </c>
      <c r="AZ135" s="115">
        <v>45870</v>
      </c>
    </row>
    <row r="136" spans="45:52" ht="17.5" customHeight="1" x14ac:dyDescent="0.35">
      <c r="AS136" s="112" t="str">
        <v>Dầu WTI</v>
      </c>
      <c r="AT136" s="114" t="str">
        <v>Năng lượng</v>
      </c>
      <c r="AU136" s="109">
        <v>66.639999389648438</v>
      </c>
      <c r="AV136" s="79">
        <v>-0.11146667480468753</v>
      </c>
      <c r="AW136" s="79">
        <v>-7.534342067668609E-2</v>
      </c>
      <c r="AX136" s="79">
        <v>9.8582254488605026E-2</v>
      </c>
      <c r="AY136" s="114" t="str">
        <v>USD/thùng</v>
      </c>
      <c r="AZ136" s="115">
        <v>45869</v>
      </c>
    </row>
    <row r="137" spans="45:52" ht="17.5" customHeight="1" x14ac:dyDescent="0.35">
      <c r="AS137" s="112" t="str">
        <v>Khí tự nhiên</v>
      </c>
      <c r="AT137" s="114" t="str">
        <v>Năng lượng</v>
      </c>
      <c r="AU137" s="156">
        <v>4.1599998474121094</v>
      </c>
      <c r="AV137" s="79">
        <v>0.25984245600881239</v>
      </c>
      <c r="AW137" s="79">
        <v>6.5846713656851685E-2</v>
      </c>
      <c r="AX137" s="79">
        <v>0.13012764299884583</v>
      </c>
      <c r="AY137" s="114" t="str">
        <v>USD/MMBtu</v>
      </c>
      <c r="AZ137" s="115">
        <v>45869</v>
      </c>
    </row>
    <row r="138" spans="45:52" ht="17.5" customHeight="1" x14ac:dyDescent="0.35">
      <c r="AS138" s="112" t="str">
        <v>Quặng sắt</v>
      </c>
      <c r="AT138" s="114" t="str">
        <v>Vật liệu xây dựng</v>
      </c>
      <c r="AU138" s="109">
        <v>786.22</v>
      </c>
      <c r="AV138" s="79">
        <v>-1.6130445120196235E-2</v>
      </c>
      <c r="AW138" s="79">
        <v>-1.1876783088466292E-2</v>
      </c>
      <c r="AX138" s="79">
        <v>3.1027066722618679E-2</v>
      </c>
      <c r="AY138" s="114" t="str">
        <v>CNY/tấn</v>
      </c>
      <c r="AZ138" s="115">
        <v>45868</v>
      </c>
    </row>
    <row r="139" spans="45:52" ht="17.5" customHeight="1" x14ac:dyDescent="0.35">
      <c r="AS139" s="112" t="str">
        <v>Thép HRC</v>
      </c>
      <c r="AT139" s="114" t="str">
        <v>Vật liệu xây dựng</v>
      </c>
      <c r="AU139" s="109">
        <v>3510</v>
      </c>
      <c r="AV139" s="79">
        <v>-1.6806722689075682E-2</v>
      </c>
      <c r="AW139" s="79">
        <v>9.5867597442380603E-3</v>
      </c>
      <c r="AX139" s="79">
        <v>8.5568129451679908E-2</v>
      </c>
      <c r="AY139" s="114" t="str">
        <v>CNY/tấn</v>
      </c>
      <c r="AZ139" s="115">
        <v>45868</v>
      </c>
    </row>
    <row r="140" spans="45:52" ht="17.5" customHeight="1" x14ac:dyDescent="0.35">
      <c r="AS140" s="112" t="str">
        <v>Phốt pho vàng</v>
      </c>
      <c r="AT140" s="114" t="str">
        <v>Hóa chất</v>
      </c>
      <c r="AU140" s="156">
        <v>22321</v>
      </c>
      <c r="AV140" s="79">
        <v>0</v>
      </c>
      <c r="AW140" s="79">
        <v>-3.3488122879085092E-3</v>
      </c>
      <c r="AX140" s="79">
        <v>-2.3692333397630216E-2</v>
      </c>
      <c r="AY140" s="114" t="str">
        <v>CNY/tấn</v>
      </c>
      <c r="AZ140" s="115">
        <v>45868</v>
      </c>
    </row>
    <row r="141" spans="45:52" ht="17.5" customHeight="1" x14ac:dyDescent="0.35">
      <c r="AS141" s="112" t="str">
        <v>Hạt nhựa PVC</v>
      </c>
      <c r="AT141" s="114" t="str">
        <v>Hóa chất</v>
      </c>
      <c r="AU141" s="156">
        <v>4869</v>
      </c>
      <c r="AV141" s="79">
        <v>-2.5615369221532958E-2</v>
      </c>
      <c r="AW141" s="79">
        <v>-9.9633997559983589E-3</v>
      </c>
      <c r="AX141" s="79">
        <v>3.7502663541444603E-2</v>
      </c>
      <c r="AY141" s="114" t="str">
        <v>CNY/tấn</v>
      </c>
      <c r="AZ141" s="115">
        <v>45868</v>
      </c>
    </row>
    <row r="142" spans="45:52" ht="17.5" customHeight="1" x14ac:dyDescent="0.35">
      <c r="AS142" s="112" t="str">
        <v>Urê</v>
      </c>
      <c r="AT142" s="114" t="str">
        <v>Hóa chất</v>
      </c>
      <c r="AU142" s="109">
        <v>468</v>
      </c>
      <c r="AV142" s="79">
        <v>0</v>
      </c>
      <c r="AW142" s="79">
        <v>2.6780931976433386E-3</v>
      </c>
      <c r="AX142" s="79">
        <v>7.5862068965517171E-2</v>
      </c>
      <c r="AY142" s="114" t="str">
        <v>USD/tấn</v>
      </c>
      <c r="AZ142" s="115">
        <v>45868</v>
      </c>
    </row>
    <row r="143" spans="45:52" ht="17.5" customHeight="1" x14ac:dyDescent="0.35">
      <c r="AS143" s="112" t="str">
        <v>Cao su</v>
      </c>
      <c r="AT143" s="114" t="str">
        <v>Hóa chất</v>
      </c>
      <c r="AU143" s="156">
        <v>2087.4956500109179</v>
      </c>
      <c r="AV143" s="79">
        <v>-3.1695721077654726E-3</v>
      </c>
      <c r="AW143" s="79">
        <v>-5.3281155930162472E-2</v>
      </c>
      <c r="AX143" s="79">
        <v>1.2882447665056418E-2</v>
      </c>
      <c r="AY143" s="114" t="str">
        <v>USD/tấn</v>
      </c>
      <c r="AZ143" s="115">
        <v>45868</v>
      </c>
    </row>
    <row r="144" spans="45:52" ht="17.5" customHeight="1" x14ac:dyDescent="0.35">
      <c r="AS144" s="112" t="str">
        <v>Sợi cotton</v>
      </c>
      <c r="AT144" s="114" t="str">
        <v>Thực phẩm</v>
      </c>
      <c r="AU144" s="156">
        <v>19805</v>
      </c>
      <c r="AV144" s="79">
        <v>-1.0088272383353969E-3</v>
      </c>
      <c r="AW144" s="79">
        <v>-3.0117531831537758E-2</v>
      </c>
      <c r="AX144" s="79">
        <v>-1.1233150274588155E-2</v>
      </c>
      <c r="AY144" s="114" t="str">
        <v>CNY/tấn</v>
      </c>
      <c r="AZ144" s="115">
        <v>45868</v>
      </c>
    </row>
    <row r="145" spans="1:52" ht="17.5" customHeight="1" x14ac:dyDescent="0.35">
      <c r="AS145" s="112" t="str">
        <v>Đường</v>
      </c>
      <c r="AT145" s="114" t="str">
        <v>Thực phẩm</v>
      </c>
      <c r="AU145" s="109">
        <v>467.8</v>
      </c>
      <c r="AV145" s="79">
        <v>-4.6808510638297607E-3</v>
      </c>
      <c r="AW145" s="79">
        <v>-2.5822573927530179E-2</v>
      </c>
      <c r="AX145" s="79">
        <v>-2.845275181723772E-2</v>
      </c>
      <c r="AY145" s="114" t="str">
        <v>USD/tấn</v>
      </c>
      <c r="AZ145" s="115">
        <v>45868</v>
      </c>
    </row>
    <row r="146" spans="1:52" ht="17.5" customHeight="1" x14ac:dyDescent="0.35">
      <c r="AS146" s="112" t="str">
        <v>Thị heo hơi</v>
      </c>
      <c r="AT146" s="114" t="str">
        <v>Thực phẩm</v>
      </c>
      <c r="AU146" s="156">
        <v>62166.67</v>
      </c>
      <c r="AV146" s="79">
        <v>8.1081076698319432E-3</v>
      </c>
      <c r="AW146" s="79">
        <v>2.6882258064515607E-3</v>
      </c>
      <c r="AX146" s="79">
        <v>-8.8019555598065735E-2</v>
      </c>
      <c r="AY146" s="114" t="str">
        <v>VNĐ/kg</v>
      </c>
      <c r="AZ146" s="115">
        <v>45869</v>
      </c>
    </row>
    <row r="147" spans="1:52" ht="17.5" customHeight="1" x14ac:dyDescent="0.35">
      <c r="AS147" s="112" t="str">
        <v>Gạo xuất khẩu</v>
      </c>
      <c r="AT147" s="114" t="str">
        <v>Thực phẩm</v>
      </c>
      <c r="AU147" s="156">
        <v>9500</v>
      </c>
      <c r="AV147" s="79">
        <v>0</v>
      </c>
      <c r="AW147" s="79">
        <v>0</v>
      </c>
      <c r="AX147" s="79">
        <v>0</v>
      </c>
      <c r="AY147" s="114" t="str">
        <v>VNĐ/tấn</v>
      </c>
      <c r="AZ147" s="115">
        <v>45847</v>
      </c>
    </row>
    <row r="148" spans="1:52" ht="18" customHeight="1" thickBot="1" x14ac:dyDescent="0.4">
      <c r="AS148" s="163" t="str">
        <f>"*Dữ liệu cập nhật lúc " &amp; VLOOKUP("update_time",weekly_data_comments[], 3, 0)</f>
        <v>*Dữ liệu cập nhật lúc 10:32 ngày 01/08/2025</v>
      </c>
      <c r="AT148" s="163"/>
      <c r="AU148" s="163"/>
      <c r="AV148" s="163"/>
      <c r="AW148" s="163"/>
      <c r="AX148" s="163"/>
      <c r="AY148" s="163"/>
      <c r="AZ148" s="163"/>
    </row>
    <row r="149" spans="1:52" ht="17" customHeight="1" x14ac:dyDescent="0.35">
      <c r="AS149" s="125" t="str">
        <f>"BÁO CÁO CHIẾN LƯỢC ĐẦU TƯ TUẦN | " &amp; weekly_data_comments!$C$7</f>
        <v>BÁO CÁO CHIẾN LƯỢC ĐẦU TƯ TUẦN | NGÀY 28/07/2025 - 01/08/2025</v>
      </c>
      <c r="AT149" s="125"/>
      <c r="AU149" s="125"/>
      <c r="AV149" s="107"/>
      <c r="AW149" s="124" t="s">
        <v>214</v>
      </c>
      <c r="AX149" s="124"/>
      <c r="AY149" s="124"/>
      <c r="AZ149" s="124"/>
    </row>
    <row r="158" spans="1:52" x14ac:dyDescent="0.35">
      <c r="A158" s="20"/>
      <c r="B158" s="20"/>
      <c r="C158" s="20"/>
      <c r="D158" s="20"/>
      <c r="E158" s="20"/>
      <c r="F158" s="20"/>
      <c r="G158" s="20"/>
      <c r="H158" s="20"/>
      <c r="I158" s="20"/>
      <c r="J158" s="20"/>
      <c r="K158" s="20"/>
      <c r="L158" s="20"/>
      <c r="M158" s="20"/>
      <c r="N158" s="20"/>
      <c r="O158" s="20"/>
      <c r="P158" s="20"/>
      <c r="Q158" s="20"/>
      <c r="S158" s="20"/>
      <c r="T158" s="20"/>
      <c r="U158" s="20"/>
    </row>
  </sheetData>
  <mergeCells count="40">
    <mergeCell ref="B39:O39"/>
    <mergeCell ref="B80:O80"/>
    <mergeCell ref="W98:W99"/>
    <mergeCell ref="X98:Y98"/>
    <mergeCell ref="Z98:AA98"/>
    <mergeCell ref="R24:T27"/>
    <mergeCell ref="AW149:AZ149"/>
    <mergeCell ref="AS128:AZ128"/>
    <mergeCell ref="AS148:AZ148"/>
    <mergeCell ref="AB98:AC98"/>
    <mergeCell ref="AD98:AE98"/>
    <mergeCell ref="AF98:AG98"/>
    <mergeCell ref="AJ121:AN121"/>
    <mergeCell ref="W83:AA84"/>
    <mergeCell ref="R39:T39"/>
    <mergeCell ref="R80:T80"/>
    <mergeCell ref="R71:R72"/>
    <mergeCell ref="B1:F2"/>
    <mergeCell ref="R30:R31"/>
    <mergeCell ref="B29:H29"/>
    <mergeCell ref="B4:O4"/>
    <mergeCell ref="L29:O29"/>
    <mergeCell ref="B24:O27"/>
    <mergeCell ref="B28:O28"/>
    <mergeCell ref="AS149:AU149"/>
    <mergeCell ref="B42:F43"/>
    <mergeCell ref="B45:O45"/>
    <mergeCell ref="B70:H70"/>
    <mergeCell ref="L70:O70"/>
    <mergeCell ref="AS125:AU126"/>
    <mergeCell ref="B65:O68"/>
    <mergeCell ref="B69:O69"/>
    <mergeCell ref="R65:T68"/>
    <mergeCell ref="W86:AG86"/>
    <mergeCell ref="AJ114:AP114"/>
    <mergeCell ref="AJ111:AN112"/>
    <mergeCell ref="AJ123:AP123"/>
    <mergeCell ref="W110:AC110"/>
    <mergeCell ref="AD110:AG110"/>
    <mergeCell ref="W109:AG109"/>
  </mergeCells>
  <conditionalFormatting sqref="C7:E7">
    <cfRule type="expression" dxfId="98" priority="72">
      <formula>C7&lt;0</formula>
    </cfRule>
    <cfRule type="expression" dxfId="97" priority="73">
      <formula>C7&gt;=0</formula>
    </cfRule>
  </conditionalFormatting>
  <conditionalFormatting sqref="C16:E16">
    <cfRule type="expression" dxfId="96" priority="66">
      <formula>C16&lt;0</formula>
    </cfRule>
    <cfRule type="expression" dxfId="95" priority="67">
      <formula>C16&gt;=0</formula>
    </cfRule>
  </conditionalFormatting>
  <conditionalFormatting sqref="C48:E48">
    <cfRule type="expression" dxfId="94" priority="60">
      <formula>C48&lt;0</formula>
    </cfRule>
    <cfRule type="expression" dxfId="93" priority="61">
      <formula>C48&gt;=0</formula>
    </cfRule>
  </conditionalFormatting>
  <conditionalFormatting sqref="C57:E57">
    <cfRule type="expression" dxfId="92" priority="58">
      <formula>C57&lt;0</formula>
    </cfRule>
    <cfRule type="expression" dxfId="91" priority="59">
      <formula>C57&gt;=0</formula>
    </cfRule>
  </conditionalFormatting>
  <conditionalFormatting sqref="H7:J7">
    <cfRule type="expression" dxfId="90" priority="70">
      <formula>H7&lt;0</formula>
    </cfRule>
    <cfRule type="expression" dxfId="89" priority="71">
      <formula>H7&gt;=0</formula>
    </cfRule>
  </conditionalFormatting>
  <conditionalFormatting sqref="H16:J16">
    <cfRule type="expression" dxfId="88" priority="64">
      <formula>H16&lt;0</formula>
    </cfRule>
    <cfRule type="expression" dxfId="87" priority="65">
      <formula>H16&gt;=0</formula>
    </cfRule>
  </conditionalFormatting>
  <conditionalFormatting sqref="H48:J48">
    <cfRule type="expression" dxfId="86" priority="56">
      <formula>H48&lt;0</formula>
    </cfRule>
    <cfRule type="expression" dxfId="85" priority="57">
      <formula>H48&gt;=0</formula>
    </cfRule>
  </conditionalFormatting>
  <conditionalFormatting sqref="H57:J57">
    <cfRule type="expression" dxfId="84" priority="52">
      <formula>H57&lt;0</formula>
    </cfRule>
    <cfRule type="expression" dxfId="83" priority="53">
      <formula>H57&gt;=0</formula>
    </cfRule>
  </conditionalFormatting>
  <conditionalFormatting sqref="M7:O7">
    <cfRule type="expression" dxfId="82" priority="68">
      <formula>M7&lt;0</formula>
    </cfRule>
    <cfRule type="expression" dxfId="81" priority="69">
      <formula>M7&gt;=0</formula>
    </cfRule>
  </conditionalFormatting>
  <conditionalFormatting sqref="M16:O16">
    <cfRule type="expression" dxfId="80" priority="62">
      <formula>M16&lt;0</formula>
    </cfRule>
    <cfRule type="expression" dxfId="79" priority="63">
      <formula>M16&gt;=0</formula>
    </cfRule>
  </conditionalFormatting>
  <conditionalFormatting sqref="M48:O48">
    <cfRule type="expression" dxfId="78" priority="54">
      <formula>M48&lt;0</formula>
    </cfRule>
    <cfRule type="expression" dxfId="77" priority="55">
      <formula>M48&gt;=0</formula>
    </cfRule>
  </conditionalFormatting>
  <conditionalFormatting sqref="M57:O57">
    <cfRule type="expression" dxfId="76" priority="50">
      <formula>M57&lt;0</formula>
    </cfRule>
    <cfRule type="expression" dxfId="75" priority="51">
      <formula>M57&gt;=0</formula>
    </cfRule>
  </conditionalFormatting>
  <conditionalFormatting sqref="S34:S38">
    <cfRule type="expression" dxfId="74" priority="35">
      <formula>S34="Trung lập"</formula>
    </cfRule>
    <cfRule type="expression" dxfId="73" priority="36">
      <formula>S34="Tiêu cực"</formula>
    </cfRule>
    <cfRule type="expression" dxfId="72" priority="37">
      <formula>S34="Tích cực"</formula>
    </cfRule>
  </conditionalFormatting>
  <conditionalFormatting sqref="S75:S79">
    <cfRule type="expression" dxfId="71" priority="20">
      <formula>S75="Trung lập"</formula>
    </cfRule>
    <cfRule type="expression" dxfId="70" priority="21">
      <formula>S75="Tiêu cực"</formula>
    </cfRule>
    <cfRule type="expression" dxfId="69" priority="22">
      <formula>S75="Tích cực"</formula>
    </cfRule>
  </conditionalFormatting>
  <conditionalFormatting sqref="AV131:AX147">
    <cfRule type="expression" dxfId="68" priority="18">
      <formula>AV131&lt;0</formula>
    </cfRule>
    <cfRule type="expression" dxfId="67" priority="19">
      <formula>AV131&gt;=0</formula>
    </cfRule>
  </conditionalFormatting>
  <conditionalFormatting sqref="Y100:Y108">
    <cfRule type="expression" dxfId="51" priority="13">
      <formula>Y100="-"</formula>
    </cfRule>
    <cfRule type="expression" dxfId="50" priority="14">
      <formula>Y100&lt;0</formula>
    </cfRule>
    <cfRule type="expression" dxfId="49" priority="15">
      <formula>Y100&gt;0</formula>
    </cfRule>
  </conditionalFormatting>
  <conditionalFormatting sqref="AA100:AA108">
    <cfRule type="expression" dxfId="48" priority="10">
      <formula>AA100="-"</formula>
    </cfRule>
    <cfRule type="expression" dxfId="47" priority="11">
      <formula>AA100&lt;0</formula>
    </cfRule>
    <cfRule type="expression" dxfId="46" priority="12">
      <formula>AA100&gt;0</formula>
    </cfRule>
  </conditionalFormatting>
  <conditionalFormatting sqref="AC100:AC108">
    <cfRule type="expression" dxfId="45" priority="7">
      <formula>AC100="-"</formula>
    </cfRule>
    <cfRule type="expression" dxfId="44" priority="8">
      <formula>AC100&lt;0</formula>
    </cfRule>
    <cfRule type="expression" dxfId="43" priority="9">
      <formula>AC100&gt;0</formula>
    </cfRule>
  </conditionalFormatting>
  <conditionalFormatting sqref="AE100:AE108">
    <cfRule type="expression" dxfId="42" priority="4">
      <formula>AE100="-"</formula>
    </cfRule>
    <cfRule type="expression" dxfId="41" priority="5">
      <formula>AE100&lt;0</formula>
    </cfRule>
    <cfRule type="expression" dxfId="40" priority="6">
      <formula>AE100&gt;0</formula>
    </cfRule>
  </conditionalFormatting>
  <conditionalFormatting sqref="AG100:AG108">
    <cfRule type="expression" dxfId="39" priority="1">
      <formula>AG100="-"</formula>
    </cfRule>
    <cfRule type="expression" dxfId="38" priority="2">
      <formula>AG100&lt;0</formula>
    </cfRule>
    <cfRule type="expression" dxfId="37" priority="3">
      <formula>AG100&gt;0</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03F57-69B2-44C5-B653-911B0BB3A964}">
  <dimension ref="A1:O25"/>
  <sheetViews>
    <sheetView workbookViewId="0">
      <selection activeCell="E37" sqref="E37"/>
    </sheetView>
  </sheetViews>
  <sheetFormatPr defaultRowHeight="14.5" x14ac:dyDescent="0.35"/>
  <cols>
    <col min="1" max="1" width="15.5429687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5" width="23.7265625" bestFit="1" customWidth="1"/>
  </cols>
  <sheetData>
    <row r="1" spans="1:15" x14ac:dyDescent="0.35">
      <c r="A1" t="s">
        <v>22</v>
      </c>
      <c r="B1" t="s">
        <v>487</v>
      </c>
      <c r="C1" t="s">
        <v>568</v>
      </c>
      <c r="D1" t="s">
        <v>569</v>
      </c>
      <c r="E1" t="s">
        <v>488</v>
      </c>
      <c r="F1" t="s">
        <v>489</v>
      </c>
      <c r="G1" t="s">
        <v>490</v>
      </c>
      <c r="H1" t="s">
        <v>491</v>
      </c>
      <c r="I1" t="s">
        <v>492</v>
      </c>
      <c r="J1" t="s">
        <v>570</v>
      </c>
      <c r="K1" t="s">
        <v>571</v>
      </c>
      <c r="L1" t="s">
        <v>572</v>
      </c>
      <c r="M1" t="s">
        <v>573</v>
      </c>
      <c r="N1" t="s">
        <v>574</v>
      </c>
      <c r="O1" t="s">
        <v>575</v>
      </c>
    </row>
    <row r="2" spans="1:15" x14ac:dyDescent="0.35">
      <c r="A2" s="1">
        <v>45869</v>
      </c>
      <c r="B2">
        <v>4.3299999999999998E-2</v>
      </c>
      <c r="C2">
        <v>5.7799999999999997E-2</v>
      </c>
      <c r="D2">
        <v>4.8099999999999997E-2</v>
      </c>
      <c r="E2">
        <v>25249</v>
      </c>
      <c r="F2">
        <v>26511.45</v>
      </c>
      <c r="G2">
        <v>26380</v>
      </c>
      <c r="H2">
        <v>23986.55</v>
      </c>
      <c r="I2">
        <v>26450</v>
      </c>
      <c r="J2">
        <v>7835.26</v>
      </c>
      <c r="K2">
        <v>-14431.76</v>
      </c>
      <c r="L2">
        <v>-6596.5</v>
      </c>
      <c r="M2">
        <v>0</v>
      </c>
      <c r="N2">
        <v>206874.98</v>
      </c>
      <c r="O2">
        <v>206874.98</v>
      </c>
    </row>
    <row r="3" spans="1:15" x14ac:dyDescent="0.35">
      <c r="A3" s="1">
        <v>45868</v>
      </c>
      <c r="B3">
        <v>4.3299999999999998E-2</v>
      </c>
      <c r="C3">
        <v>5.7799999999999997E-2</v>
      </c>
      <c r="D3">
        <v>4.8099999999999997E-2</v>
      </c>
      <c r="E3">
        <v>25240</v>
      </c>
      <c r="F3">
        <v>26502</v>
      </c>
      <c r="G3">
        <v>26390</v>
      </c>
      <c r="H3">
        <v>23978</v>
      </c>
      <c r="I3">
        <v>26450</v>
      </c>
      <c r="J3">
        <v>1493.85</v>
      </c>
      <c r="K3">
        <v>-10548.65</v>
      </c>
      <c r="L3">
        <v>-9054.7999999999993</v>
      </c>
      <c r="M3">
        <v>0</v>
      </c>
      <c r="N3">
        <v>213471.48</v>
      </c>
      <c r="O3">
        <v>213471.48</v>
      </c>
    </row>
    <row r="4" spans="1:15" x14ac:dyDescent="0.35">
      <c r="A4" s="1">
        <v>45867</v>
      </c>
      <c r="B4">
        <v>4.3299999999999998E-2</v>
      </c>
      <c r="C4">
        <v>5.7799999999999997E-2</v>
      </c>
      <c r="D4">
        <v>4.8099999999999997E-2</v>
      </c>
      <c r="E4">
        <v>25228</v>
      </c>
      <c r="F4">
        <v>26489.4</v>
      </c>
      <c r="G4">
        <v>26400</v>
      </c>
      <c r="H4">
        <v>23966.6</v>
      </c>
      <c r="I4">
        <v>26450</v>
      </c>
      <c r="J4">
        <v>10149.280000000001</v>
      </c>
      <c r="K4">
        <v>-13053.03</v>
      </c>
      <c r="L4">
        <v>-2903.75</v>
      </c>
      <c r="M4">
        <v>0</v>
      </c>
      <c r="N4">
        <v>222526.28</v>
      </c>
      <c r="O4">
        <v>222526.28</v>
      </c>
    </row>
    <row r="5" spans="1:15" x14ac:dyDescent="0.35">
      <c r="A5" s="1">
        <v>45866</v>
      </c>
      <c r="B5">
        <v>5.8500000000000003E-2</v>
      </c>
      <c r="C5">
        <v>5.3400000000000003E-2</v>
      </c>
      <c r="D5">
        <v>5.4399999999999997E-2</v>
      </c>
      <c r="E5">
        <v>25206</v>
      </c>
      <c r="F5">
        <v>26466.3</v>
      </c>
      <c r="G5">
        <v>26380</v>
      </c>
      <c r="H5">
        <v>23945.7</v>
      </c>
      <c r="I5">
        <v>26460</v>
      </c>
      <c r="J5">
        <v>18378</v>
      </c>
      <c r="K5">
        <v>-3818.7</v>
      </c>
      <c r="L5">
        <v>14559.3</v>
      </c>
      <c r="M5">
        <v>0</v>
      </c>
      <c r="N5">
        <v>225430.03</v>
      </c>
      <c r="O5">
        <v>225430.03</v>
      </c>
    </row>
    <row r="6" spans="1:15" x14ac:dyDescent="0.35">
      <c r="A6" s="1">
        <v>45863</v>
      </c>
      <c r="B6">
        <v>6.5000000000000002E-2</v>
      </c>
      <c r="C6">
        <v>5.3900000000000003E-2</v>
      </c>
      <c r="D6">
        <v>5.57E-2</v>
      </c>
      <c r="E6">
        <v>25164</v>
      </c>
      <c r="F6">
        <v>26422.2</v>
      </c>
      <c r="G6">
        <v>26300</v>
      </c>
      <c r="H6">
        <v>23905.8</v>
      </c>
      <c r="I6">
        <v>26460</v>
      </c>
      <c r="J6">
        <v>31528.76</v>
      </c>
      <c r="K6">
        <v>-7940.46</v>
      </c>
      <c r="L6">
        <v>23588.3</v>
      </c>
      <c r="M6">
        <v>0</v>
      </c>
      <c r="N6">
        <v>210870.73</v>
      </c>
      <c r="O6">
        <v>210870.73</v>
      </c>
    </row>
    <row r="7" spans="1:15" x14ac:dyDescent="0.35">
      <c r="A7" s="1">
        <v>45862</v>
      </c>
      <c r="B7">
        <v>5.9499999999999997E-2</v>
      </c>
      <c r="C7">
        <v>4.8800000000000003E-2</v>
      </c>
      <c r="D7">
        <v>5.1299999999999998E-2</v>
      </c>
      <c r="E7">
        <v>25164</v>
      </c>
      <c r="F7">
        <v>26422.2</v>
      </c>
      <c r="G7">
        <v>26300</v>
      </c>
      <c r="H7">
        <v>23905.8</v>
      </c>
      <c r="I7">
        <v>26460</v>
      </c>
      <c r="J7">
        <v>47176.06</v>
      </c>
      <c r="K7">
        <v>-24678.19</v>
      </c>
      <c r="L7">
        <v>22497.87</v>
      </c>
      <c r="M7">
        <v>0</v>
      </c>
      <c r="N7">
        <v>187282.43</v>
      </c>
      <c r="O7">
        <v>187282.43</v>
      </c>
    </row>
    <row r="8" spans="1:15" x14ac:dyDescent="0.35">
      <c r="A8" s="1">
        <v>45861</v>
      </c>
      <c r="B8">
        <v>5.2600000000000001E-2</v>
      </c>
      <c r="C8">
        <v>5.0200000000000002E-2</v>
      </c>
      <c r="D8">
        <v>4.9599999999999998E-2</v>
      </c>
      <c r="E8">
        <v>25166</v>
      </c>
      <c r="F8">
        <v>26424.3</v>
      </c>
      <c r="G8">
        <v>26320</v>
      </c>
      <c r="H8">
        <v>23907.7</v>
      </c>
      <c r="I8">
        <v>26460</v>
      </c>
      <c r="J8">
        <v>39713.629999999997</v>
      </c>
      <c r="K8">
        <v>-30000</v>
      </c>
      <c r="L8">
        <v>9713.6299999999974</v>
      </c>
      <c r="M8">
        <v>0</v>
      </c>
      <c r="N8">
        <v>164784.56</v>
      </c>
      <c r="O8">
        <v>164784.56</v>
      </c>
    </row>
    <row r="9" spans="1:15" x14ac:dyDescent="0.35">
      <c r="A9" s="1">
        <v>45860</v>
      </c>
      <c r="B9">
        <v>5.04E-2</v>
      </c>
      <c r="C9">
        <v>4.7699999999999999E-2</v>
      </c>
      <c r="D9">
        <v>5.0599999999999999E-2</v>
      </c>
      <c r="E9">
        <v>25177</v>
      </c>
      <c r="F9">
        <v>26435.85</v>
      </c>
      <c r="G9">
        <v>26320</v>
      </c>
      <c r="H9">
        <v>23918.15</v>
      </c>
      <c r="I9">
        <v>26460</v>
      </c>
      <c r="J9">
        <v>45918.43</v>
      </c>
      <c r="K9">
        <v>-31067.05</v>
      </c>
      <c r="L9">
        <v>14851.380000000001</v>
      </c>
      <c r="M9">
        <v>-1000</v>
      </c>
      <c r="N9">
        <v>156070.93</v>
      </c>
      <c r="O9">
        <v>155070.93</v>
      </c>
    </row>
    <row r="10" spans="1:15" x14ac:dyDescent="0.35">
      <c r="A10" s="1">
        <v>45859</v>
      </c>
      <c r="B10">
        <v>4.9299999999999997E-2</v>
      </c>
      <c r="C10">
        <v>4.6699999999999998E-2</v>
      </c>
      <c r="D10">
        <v>4.7800000000000002E-2</v>
      </c>
      <c r="E10">
        <v>25179</v>
      </c>
      <c r="F10">
        <v>26437.95</v>
      </c>
      <c r="G10">
        <v>26320</v>
      </c>
      <c r="H10">
        <v>23920.05</v>
      </c>
      <c r="I10">
        <v>26450</v>
      </c>
      <c r="J10">
        <v>25364.230000000003</v>
      </c>
      <c r="K10">
        <v>-17160.37</v>
      </c>
      <c r="L10">
        <v>8203.8600000000042</v>
      </c>
      <c r="M10">
        <v>-11000</v>
      </c>
      <c r="N10">
        <v>151219.54999999999</v>
      </c>
      <c r="O10">
        <v>140219.54999999999</v>
      </c>
    </row>
    <row r="11" spans="1:15" x14ac:dyDescent="0.35">
      <c r="A11" s="1">
        <v>45856</v>
      </c>
      <c r="B11">
        <v>5.0099999999999999E-2</v>
      </c>
      <c r="C11">
        <v>4.6699999999999998E-2</v>
      </c>
      <c r="D11">
        <v>4.8500000000000001E-2</v>
      </c>
      <c r="E11">
        <v>25185</v>
      </c>
      <c r="F11">
        <v>26444.25</v>
      </c>
      <c r="G11">
        <v>26330</v>
      </c>
      <c r="H11">
        <v>23925.75</v>
      </c>
      <c r="I11">
        <v>26420</v>
      </c>
      <c r="J11">
        <v>27715.62</v>
      </c>
      <c r="K11">
        <v>-11444.18</v>
      </c>
      <c r="L11">
        <v>16271.439999999999</v>
      </c>
      <c r="M11">
        <v>-15999.9</v>
      </c>
      <c r="N11">
        <v>148015.59</v>
      </c>
      <c r="O11">
        <v>132015.69</v>
      </c>
    </row>
    <row r="12" spans="1:15" x14ac:dyDescent="0.35">
      <c r="A12" s="1">
        <v>45855</v>
      </c>
      <c r="B12">
        <v>5.1700000000000003E-2</v>
      </c>
      <c r="C12">
        <v>4.6399999999999997E-2</v>
      </c>
      <c r="D12">
        <v>4.9299999999999997E-2</v>
      </c>
      <c r="E12">
        <v>25185</v>
      </c>
      <c r="F12">
        <v>26444.25</v>
      </c>
      <c r="G12">
        <v>26330</v>
      </c>
      <c r="H12">
        <v>23925.75</v>
      </c>
      <c r="I12">
        <v>26420</v>
      </c>
      <c r="J12">
        <v>29775.63</v>
      </c>
      <c r="K12">
        <v>-14756.42</v>
      </c>
      <c r="L12">
        <v>15019.210000000001</v>
      </c>
      <c r="M12">
        <v>-17399.900000000001</v>
      </c>
      <c r="N12">
        <v>133144.15</v>
      </c>
      <c r="O12">
        <v>115744.25</v>
      </c>
    </row>
    <row r="13" spans="1:15" x14ac:dyDescent="0.35">
      <c r="A13" s="1">
        <v>45854</v>
      </c>
      <c r="B13">
        <v>5.0900000000000001E-2</v>
      </c>
      <c r="C13">
        <v>4.6100000000000002E-2</v>
      </c>
      <c r="D13">
        <v>4.9099999999999998E-2</v>
      </c>
      <c r="E13">
        <v>25176</v>
      </c>
      <c r="F13">
        <v>26434.799999999999</v>
      </c>
      <c r="G13">
        <v>26340</v>
      </c>
      <c r="H13">
        <v>23917.200000000001</v>
      </c>
      <c r="I13">
        <v>26420</v>
      </c>
      <c r="J13">
        <v>35000</v>
      </c>
      <c r="K13">
        <v>-21994.75</v>
      </c>
      <c r="L13">
        <v>13005.25</v>
      </c>
      <c r="M13">
        <v>-22399.9</v>
      </c>
      <c r="N13">
        <v>123124.94</v>
      </c>
      <c r="O13">
        <v>100725.04000000001</v>
      </c>
    </row>
    <row r="14" spans="1:15" x14ac:dyDescent="0.35">
      <c r="A14" s="1">
        <v>45853</v>
      </c>
      <c r="B14">
        <v>4.7800000000000002E-2</v>
      </c>
      <c r="C14">
        <v>4.5499999999999999E-2</v>
      </c>
      <c r="D14">
        <v>4.7199999999999999E-2</v>
      </c>
      <c r="E14">
        <v>25168</v>
      </c>
      <c r="F14">
        <v>26426.400000000001</v>
      </c>
      <c r="G14">
        <v>26320</v>
      </c>
      <c r="H14">
        <v>23909.599999999999</v>
      </c>
      <c r="I14">
        <v>26420</v>
      </c>
      <c r="J14">
        <v>40977.94</v>
      </c>
      <c r="K14">
        <v>-25000</v>
      </c>
      <c r="L14">
        <v>15977.940000000002</v>
      </c>
      <c r="M14">
        <v>-26399.9</v>
      </c>
      <c r="N14">
        <v>114119.69</v>
      </c>
      <c r="O14">
        <v>87719.790000000008</v>
      </c>
    </row>
    <row r="15" spans="1:15" x14ac:dyDescent="0.35">
      <c r="A15" s="1">
        <v>45852</v>
      </c>
      <c r="B15">
        <v>4.6800000000000001E-2</v>
      </c>
      <c r="C15">
        <v>4.5900000000000003E-2</v>
      </c>
      <c r="D15">
        <v>4.7E-2</v>
      </c>
      <c r="E15">
        <v>25148</v>
      </c>
      <c r="F15">
        <v>26405.4</v>
      </c>
      <c r="G15">
        <v>26310</v>
      </c>
      <c r="H15">
        <v>23890.6</v>
      </c>
      <c r="I15">
        <v>26420</v>
      </c>
      <c r="J15">
        <v>22160.37</v>
      </c>
      <c r="K15">
        <v>-33019.72</v>
      </c>
      <c r="L15">
        <v>-10859.350000000002</v>
      </c>
      <c r="M15">
        <v>-21399.9</v>
      </c>
      <c r="N15">
        <v>93141.75</v>
      </c>
      <c r="O15">
        <v>71741.850000000006</v>
      </c>
    </row>
    <row r="16" spans="1:15" x14ac:dyDescent="0.35">
      <c r="A16" s="1">
        <v>45849</v>
      </c>
      <c r="B16">
        <v>4.65E-2</v>
      </c>
      <c r="C16">
        <v>4.2999999999999997E-2</v>
      </c>
      <c r="D16">
        <v>4.7800000000000002E-2</v>
      </c>
      <c r="E16">
        <v>25128</v>
      </c>
      <c r="F16">
        <v>26384.400000000001</v>
      </c>
      <c r="G16">
        <v>26290</v>
      </c>
      <c r="H16">
        <v>23871.599999999999</v>
      </c>
      <c r="I16">
        <v>26490</v>
      </c>
      <c r="J16">
        <v>19644.18</v>
      </c>
      <c r="K16">
        <v>-21400</v>
      </c>
      <c r="L16">
        <v>-1755.8199999999997</v>
      </c>
      <c r="M16">
        <v>-21400</v>
      </c>
      <c r="N16">
        <v>104001.2</v>
      </c>
      <c r="O16">
        <v>82601.2</v>
      </c>
    </row>
    <row r="17" spans="1:15" x14ac:dyDescent="0.35">
      <c r="A17" s="1">
        <v>45848</v>
      </c>
      <c r="B17">
        <v>4.6899999999999997E-2</v>
      </c>
      <c r="C17">
        <v>4.6699999999999998E-2</v>
      </c>
      <c r="D17">
        <v>4.7100000000000003E-2</v>
      </c>
      <c r="E17">
        <v>25128</v>
      </c>
      <c r="F17">
        <v>26384.400000000001</v>
      </c>
      <c r="G17">
        <v>26290</v>
      </c>
      <c r="H17">
        <v>23871.599999999999</v>
      </c>
      <c r="I17">
        <v>26490</v>
      </c>
      <c r="J17">
        <v>24409.620000000003</v>
      </c>
      <c r="K17">
        <v>-5195.7700000000004</v>
      </c>
      <c r="L17">
        <v>19213.850000000002</v>
      </c>
      <c r="M17">
        <v>-28200</v>
      </c>
      <c r="N17">
        <v>112557.02</v>
      </c>
      <c r="O17">
        <v>84357.02</v>
      </c>
    </row>
    <row r="18" spans="1:15" x14ac:dyDescent="0.35">
      <c r="A18" s="1">
        <v>45847</v>
      </c>
      <c r="B18">
        <v>4.65E-2</v>
      </c>
      <c r="C18">
        <v>4.9099999999999998E-2</v>
      </c>
      <c r="D18">
        <v>4.7500000000000001E-2</v>
      </c>
      <c r="E18">
        <v>25131</v>
      </c>
      <c r="F18">
        <v>26387.55</v>
      </c>
      <c r="G18">
        <v>26290</v>
      </c>
      <c r="H18">
        <v>23874.45</v>
      </c>
      <c r="I18">
        <v>26490</v>
      </c>
      <c r="J18">
        <v>18932.849999999999</v>
      </c>
      <c r="K18">
        <v>-5410.15</v>
      </c>
      <c r="L18">
        <v>13522.699999999999</v>
      </c>
      <c r="M18">
        <v>-32400</v>
      </c>
      <c r="N18">
        <v>97543.17</v>
      </c>
      <c r="O18">
        <v>65143.17</v>
      </c>
    </row>
    <row r="19" spans="1:15" x14ac:dyDescent="0.35">
      <c r="A19" s="1">
        <v>45846</v>
      </c>
      <c r="B19">
        <v>4.48E-2</v>
      </c>
      <c r="C19">
        <v>4.2799999999999998E-2</v>
      </c>
      <c r="D19">
        <v>4.6399999999999997E-2</v>
      </c>
      <c r="E19">
        <v>25119</v>
      </c>
      <c r="F19">
        <v>26374.95</v>
      </c>
      <c r="G19">
        <v>26320</v>
      </c>
      <c r="H19">
        <v>23863.05</v>
      </c>
      <c r="I19">
        <v>26490</v>
      </c>
      <c r="J19">
        <v>16509.599999999999</v>
      </c>
      <c r="K19">
        <v>-13043.36</v>
      </c>
      <c r="L19">
        <v>3466.239999999998</v>
      </c>
      <c r="M19">
        <v>-27400</v>
      </c>
      <c r="N19">
        <v>79020.47</v>
      </c>
      <c r="O19">
        <v>51620.47</v>
      </c>
    </row>
    <row r="20" spans="1:15" x14ac:dyDescent="0.35">
      <c r="A20" s="1">
        <v>45845</v>
      </c>
      <c r="B20">
        <v>4.2500000000000003E-2</v>
      </c>
      <c r="C20">
        <v>4.4699999999999997E-2</v>
      </c>
      <c r="D20">
        <v>4.6600000000000003E-2</v>
      </c>
      <c r="E20">
        <v>25121</v>
      </c>
      <c r="F20">
        <v>26377.05</v>
      </c>
      <c r="G20">
        <v>26305</v>
      </c>
      <c r="H20">
        <v>23864.95</v>
      </c>
      <c r="I20">
        <v>26500</v>
      </c>
      <c r="J20">
        <v>9000</v>
      </c>
      <c r="K20">
        <v>-38055.379999999997</v>
      </c>
      <c r="L20">
        <v>-29055.379999999997</v>
      </c>
      <c r="M20">
        <v>-22400</v>
      </c>
      <c r="N20">
        <v>70554.23</v>
      </c>
      <c r="O20">
        <v>48154.229999999996</v>
      </c>
    </row>
    <row r="21" spans="1:15" x14ac:dyDescent="0.35">
      <c r="A21" s="1">
        <v>45842</v>
      </c>
      <c r="B21">
        <v>4.0800000000000003E-2</v>
      </c>
      <c r="C21">
        <v>4.4200000000000003E-2</v>
      </c>
      <c r="D21">
        <v>4.5999999999999999E-2</v>
      </c>
      <c r="E21">
        <v>25116</v>
      </c>
      <c r="F21">
        <v>26371.8</v>
      </c>
      <c r="G21">
        <v>26350</v>
      </c>
      <c r="H21">
        <v>23860.2</v>
      </c>
      <c r="I21">
        <v>26520</v>
      </c>
      <c r="J21">
        <v>5122.5600000000004</v>
      </c>
      <c r="K21">
        <v>-32734.85</v>
      </c>
      <c r="L21">
        <v>-27612.289999999997</v>
      </c>
      <c r="M21">
        <v>-17400</v>
      </c>
      <c r="N21">
        <v>94609.61</v>
      </c>
      <c r="O21">
        <v>77209.61</v>
      </c>
    </row>
    <row r="22" spans="1:15" x14ac:dyDescent="0.35">
      <c r="A22" s="1">
        <v>45841</v>
      </c>
      <c r="B22">
        <v>3.9100000000000003E-2</v>
      </c>
      <c r="C22">
        <v>3.8199999999999998E-2</v>
      </c>
      <c r="D22">
        <v>4.4999999999999998E-2</v>
      </c>
      <c r="E22">
        <v>25116</v>
      </c>
      <c r="F22">
        <v>26371.8</v>
      </c>
      <c r="G22">
        <v>26350</v>
      </c>
      <c r="H22">
        <v>23860.2</v>
      </c>
      <c r="I22">
        <v>26520</v>
      </c>
      <c r="J22">
        <v>9595.77</v>
      </c>
      <c r="K22">
        <v>-29642.06</v>
      </c>
      <c r="L22">
        <v>-20046.29</v>
      </c>
      <c r="M22">
        <v>-9200</v>
      </c>
      <c r="N22">
        <v>114021.9</v>
      </c>
      <c r="O22">
        <v>104821.9</v>
      </c>
    </row>
    <row r="23" spans="1:15" x14ac:dyDescent="0.35">
      <c r="A23" s="1">
        <v>45840</v>
      </c>
      <c r="B23">
        <v>3.8100000000000002E-2</v>
      </c>
      <c r="C23">
        <v>4.6699999999999998E-2</v>
      </c>
      <c r="D23">
        <v>4.5499999999999999E-2</v>
      </c>
      <c r="E23">
        <v>25091</v>
      </c>
      <c r="F23">
        <v>26345.55</v>
      </c>
      <c r="G23">
        <v>26345</v>
      </c>
      <c r="H23">
        <v>23836.45</v>
      </c>
      <c r="I23">
        <v>26470</v>
      </c>
      <c r="J23">
        <v>10000</v>
      </c>
      <c r="K23">
        <v>-8377.8700000000008</v>
      </c>
      <c r="L23">
        <v>1622.1299999999992</v>
      </c>
      <c r="M23">
        <v>-9400</v>
      </c>
      <c r="N23">
        <v>134268.19</v>
      </c>
      <c r="O23">
        <v>124868.19</v>
      </c>
    </row>
    <row r="24" spans="1:15" x14ac:dyDescent="0.35">
      <c r="A24" s="1">
        <v>45839</v>
      </c>
      <c r="B24">
        <v>4.8399999999999999E-2</v>
      </c>
      <c r="C24">
        <v>4.0399999999999998E-2</v>
      </c>
      <c r="D24">
        <v>5.0099999999999999E-2</v>
      </c>
      <c r="E24">
        <v>25070</v>
      </c>
      <c r="F24">
        <v>26323.5</v>
      </c>
      <c r="G24">
        <v>26323</v>
      </c>
      <c r="H24">
        <v>23816.5</v>
      </c>
      <c r="I24">
        <v>26450</v>
      </c>
      <c r="J24">
        <v>7301.46</v>
      </c>
      <c r="K24">
        <v>-4778.08</v>
      </c>
      <c r="L24">
        <v>2523.38</v>
      </c>
      <c r="M24">
        <v>-19400</v>
      </c>
      <c r="N24">
        <v>142646.06</v>
      </c>
      <c r="O24">
        <v>123246.06</v>
      </c>
    </row>
    <row r="25" spans="1:15" x14ac:dyDescent="0.35">
      <c r="A25" s="1">
        <v>45838</v>
      </c>
      <c r="B25">
        <v>6.4500000000000002E-2</v>
      </c>
      <c r="C25">
        <v>5.1799999999999999E-2</v>
      </c>
      <c r="D25">
        <v>5.1499999999999997E-2</v>
      </c>
      <c r="E25">
        <v>25058</v>
      </c>
      <c r="F25">
        <v>26310.9</v>
      </c>
      <c r="G25">
        <v>26290</v>
      </c>
      <c r="H25">
        <v>23805.1</v>
      </c>
      <c r="I25">
        <v>26500</v>
      </c>
      <c r="J25">
        <v>52904.4</v>
      </c>
      <c r="K25">
        <v>0</v>
      </c>
      <c r="L25">
        <v>52904.4</v>
      </c>
      <c r="M25">
        <v>-22500</v>
      </c>
      <c r="N25">
        <v>143222.68</v>
      </c>
      <c r="O25">
        <v>120722.68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0249-B96B-4DBD-9845-96FF0AA2F06B}">
  <dimension ref="A1:K10"/>
  <sheetViews>
    <sheetView workbookViewId="0">
      <selection activeCell="E37" sqref="E37"/>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bestFit="1" customWidth="1"/>
    <col min="8" max="8" width="16.54296875" bestFit="1" customWidth="1"/>
    <col min="9" max="9" width="17.54296875" bestFit="1" customWidth="1"/>
    <col min="10" max="10" width="16.54296875" bestFit="1" customWidth="1"/>
    <col min="11" max="11" width="17.54296875" bestFit="1" customWidth="1"/>
  </cols>
  <sheetData>
    <row r="1" spans="1:11" x14ac:dyDescent="0.35">
      <c r="A1" t="s">
        <v>495</v>
      </c>
      <c r="B1" t="s">
        <v>549</v>
      </c>
      <c r="C1" t="s">
        <v>550</v>
      </c>
      <c r="D1" t="s">
        <v>551</v>
      </c>
      <c r="E1" t="s">
        <v>552</v>
      </c>
      <c r="F1" t="s">
        <v>553</v>
      </c>
      <c r="G1" t="s">
        <v>554</v>
      </c>
      <c r="H1" t="s">
        <v>555</v>
      </c>
      <c r="I1" t="s">
        <v>556</v>
      </c>
      <c r="J1" t="s">
        <v>557</v>
      </c>
      <c r="K1" t="s">
        <v>558</v>
      </c>
    </row>
    <row r="2" spans="1:11" x14ac:dyDescent="0.35">
      <c r="A2" s="160" t="s">
        <v>559</v>
      </c>
    </row>
    <row r="3" spans="1:11" x14ac:dyDescent="0.35">
      <c r="A3" s="160" t="s">
        <v>560</v>
      </c>
    </row>
    <row r="4" spans="1:11" x14ac:dyDescent="0.35">
      <c r="A4" s="160" t="s">
        <v>561</v>
      </c>
    </row>
    <row r="5" spans="1:11" x14ac:dyDescent="0.35">
      <c r="A5" s="160" t="s">
        <v>562</v>
      </c>
      <c r="B5">
        <v>0.04</v>
      </c>
      <c r="C5">
        <v>-12105.21</v>
      </c>
      <c r="D5">
        <v>0.04</v>
      </c>
      <c r="E5">
        <v>-2307.9899999999998</v>
      </c>
      <c r="F5">
        <v>0.04</v>
      </c>
      <c r="G5">
        <v>0</v>
      </c>
      <c r="H5">
        <v>0.04</v>
      </c>
      <c r="I5">
        <v>0</v>
      </c>
      <c r="J5">
        <v>0.04</v>
      </c>
      <c r="K5">
        <v>-7835.26</v>
      </c>
    </row>
    <row r="6" spans="1:11" x14ac:dyDescent="0.35">
      <c r="A6" s="160" t="s">
        <v>563</v>
      </c>
      <c r="B6">
        <v>0.04</v>
      </c>
      <c r="C6">
        <v>-11132.22</v>
      </c>
      <c r="D6">
        <v>0.04</v>
      </c>
      <c r="E6">
        <v>-9675.93</v>
      </c>
      <c r="F6">
        <v>0.04</v>
      </c>
      <c r="G6">
        <v>-6630.69</v>
      </c>
      <c r="H6">
        <v>0.04</v>
      </c>
      <c r="I6">
        <v>-238.55</v>
      </c>
      <c r="J6">
        <v>0.04</v>
      </c>
      <c r="K6">
        <v>0</v>
      </c>
    </row>
    <row r="7" spans="1:11" x14ac:dyDescent="0.35">
      <c r="A7" s="160" t="s">
        <v>564</v>
      </c>
    </row>
    <row r="8" spans="1:11" x14ac:dyDescent="0.35">
      <c r="A8" s="160" t="s">
        <v>565</v>
      </c>
      <c r="B8">
        <v>0.04</v>
      </c>
      <c r="C8">
        <v>-8291.33</v>
      </c>
      <c r="D8">
        <v>0.04</v>
      </c>
      <c r="E8">
        <v>-6394.08</v>
      </c>
      <c r="F8">
        <v>0.04</v>
      </c>
      <c r="G8">
        <v>-3219.83</v>
      </c>
      <c r="H8">
        <v>0.04</v>
      </c>
      <c r="I8">
        <v>-1082.26</v>
      </c>
      <c r="J8">
        <v>0.04</v>
      </c>
      <c r="K8">
        <v>0</v>
      </c>
    </row>
    <row r="9" spans="1:11" x14ac:dyDescent="0.35">
      <c r="A9" s="160" t="s">
        <v>566</v>
      </c>
    </row>
    <row r="10" spans="1:11" x14ac:dyDescent="0.35">
      <c r="A10" s="160" t="s">
        <v>567</v>
      </c>
      <c r="B10">
        <v>0.04</v>
      </c>
      <c r="C10">
        <v>0</v>
      </c>
      <c r="D10">
        <v>0.04</v>
      </c>
      <c r="E10">
        <v>0</v>
      </c>
      <c r="F10">
        <v>0.04</v>
      </c>
      <c r="G10">
        <v>-298.76</v>
      </c>
      <c r="H10">
        <v>0.04</v>
      </c>
      <c r="I10">
        <v>-173.04</v>
      </c>
      <c r="J10">
        <v>0.04</v>
      </c>
      <c r="K10">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FF1C9-7E31-47C7-83ED-F4C6B7D43547}">
  <dimension ref="A1:H15"/>
  <sheetViews>
    <sheetView workbookViewId="0">
      <selection activeCell="E37" sqref="E37"/>
    </sheetView>
  </sheetViews>
  <sheetFormatPr defaultRowHeight="14.5" x14ac:dyDescent="0.35"/>
  <cols>
    <col min="1" max="1" width="15.54296875" bestFit="1" customWidth="1"/>
    <col min="2" max="2" width="11.08984375" bestFit="1" customWidth="1"/>
    <col min="3" max="3" width="10.6328125" bestFit="1" customWidth="1"/>
    <col min="4" max="4" width="9.36328125" bestFit="1" customWidth="1"/>
    <col min="5" max="5" width="8.90625" bestFit="1" customWidth="1"/>
    <col min="6" max="6" width="10.453125" bestFit="1" customWidth="1"/>
    <col min="7" max="7" width="10" bestFit="1" customWidth="1"/>
    <col min="8" max="8" width="8.81640625" bestFit="1" customWidth="1"/>
  </cols>
  <sheetData>
    <row r="1" spans="1:8" x14ac:dyDescent="0.35">
      <c r="A1" t="s">
        <v>22</v>
      </c>
      <c r="B1" t="s">
        <v>543</v>
      </c>
      <c r="C1" t="s">
        <v>546</v>
      </c>
      <c r="D1" t="s">
        <v>544</v>
      </c>
      <c r="E1" t="s">
        <v>547</v>
      </c>
      <c r="F1" t="s">
        <v>542</v>
      </c>
      <c r="G1" t="s">
        <v>545</v>
      </c>
      <c r="H1" t="s">
        <v>548</v>
      </c>
    </row>
    <row r="2" spans="1:8" x14ac:dyDescent="0.35">
      <c r="A2" s="1">
        <v>45870</v>
      </c>
      <c r="B2">
        <v>0.06</v>
      </c>
      <c r="C2">
        <v>8.8999999999999996E-2</v>
      </c>
      <c r="D2">
        <v>5.3999999999999999E-2</v>
      </c>
      <c r="E2">
        <v>7.7499999999999999E-2</v>
      </c>
      <c r="F2">
        <v>4.8000000000000001E-2</v>
      </c>
      <c r="G2">
        <v>6.6000000000000003E-2</v>
      </c>
      <c r="H2">
        <v>79751.05</v>
      </c>
    </row>
    <row r="3" spans="1:8" x14ac:dyDescent="0.35">
      <c r="A3" s="1">
        <v>45839</v>
      </c>
      <c r="B3">
        <v>0.06</v>
      </c>
      <c r="C3">
        <v>8.8999999999999996E-2</v>
      </c>
      <c r="D3">
        <v>5.3999999999999999E-2</v>
      </c>
      <c r="E3">
        <v>7.7499999999999999E-2</v>
      </c>
      <c r="F3">
        <v>4.8000000000000001E-2</v>
      </c>
      <c r="G3">
        <v>6.6000000000000003E-2</v>
      </c>
      <c r="H3">
        <v>79751.05</v>
      </c>
    </row>
    <row r="4" spans="1:8" x14ac:dyDescent="0.35">
      <c r="A4" s="1">
        <v>45809</v>
      </c>
      <c r="B4">
        <v>0.06</v>
      </c>
      <c r="C4">
        <v>8.8999999999999996E-2</v>
      </c>
      <c r="D4">
        <v>5.3999999999999999E-2</v>
      </c>
      <c r="E4">
        <v>7.7499999999999999E-2</v>
      </c>
      <c r="F4">
        <v>4.8000000000000001E-2</v>
      </c>
      <c r="G4">
        <v>6.6000000000000003E-2</v>
      </c>
      <c r="H4">
        <v>79751.05</v>
      </c>
    </row>
    <row r="5" spans="1:8" x14ac:dyDescent="0.35">
      <c r="A5" s="1">
        <v>45778</v>
      </c>
      <c r="B5">
        <v>0.06</v>
      </c>
      <c r="C5">
        <v>8.8999999999999996E-2</v>
      </c>
      <c r="D5">
        <v>5.3999999999999999E-2</v>
      </c>
      <c r="E5">
        <v>7.7499999999999999E-2</v>
      </c>
      <c r="F5">
        <v>4.8000000000000001E-2</v>
      </c>
      <c r="G5">
        <v>6.6000000000000003E-2</v>
      </c>
      <c r="H5">
        <v>79751.05</v>
      </c>
    </row>
    <row r="6" spans="1:8" x14ac:dyDescent="0.35">
      <c r="A6" s="1">
        <v>45748</v>
      </c>
      <c r="B6">
        <v>0.06</v>
      </c>
      <c r="C6">
        <v>8.8999999999999996E-2</v>
      </c>
      <c r="D6">
        <v>5.3999999999999999E-2</v>
      </c>
      <c r="E6">
        <v>7.7499999999999999E-2</v>
      </c>
      <c r="F6">
        <v>4.8000000000000001E-2</v>
      </c>
      <c r="G6">
        <v>6.6000000000000003E-2</v>
      </c>
      <c r="H6">
        <v>80096.3</v>
      </c>
    </row>
    <row r="7" spans="1:8" x14ac:dyDescent="0.35">
      <c r="A7" s="1">
        <v>45717</v>
      </c>
      <c r="B7">
        <v>0.06</v>
      </c>
      <c r="C7">
        <v>0.09</v>
      </c>
      <c r="D7">
        <v>5.3999999999999999E-2</v>
      </c>
      <c r="E7">
        <v>7.8E-2</v>
      </c>
      <c r="F7">
        <v>4.8000000000000001E-2</v>
      </c>
      <c r="G7">
        <v>6.6000000000000003E-2</v>
      </c>
      <c r="H7">
        <v>80650.31</v>
      </c>
    </row>
    <row r="8" spans="1:8" x14ac:dyDescent="0.35">
      <c r="A8" s="1">
        <v>45689</v>
      </c>
      <c r="B8">
        <v>0.06</v>
      </c>
      <c r="C8">
        <v>0.09</v>
      </c>
      <c r="D8">
        <v>5.3999999999999999E-2</v>
      </c>
      <c r="E8">
        <v>7.85E-2</v>
      </c>
      <c r="F8">
        <v>4.8000000000000001E-2</v>
      </c>
      <c r="G8">
        <v>6.7000000000000004E-2</v>
      </c>
      <c r="H8">
        <v>79471.09</v>
      </c>
    </row>
    <row r="9" spans="1:8" x14ac:dyDescent="0.35">
      <c r="A9" s="1">
        <v>45658</v>
      </c>
      <c r="B9">
        <v>5.8999999999999997E-2</v>
      </c>
      <c r="C9">
        <v>0.09</v>
      </c>
      <c r="D9">
        <v>5.3999999999999999E-2</v>
      </c>
      <c r="E9">
        <v>7.85E-2</v>
      </c>
      <c r="F9">
        <v>4.9000000000000002E-2</v>
      </c>
      <c r="G9">
        <v>6.7000000000000004E-2</v>
      </c>
      <c r="H9">
        <v>78985.97</v>
      </c>
    </row>
    <row r="10" spans="1:8" x14ac:dyDescent="0.35">
      <c r="A10" s="1">
        <v>45627</v>
      </c>
      <c r="B10">
        <v>5.8999999999999997E-2</v>
      </c>
      <c r="C10">
        <v>0.09</v>
      </c>
      <c r="D10">
        <v>5.45E-2</v>
      </c>
      <c r="E10">
        <v>7.85E-2</v>
      </c>
      <c r="F10">
        <v>0.05</v>
      </c>
      <c r="G10">
        <v>6.7000000000000004E-2</v>
      </c>
      <c r="H10">
        <v>81214.37</v>
      </c>
    </row>
    <row r="11" spans="1:8" x14ac:dyDescent="0.35">
      <c r="A11" s="1">
        <v>45597</v>
      </c>
      <c r="B11">
        <v>0.06</v>
      </c>
      <c r="C11">
        <v>0.09</v>
      </c>
      <c r="D11">
        <v>5.5499999999999994E-2</v>
      </c>
      <c r="E11">
        <v>7.85E-2</v>
      </c>
      <c r="F11">
        <v>5.0999999999999997E-2</v>
      </c>
      <c r="G11">
        <v>6.7000000000000004E-2</v>
      </c>
      <c r="H11">
        <v>82039.08</v>
      </c>
    </row>
    <row r="12" spans="1:8" x14ac:dyDescent="0.35">
      <c r="A12" s="1">
        <v>45566</v>
      </c>
      <c r="B12">
        <v>0.06</v>
      </c>
      <c r="C12">
        <v>9.0999999999999998E-2</v>
      </c>
      <c r="D12">
        <v>5.5999999999999994E-2</v>
      </c>
      <c r="E12">
        <v>7.9000000000000001E-2</v>
      </c>
      <c r="F12">
        <v>5.1999999999999998E-2</v>
      </c>
      <c r="G12">
        <v>6.7000000000000004E-2</v>
      </c>
      <c r="H12">
        <v>82469.16</v>
      </c>
    </row>
    <row r="13" spans="1:8" x14ac:dyDescent="0.35">
      <c r="A13" s="1">
        <v>45536</v>
      </c>
      <c r="B13">
        <v>0.06</v>
      </c>
      <c r="C13">
        <v>9.0999999999999998E-2</v>
      </c>
      <c r="D13">
        <v>5.6499999999999995E-2</v>
      </c>
      <c r="E13">
        <v>7.9000000000000001E-2</v>
      </c>
      <c r="F13">
        <v>5.2999999999999999E-2</v>
      </c>
      <c r="G13">
        <v>6.7000000000000004E-2</v>
      </c>
      <c r="H13">
        <v>82344.14</v>
      </c>
    </row>
    <row r="14" spans="1:8" x14ac:dyDescent="0.35">
      <c r="A14" s="1">
        <v>45505</v>
      </c>
      <c r="B14">
        <v>6.0999999999999999E-2</v>
      </c>
      <c r="C14">
        <v>9.1999999999999998E-2</v>
      </c>
      <c r="D14">
        <v>5.6999999999999995E-2</v>
      </c>
      <c r="E14">
        <v>0.08</v>
      </c>
      <c r="F14">
        <v>5.2999999999999999E-2</v>
      </c>
      <c r="G14">
        <v>6.8000000000000005E-2</v>
      </c>
      <c r="H14">
        <v>81992.789999999994</v>
      </c>
    </row>
    <row r="15" spans="1:8" x14ac:dyDescent="0.35">
      <c r="A15" s="1">
        <v>45474</v>
      </c>
      <c r="B15">
        <v>6.2E-2</v>
      </c>
      <c r="C15">
        <v>9.2999999999999999E-2</v>
      </c>
      <c r="D15">
        <v>5.8499999999999996E-2</v>
      </c>
      <c r="E15">
        <v>8.1000000000000003E-2</v>
      </c>
      <c r="F15">
        <v>5.5E-2</v>
      </c>
      <c r="G15">
        <v>6.9000000000000006E-2</v>
      </c>
      <c r="H15">
        <v>81181.179999999993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49BF3-C8C7-4B4B-A954-09943C535939}">
  <dimension ref="A1:H18"/>
  <sheetViews>
    <sheetView workbookViewId="0">
      <selection activeCell="M16" sqref="M16"/>
    </sheetView>
  </sheetViews>
  <sheetFormatPr defaultRowHeight="14.5" x14ac:dyDescent="0.35"/>
  <cols>
    <col min="1" max="1" width="15.54296875" bestFit="1" customWidth="1"/>
    <col min="2" max="2" width="11.81640625" bestFit="1" customWidth="1"/>
    <col min="3" max="4" width="12.453125" bestFit="1" customWidth="1"/>
    <col min="5" max="5" width="13.08984375" bestFit="1" customWidth="1"/>
    <col min="6" max="6" width="14.90625" bestFit="1" customWidth="1"/>
    <col min="7" max="7" width="15.08984375" bestFit="1" customWidth="1"/>
    <col min="8" max="8" width="14.6328125" bestFit="1" customWidth="1"/>
    <col min="9" max="9" width="11" bestFit="1" customWidth="1"/>
  </cols>
  <sheetData>
    <row r="1" spans="1:8" x14ac:dyDescent="0.35">
      <c r="A1" t="s">
        <v>22</v>
      </c>
      <c r="B1" t="s">
        <v>23</v>
      </c>
      <c r="C1" t="s">
        <v>24</v>
      </c>
      <c r="D1" t="s">
        <v>259</v>
      </c>
      <c r="E1" t="s">
        <v>260</v>
      </c>
      <c r="F1" t="s">
        <v>494</v>
      </c>
      <c r="G1" t="s">
        <v>26</v>
      </c>
      <c r="H1" t="s">
        <v>495</v>
      </c>
    </row>
    <row r="2" spans="1:8" x14ac:dyDescent="0.35">
      <c r="A2" s="1">
        <v>45870</v>
      </c>
      <c r="B2">
        <v>3297.149169921875</v>
      </c>
      <c r="C2">
        <v>9.1745607861537515E-4</v>
      </c>
      <c r="D2">
        <v>-1.2046341005577665E-2</v>
      </c>
      <c r="E2">
        <v>-1.5397353721312124E-2</v>
      </c>
      <c r="F2" s="160" t="s">
        <v>513</v>
      </c>
      <c r="G2" s="160" t="s">
        <v>537</v>
      </c>
      <c r="H2" s="160" t="s">
        <v>514</v>
      </c>
    </row>
    <row r="3" spans="1:8" x14ac:dyDescent="0.35">
      <c r="A3" s="1">
        <v>45869</v>
      </c>
      <c r="B3">
        <v>121400</v>
      </c>
      <c r="C3">
        <v>0</v>
      </c>
      <c r="D3">
        <v>-2.4650780608052036E-3</v>
      </c>
      <c r="E3">
        <v>4.1356492969395475E-3</v>
      </c>
      <c r="F3" s="160" t="s">
        <v>505</v>
      </c>
      <c r="G3" s="160" t="s">
        <v>506</v>
      </c>
      <c r="H3" s="160" t="s">
        <v>538</v>
      </c>
    </row>
    <row r="4" spans="1:8" x14ac:dyDescent="0.35">
      <c r="A4" s="1">
        <v>45870</v>
      </c>
      <c r="B4">
        <v>116007.8046875</v>
      </c>
      <c r="C4">
        <v>2.3229133773972066E-3</v>
      </c>
      <c r="D4">
        <v>-2.8858070694219085E-2</v>
      </c>
      <c r="E4">
        <v>-1.2957517553091713E-2</v>
      </c>
      <c r="F4" s="160" t="s">
        <v>516</v>
      </c>
      <c r="G4" s="160" t="s">
        <v>534</v>
      </c>
      <c r="H4" s="160" t="s">
        <v>517</v>
      </c>
    </row>
    <row r="5" spans="1:8" x14ac:dyDescent="0.35">
      <c r="A5" s="1">
        <v>45870</v>
      </c>
      <c r="B5">
        <v>3719.00048828125</v>
      </c>
      <c r="C5">
        <v>6.1837957061330329E-3</v>
      </c>
      <c r="D5">
        <v>-4.0478111058437793E-2</v>
      </c>
      <c r="E5">
        <v>0.25712675270593732</v>
      </c>
      <c r="F5" s="160" t="s">
        <v>516</v>
      </c>
      <c r="G5" s="160" t="s">
        <v>534</v>
      </c>
      <c r="H5" s="160" t="s">
        <v>541</v>
      </c>
    </row>
    <row r="6" spans="1:8" x14ac:dyDescent="0.35">
      <c r="A6" s="1">
        <v>45870</v>
      </c>
      <c r="B6">
        <v>100.04095165698176</v>
      </c>
      <c r="C6">
        <v>1.5019712194486168E-4</v>
      </c>
      <c r="D6">
        <v>1.4838024088284607E-2</v>
      </c>
      <c r="E6">
        <v>2.2479529342120497E-2</v>
      </c>
      <c r="F6" s="160" t="s">
        <v>515</v>
      </c>
      <c r="G6" s="160" t="s">
        <v>539</v>
      </c>
      <c r="H6" s="160" t="s">
        <v>529</v>
      </c>
    </row>
    <row r="7" spans="1:8" x14ac:dyDescent="0.35">
      <c r="A7" s="1">
        <v>45869</v>
      </c>
      <c r="B7">
        <v>66.639999389648438</v>
      </c>
      <c r="C7">
        <v>-0.11146667480468753</v>
      </c>
      <c r="D7">
        <v>-7.534342067668609E-2</v>
      </c>
      <c r="E7">
        <v>9.8582254488605026E-2</v>
      </c>
      <c r="F7" s="160" t="s">
        <v>518</v>
      </c>
      <c r="G7" s="160" t="s">
        <v>535</v>
      </c>
      <c r="H7" s="160" t="s">
        <v>519</v>
      </c>
    </row>
    <row r="8" spans="1:8" x14ac:dyDescent="0.35">
      <c r="A8" s="1">
        <v>45869</v>
      </c>
      <c r="B8">
        <v>4.1599998474121094</v>
      </c>
      <c r="C8">
        <v>0.25984245600881239</v>
      </c>
      <c r="D8">
        <v>6.5846713656851685E-2</v>
      </c>
      <c r="E8">
        <v>0.13012764299884583</v>
      </c>
      <c r="F8" s="160" t="s">
        <v>520</v>
      </c>
      <c r="G8" s="160" t="s">
        <v>535</v>
      </c>
      <c r="H8" s="160" t="s">
        <v>521</v>
      </c>
    </row>
    <row r="9" spans="1:8" x14ac:dyDescent="0.35">
      <c r="A9" s="1">
        <v>45868</v>
      </c>
      <c r="B9">
        <v>786.22</v>
      </c>
      <c r="C9">
        <v>-1.6130445120196235E-2</v>
      </c>
      <c r="D9">
        <v>-1.1876783088466292E-2</v>
      </c>
      <c r="E9">
        <v>3.1027066722618679E-2</v>
      </c>
      <c r="F9" s="160" t="s">
        <v>500</v>
      </c>
      <c r="G9" s="160" t="s">
        <v>540</v>
      </c>
      <c r="H9" s="160" t="s">
        <v>504</v>
      </c>
    </row>
    <row r="10" spans="1:8" x14ac:dyDescent="0.35">
      <c r="A10" s="1">
        <v>45868</v>
      </c>
      <c r="B10">
        <v>3510</v>
      </c>
      <c r="C10">
        <v>-1.6806722689075682E-2</v>
      </c>
      <c r="D10">
        <v>9.5867597442380603E-3</v>
      </c>
      <c r="E10">
        <v>8.5568129451679908E-2</v>
      </c>
      <c r="F10" s="160" t="s">
        <v>500</v>
      </c>
      <c r="G10" s="160" t="s">
        <v>540</v>
      </c>
      <c r="H10" s="160" t="s">
        <v>507</v>
      </c>
    </row>
    <row r="11" spans="1:8" x14ac:dyDescent="0.35">
      <c r="A11" s="1">
        <v>45868</v>
      </c>
      <c r="B11">
        <v>22321</v>
      </c>
      <c r="C11">
        <v>0</v>
      </c>
      <c r="D11">
        <v>-3.3488122879085092E-3</v>
      </c>
      <c r="E11">
        <v>-2.3692333397630216E-2</v>
      </c>
      <c r="F11" s="160" t="s">
        <v>500</v>
      </c>
      <c r="G11" s="160" t="s">
        <v>508</v>
      </c>
      <c r="H11" s="160" t="s">
        <v>510</v>
      </c>
    </row>
    <row r="12" spans="1:8" x14ac:dyDescent="0.35">
      <c r="A12" s="1">
        <v>45868</v>
      </c>
      <c r="B12">
        <v>4869</v>
      </c>
      <c r="C12">
        <v>-2.5615369221532958E-2</v>
      </c>
      <c r="D12">
        <v>-9.9633997559983589E-3</v>
      </c>
      <c r="E12">
        <v>3.7502663541444603E-2</v>
      </c>
      <c r="F12" s="160" t="s">
        <v>500</v>
      </c>
      <c r="G12" s="160" t="s">
        <v>508</v>
      </c>
      <c r="H12" s="160" t="s">
        <v>509</v>
      </c>
    </row>
    <row r="13" spans="1:8" x14ac:dyDescent="0.35">
      <c r="A13" s="1">
        <v>45868</v>
      </c>
      <c r="B13">
        <v>468</v>
      </c>
      <c r="C13">
        <v>0</v>
      </c>
      <c r="D13">
        <v>2.6780931976433386E-3</v>
      </c>
      <c r="E13">
        <v>7.5862068965517171E-2</v>
      </c>
      <c r="F13" s="160" t="s">
        <v>498</v>
      </c>
      <c r="G13" s="160" t="s">
        <v>508</v>
      </c>
      <c r="H13" s="160" t="s">
        <v>511</v>
      </c>
    </row>
    <row r="14" spans="1:8" x14ac:dyDescent="0.35">
      <c r="A14" s="1">
        <v>45868</v>
      </c>
      <c r="B14">
        <v>2087.4956500109179</v>
      </c>
      <c r="C14">
        <v>-3.1695721077654726E-3</v>
      </c>
      <c r="D14">
        <v>-5.3281155930162472E-2</v>
      </c>
      <c r="E14">
        <v>1.2882447665056418E-2</v>
      </c>
      <c r="F14" s="160" t="s">
        <v>498</v>
      </c>
      <c r="G14" s="160" t="s">
        <v>508</v>
      </c>
      <c r="H14" s="160" t="s">
        <v>512</v>
      </c>
    </row>
    <row r="15" spans="1:8" x14ac:dyDescent="0.35">
      <c r="A15" s="1">
        <v>45868</v>
      </c>
      <c r="B15">
        <v>19805</v>
      </c>
      <c r="C15">
        <v>-1.0088272383353969E-3</v>
      </c>
      <c r="D15">
        <v>-3.0117531831537758E-2</v>
      </c>
      <c r="E15">
        <v>-1.1233150274588155E-2</v>
      </c>
      <c r="F15" s="160" t="s">
        <v>500</v>
      </c>
      <c r="G15" s="160" t="s">
        <v>119</v>
      </c>
      <c r="H15" s="160" t="s">
        <v>501</v>
      </c>
    </row>
    <row r="16" spans="1:8" x14ac:dyDescent="0.35">
      <c r="A16" s="1">
        <v>45868</v>
      </c>
      <c r="B16">
        <v>467.8</v>
      </c>
      <c r="C16">
        <v>-4.6808510638297607E-3</v>
      </c>
      <c r="D16">
        <v>-2.5822573927530179E-2</v>
      </c>
      <c r="E16">
        <v>-2.845275181723772E-2</v>
      </c>
      <c r="F16" s="160" t="s">
        <v>498</v>
      </c>
      <c r="G16" s="160" t="s">
        <v>119</v>
      </c>
      <c r="H16" s="160" t="s">
        <v>499</v>
      </c>
    </row>
    <row r="17" spans="1:8" x14ac:dyDescent="0.35">
      <c r="A17" s="1">
        <v>45869</v>
      </c>
      <c r="B17">
        <v>62166.67</v>
      </c>
      <c r="C17">
        <v>8.1081076698319432E-3</v>
      </c>
      <c r="D17">
        <v>2.6882258064515607E-3</v>
      </c>
      <c r="E17">
        <v>-8.8019555598065735E-2</v>
      </c>
      <c r="F17" s="160" t="s">
        <v>496</v>
      </c>
      <c r="G17" s="160" t="s">
        <v>119</v>
      </c>
      <c r="H17" s="160" t="s">
        <v>497</v>
      </c>
    </row>
    <row r="18" spans="1:8" x14ac:dyDescent="0.35">
      <c r="A18" s="1">
        <v>45847</v>
      </c>
      <c r="B18">
        <v>9500</v>
      </c>
      <c r="C18">
        <v>0</v>
      </c>
      <c r="D18">
        <v>0</v>
      </c>
      <c r="E18">
        <v>0</v>
      </c>
      <c r="F18" s="160" t="s">
        <v>502</v>
      </c>
      <c r="G18" s="160" t="s">
        <v>119</v>
      </c>
      <c r="H18" s="160" t="s">
        <v>503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topLeftCell="C69" zoomScale="115" zoomScaleNormal="130" zoomScaleSheetLayoutView="115" workbookViewId="0">
      <selection activeCell="F99" sqref="F99"/>
    </sheetView>
  </sheetViews>
  <sheetFormatPr defaultRowHeight="14.5" x14ac:dyDescent="0.35"/>
  <cols>
    <col min="1" max="1" width="2.1796875" customWidth="1"/>
    <col min="2" max="2" width="63.1796875" customWidth="1"/>
    <col min="3" max="3" width="33.54296875" customWidth="1"/>
    <col min="4" max="5" width="2.1796875" customWidth="1"/>
    <col min="6" max="6" width="64.7265625" customWidth="1"/>
    <col min="7" max="7" width="32" customWidth="1"/>
    <col min="8" max="9" width="2.1796875" customWidth="1"/>
    <col min="10" max="10" width="26.26953125" customWidth="1"/>
    <col min="11" max="11" width="11.54296875" customWidth="1"/>
    <col min="12" max="12" width="15.26953125" customWidth="1"/>
    <col min="13" max="13" width="43.1796875" customWidth="1"/>
    <col min="14" max="14" width="2.1796875" customWidth="1"/>
    <col min="15" max="15" width="2" customWidth="1"/>
  </cols>
  <sheetData>
    <row r="1" spans="2:9" ht="14.65" customHeight="1" x14ac:dyDescent="0.35">
      <c r="B1" s="122" t="s">
        <v>210</v>
      </c>
    </row>
    <row r="2" spans="2:9" ht="14.65" customHeight="1" x14ac:dyDescent="0.35">
      <c r="B2" s="122"/>
    </row>
    <row r="3" spans="2:9" ht="8.65" customHeight="1" x14ac:dyDescent="0.35"/>
    <row r="4" spans="2:9" ht="17.149999999999999" customHeight="1" x14ac:dyDescent="0.35">
      <c r="B4" s="121" t="s">
        <v>216</v>
      </c>
      <c r="C4" s="121"/>
    </row>
    <row r="5" spans="2:9" ht="8.65" customHeight="1" x14ac:dyDescent="0.35"/>
    <row r="6" spans="2:9" ht="14.5" customHeight="1" x14ac:dyDescent="0.35">
      <c r="B6" s="136" t="e" vm="3">
        <f ca="1">_xlfn.IMAGE("https://pub-196e071ed6aa4a6a80cd72afba5ebd53.r2.dev/TA_WEEKLY_VNINDEX.png" &amp; "?v=" &amp; RAND())</f>
        <v>#VALUE!</v>
      </c>
      <c r="C6" s="94" t="s">
        <v>282</v>
      </c>
    </row>
    <row r="7" spans="2:9" ht="97" customHeight="1" x14ac:dyDescent="0.35">
      <c r="B7" s="136"/>
      <c r="C7" s="93" t="str">
        <f>F7</f>
        <v>*Dữ liệu cập nhật lúc VNINDEX tuần qua biến động mạnh, kết thúc tuần giảm 2.5% so với đầu phiên giao dịch. Chỉ số hiện duy trì trên SMA 20 (1483.43) và SMA 60 (1386.22), xác nhận xu hướng tăng trung hạn. Chỉ báo RSI 14 ở mức 61.6 cho thấy áp lực mua vẫn chiếm ưu thế, thị trường chưa quá nóng.</v>
      </c>
      <c r="F7" s="11" t="str" cm="1">
        <f t="array" ref="F7:F11">_xlfn.TEXTSPLIT(G7, , CHAR(10))</f>
        <v>*Dữ liệu cập nhật lúc VNINDEX tuần qua biến động mạnh, kết thúc tuần giảm 2.5% so với đầu phiên giao dịch. Chỉ số hiện duy trì trên SMA 20 (1483.43) và SMA 60 (1386.22), xác nhận xu hướng tăng trung hạn. Chỉ báo RSI 14 ở mức 61.6 cho thấy áp lực mua vẫn chiếm ưu thế, thị trường chưa quá nóng.</v>
      </c>
      <c r="G7" s="129" t="str">
        <f>"*Dữ liệu cập nhật lúc " &amp; VLOOKUP("ta_vnindex",weekly_data_comments[], 3, 0)</f>
        <v>*Dữ liệu cập nhật lúc VNINDEX tuần qua biến động mạnh, kết thúc tuần giảm 2.5% so với đầu phiên giao dịch. Chỉ số hiện duy trì trên SMA 20 (1483.43) và SMA 60 (1386.22), xác nhận xu hướng tăng trung hạn. Chỉ báo RSI 14 ở mức 61.6 cho thấy áp lực mua vẫn chiếm ưu thế, thị trường chưa quá nóng.
Kháng cự tuần mạnh tại 1541.87 điểm (tức đỉnh mở cửa tuần), cách giá hiện tại khoảng 2.6% (39 điểm). Hỗ trợ tháng quan trọng tại ngưỡng Fibonacci 38.2% (1465.29 điểm), thấp hơn 2.5% giá đóng cửa. Khung quý ghi nhận hỗ trợ vững chắc tại Fibonacci 38.2% (1377.24 điểm), cách giá hiện tại khoảng 125 điểm.
Mốc kháng cự 1541.87 điểm (đỉnh mở cửa tuần) là trọng tâm, cần vượt qua để củng cố đà tăng. Duy trì quan điểm lạc quan; tích lũy vị thế mua nếu chỉ số vượt 1541.87 điểm, cắt lỗ dưới 1483.43 điểm.</v>
      </c>
    </row>
    <row r="8" spans="2:9" ht="17.25" customHeight="1" x14ac:dyDescent="0.35">
      <c r="B8" s="136"/>
      <c r="C8" s="94" t="s">
        <v>283</v>
      </c>
      <c r="F8" t="str">
        <v/>
      </c>
      <c r="G8" s="129"/>
    </row>
    <row r="9" spans="2:9" ht="97" customHeight="1" x14ac:dyDescent="0.35">
      <c r="B9" s="136"/>
      <c r="C9" s="93" t="str">
        <f>F9</f>
        <v>Kháng cự tuần mạnh tại 1541.87 điểm (tức đỉnh mở cửa tuần), cách giá hiện tại khoảng 2.6% (39 điểm). Hỗ trợ tháng quan trọng tại ngưỡng Fibonacci 38.2% (1465.29 điểm), thấp hơn 2.5% giá đóng cửa. Khung quý ghi nhận hỗ trợ vững chắc tại Fibonacci 38.2% (1377.24 điểm), cách giá hiện tại khoảng 125 điểm.</v>
      </c>
      <c r="F9" s="11" t="str">
        <v>Kháng cự tuần mạnh tại 1541.87 điểm (tức đỉnh mở cửa tuần), cách giá hiện tại khoảng 2.6% (39 điểm). Hỗ trợ tháng quan trọng tại ngưỡng Fibonacci 38.2% (1465.29 điểm), thấp hơn 2.5% giá đóng cửa. Khung quý ghi nhận hỗ trợ vững chắc tại Fibonacci 38.2% (1377.24 điểm), cách giá hiện tại khoảng 125 điểm.</v>
      </c>
      <c r="G9" s="129"/>
    </row>
    <row r="10" spans="2:9" ht="17.25" customHeight="1" x14ac:dyDescent="0.35">
      <c r="B10" s="136"/>
      <c r="C10" s="94" t="s">
        <v>284</v>
      </c>
      <c r="F10" t="str">
        <v/>
      </c>
      <c r="G10" s="129"/>
    </row>
    <row r="11" spans="2:9" ht="63.65" customHeight="1" x14ac:dyDescent="0.35">
      <c r="B11" s="136"/>
      <c r="C11" s="93" t="str">
        <f>F11</f>
        <v>Mốc kháng cự 1541.87 điểm (đỉnh mở cửa tuần) là trọng tâm, cần vượt qua để củng cố đà tăng. Duy trì quan điểm lạc quan; tích lũy vị thế mua nếu chỉ số vượt 1541.87 điểm, cắt lỗ dưới 1483.43 điểm.</v>
      </c>
      <c r="F11" s="11" t="str">
        <v>Mốc kháng cự 1541.87 điểm (đỉnh mở cửa tuần) là trọng tâm, cần vượt qua để củng cố đà tăng. Duy trì quan điểm lạc quan; tích lũy vị thế mua nếu chỉ số vượt 1541.87 điểm, cắt lỗ dưới 1483.43 điểm.</v>
      </c>
      <c r="G11" s="129"/>
      <c r="I11" s="10"/>
    </row>
    <row r="12" spans="2:9" ht="14.65" customHeight="1" thickBot="1" x14ac:dyDescent="0.4">
      <c r="B12" s="134" t="str">
        <f>"*Dữ liệu cập nhật lúc " &amp; VLOOKUP("update_time",weekly_data_comments[], 3, 0)</f>
        <v>*Dữ liệu cập nhật lúc 10:32 ngày 01/08/2025</v>
      </c>
      <c r="C12" s="134"/>
      <c r="F12" s="11"/>
      <c r="G12" s="11"/>
      <c r="I12" s="10"/>
    </row>
    <row r="13" spans="2:9" ht="17.149999999999999" customHeight="1" x14ac:dyDescent="0.35">
      <c r="B13" s="33" t="str">
        <f>"BÁO CÁO CHIẾN LƯỢC ĐẦU TƯ TUẦN | " &amp; weekly_data_comments!$C$7</f>
        <v>BÁO CÁO CHIẾN LƯỢC ĐẦU TƯ TUẦN | NGÀY 28/07/2025 - 01/08/2025</v>
      </c>
      <c r="C13" s="35" t="s">
        <v>212</v>
      </c>
    </row>
    <row r="14" spans="2:9" ht="14.65" customHeight="1" x14ac:dyDescent="0.55000000000000004">
      <c r="F14" s="122" t="s">
        <v>210</v>
      </c>
      <c r="G14" s="41"/>
    </row>
    <row r="15" spans="2:9" ht="14.65" customHeight="1" x14ac:dyDescent="0.55000000000000004">
      <c r="F15" s="122"/>
      <c r="G15" s="41"/>
    </row>
    <row r="16" spans="2:9" ht="8.65" customHeight="1" x14ac:dyDescent="0.35"/>
    <row r="17" spans="2:13" ht="17.25" customHeight="1" x14ac:dyDescent="0.35">
      <c r="F17" s="46" t="s">
        <v>276</v>
      </c>
      <c r="G17" s="46"/>
    </row>
    <row r="18" spans="2:13" ht="8.65" customHeight="1" x14ac:dyDescent="0.35"/>
    <row r="19" spans="2:13" ht="173.15" customHeight="1" x14ac:dyDescent="0.35">
      <c r="B19" s="92" t="str">
        <f>"*Dữ liệu cập nhật lúc " &amp; VLOOKUP("ms_chart",weekly_data_comments[], 3, 0)</f>
        <v>*Dữ liệu cập nhật lúc Đà xu hướng tuần giảm mạnh xuống 35.09% vào ngày 01/08, nối tiếp đà giảm mạnh từ mức 79.42% cuối tuần trước. Xu hướng tháng cũng giảm từ 83.64% xuống 58.84% trong tuần, thể hiện biến động đáng kể nhưng ít đột ngột hơn so với xu hướng tuần. Đường xu hướng quý giữ vững ở vùng giá trị cao 79.42%, tạo sự hỗ trợ mạnh mẽ, cản trở đà giảm của các khung ngắn hạn.
Mối quan hệ này thể hiện nguyên tắc chi phối: xu hướng quý ở vùng giá trị cao đang kìm hãm đáng kể đà giảm của các khung nhỏ hơn. Thị trường đang trải qua giai đoạn điều chỉnh ngắn hạn trong một xu hướng tăng dài hạn, tiềm ẩn khả năng hồi phục từ vùng giá thấp hơn. Khuyến nghị quan sát kỹ vùng giá thấp, chờ đợi tín hiệu ổn định từ đường xu hướng tuần trước khi xem xét vị thế mua mới.</v>
      </c>
      <c r="C19" s="92"/>
    </row>
    <row r="20" spans="2:13" ht="14.65" customHeight="1" x14ac:dyDescent="0.35"/>
    <row r="21" spans="2:13" ht="19" customHeight="1" x14ac:dyDescent="0.35">
      <c r="F21" s="94" t="s">
        <v>285</v>
      </c>
    </row>
    <row r="22" spans="2:13" ht="40.4" customHeight="1" x14ac:dyDescent="0.35">
      <c r="B22" s="11" t="str" cm="1">
        <f t="array" ref="B22:B24">_xlfn.TEXTSPLIT(B19, , CHAR(10))</f>
        <v>*Dữ liệu cập nhật lúc Đà xu hướng tuần giảm mạnh xuống 35.09% vào ngày 01/08, nối tiếp đà giảm mạnh từ mức 79.42% cuối tuần trước. Xu hướng tháng cũng giảm từ 83.64% xuống 58.84% trong tuần, thể hiện biến động đáng kể nhưng ít đột ngột hơn so với xu hướng tuần. Đường xu hướng quý giữ vững ở vùng giá trị cao 79.42%, tạo sự hỗ trợ mạnh mẽ, cản trở đà giảm của các khung ngắn hạn.</v>
      </c>
      <c r="F22" s="135" t="str">
        <f>B22</f>
        <v>*Dữ liệu cập nhật lúc Đà xu hướng tuần giảm mạnh xuống 35.09% vào ngày 01/08, nối tiếp đà giảm mạnh từ mức 79.42% cuối tuần trước. Xu hướng tháng cũng giảm từ 83.64% xuống 58.84% trong tuần, thể hiện biến động đáng kể nhưng ít đột ngột hơn so với xu hướng tuần. Đường xu hướng quý giữ vững ở vùng giá trị cao 79.42%, tạo sự hỗ trợ mạnh mẽ, cản trở đà giảm của các khung ngắn hạn.</v>
      </c>
      <c r="G22" s="135"/>
    </row>
    <row r="23" spans="2:13" ht="19" customHeight="1" x14ac:dyDescent="0.35">
      <c r="B23" t="str">
        <v/>
      </c>
      <c r="F23" s="94" t="s">
        <v>284</v>
      </c>
    </row>
    <row r="24" spans="2:13" ht="40.4" customHeight="1" x14ac:dyDescent="0.35">
      <c r="B24" s="92" t="str">
        <v>Mối quan hệ này thể hiện nguyên tắc chi phối: xu hướng quý ở vùng giá trị cao đang kìm hãm đáng kể đà giảm của các khung nhỏ hơn. Thị trường đang trải qua giai đoạn điều chỉnh ngắn hạn trong một xu hướng tăng dài hạn, tiềm ẩn khả năng hồi phục từ vùng giá thấp hơn. Khuyến nghị quan sát kỹ vùng giá thấp, chờ đợi tín hiệu ổn định từ đường xu hướng tuần trước khi xem xét vị thế mua mới.</v>
      </c>
      <c r="C24" s="92"/>
      <c r="F24" s="135" t="str">
        <f>B24</f>
        <v>Mối quan hệ này thể hiện nguyên tắc chi phối: xu hướng quý ở vùng giá trị cao đang kìm hãm đáng kể đà giảm của các khung nhỏ hơn. Thị trường đang trải qua giai đoạn điều chỉnh ngắn hạn trong một xu hướng tăng dài hạn, tiềm ẩn khả năng hồi phục từ vùng giá thấp hơn. Khuyến nghị quan sát kỹ vùng giá thấp, chờ đợi tín hiệu ổn định từ đường xu hướng tuần trước khi xem xét vị thế mua mới.</v>
      </c>
      <c r="G24" s="135"/>
      <c r="H24" s="11"/>
    </row>
    <row r="25" spans="2:13" ht="14.65" customHeight="1" thickBot="1" x14ac:dyDescent="0.4">
      <c r="G25" s="90" t="str">
        <f>"*Dữ liệu cập nhật lúc " &amp; VLOOKUP("update_time",weekly_data_comments[], 3, 0)</f>
        <v>*Dữ liệu cập nhật lúc 10:32 ngày 01/08/2025</v>
      </c>
    </row>
    <row r="26" spans="2:13" ht="17.149999999999999" customHeight="1" x14ac:dyDescent="0.35">
      <c r="F26" s="33" t="str">
        <f>"BÁO CÁO CHIẾN LƯỢC ĐẦU TƯ TUẦN | " &amp; weekly_data_comments!$C$7</f>
        <v>BÁO CÁO CHIẾN LƯỢC ĐẦU TƯ TUẦN | NGÀY 28/07/2025 - 01/08/2025</v>
      </c>
      <c r="G26" s="35" t="s">
        <v>215</v>
      </c>
    </row>
    <row r="27" spans="2:13" ht="14.65" customHeight="1" x14ac:dyDescent="0.35">
      <c r="J27" s="133" t="s">
        <v>210</v>
      </c>
      <c r="K27" s="133"/>
    </row>
    <row r="28" spans="2:13" ht="14.65" customHeight="1" x14ac:dyDescent="0.35">
      <c r="F28" s="129"/>
      <c r="G28" s="129"/>
      <c r="J28" s="133"/>
      <c r="K28" s="133"/>
    </row>
    <row r="29" spans="2:13" ht="8.65" customHeight="1" x14ac:dyDescent="0.35">
      <c r="F29" s="129"/>
      <c r="G29" s="129"/>
    </row>
    <row r="30" spans="2:13" ht="17.149999999999999" customHeight="1" x14ac:dyDescent="0.35">
      <c r="F30" s="129"/>
      <c r="G30" s="129"/>
      <c r="J30" s="121" t="s">
        <v>217</v>
      </c>
      <c r="K30" s="121"/>
      <c r="L30" s="121"/>
      <c r="M30" s="121"/>
    </row>
    <row r="31" spans="2:13" ht="8.65" customHeight="1" x14ac:dyDescent="0.35">
      <c r="F31" s="129"/>
      <c r="G31" s="129"/>
    </row>
    <row r="32" spans="2:13" x14ac:dyDescent="0.35">
      <c r="F32" s="129"/>
      <c r="G32" s="129"/>
      <c r="J32" s="138" t="s">
        <v>218</v>
      </c>
      <c r="K32" s="138"/>
    </row>
    <row r="33" spans="6:12" ht="8.65" customHeight="1" x14ac:dyDescent="0.35">
      <c r="F33" s="129"/>
      <c r="G33" s="129"/>
    </row>
    <row r="34" spans="6:12" x14ac:dyDescent="0.35">
      <c r="F34" s="129"/>
      <c r="G34" s="129"/>
      <c r="J34" s="75" t="s">
        <v>95</v>
      </c>
      <c r="K34" s="74">
        <f>'data part 2'!B20</f>
        <v>679.295435</v>
      </c>
      <c r="L34" s="18"/>
    </row>
    <row r="35" spans="6:12" x14ac:dyDescent="0.35">
      <c r="F35" s="129"/>
      <c r="G35" s="129"/>
      <c r="J35" s="75" t="s">
        <v>96</v>
      </c>
      <c r="K35" s="74">
        <f>'data part 2'!B21</f>
        <v>-749.59371499999997</v>
      </c>
      <c r="L35" s="18"/>
    </row>
    <row r="36" spans="6:12" x14ac:dyDescent="0.35">
      <c r="F36" s="129"/>
      <c r="G36" s="129"/>
      <c r="J36" s="75" t="s">
        <v>97</v>
      </c>
      <c r="K36" s="74">
        <f>'data part 2'!B22</f>
        <v>-70.298280000000005</v>
      </c>
      <c r="L36" s="18"/>
    </row>
    <row r="37" spans="6:12" x14ac:dyDescent="0.35">
      <c r="J37" s="139" t="s">
        <v>264</v>
      </c>
      <c r="K37" s="139"/>
      <c r="L37" s="42"/>
    </row>
    <row r="38" spans="6:12" ht="8.65" customHeight="1" x14ac:dyDescent="0.35">
      <c r="J38" s="17"/>
      <c r="K38" s="17"/>
      <c r="L38" s="17"/>
    </row>
    <row r="39" spans="6:12" x14ac:dyDescent="0.35">
      <c r="J39" s="75" t="s">
        <v>92</v>
      </c>
      <c r="K39" s="74">
        <f>'data part 2'!C20</f>
        <v>19850.448290432003</v>
      </c>
      <c r="L39" s="18"/>
    </row>
    <row r="40" spans="6:12" x14ac:dyDescent="0.35">
      <c r="J40" s="75" t="s">
        <v>93</v>
      </c>
      <c r="K40" s="74">
        <f>'data part 2'!C21</f>
        <v>-23734.653492223999</v>
      </c>
      <c r="L40" s="18"/>
    </row>
    <row r="41" spans="6:12" x14ac:dyDescent="0.35">
      <c r="J41" s="75" t="s">
        <v>94</v>
      </c>
      <c r="K41" s="74">
        <f>'data part 2'!C22</f>
        <v>-3884.2052017919996</v>
      </c>
      <c r="L41" s="18"/>
    </row>
    <row r="42" spans="6:12" x14ac:dyDescent="0.35">
      <c r="J42" s="139" t="s">
        <v>263</v>
      </c>
      <c r="K42" s="139"/>
      <c r="L42" s="42"/>
    </row>
    <row r="43" spans="6:12" ht="8.65" customHeight="1" x14ac:dyDescent="0.35">
      <c r="J43" s="16"/>
      <c r="K43" s="16"/>
      <c r="L43" s="16"/>
    </row>
    <row r="44" spans="6:12" x14ac:dyDescent="0.35">
      <c r="J44" s="138" t="s">
        <v>219</v>
      </c>
      <c r="K44" s="138"/>
    </row>
    <row r="45" spans="6:12" ht="8.65" customHeight="1" x14ac:dyDescent="0.35">
      <c r="J45" s="49"/>
    </row>
    <row r="46" spans="6:12" ht="15.65" customHeight="1" x14ac:dyDescent="0.35"/>
    <row r="47" spans="6:12" ht="15.65" customHeight="1" x14ac:dyDescent="0.35"/>
    <row r="48" spans="6:12" ht="15.65" customHeight="1" x14ac:dyDescent="0.35"/>
    <row r="49" spans="10:13" ht="14.5" customHeight="1" x14ac:dyDescent="0.35"/>
    <row r="50" spans="10:13" ht="14.5" customHeight="1" x14ac:dyDescent="0.35"/>
    <row r="51" spans="10:13" ht="15.65" customHeight="1" x14ac:dyDescent="0.35"/>
    <row r="52" spans="10:13" ht="15.65" customHeight="1" x14ac:dyDescent="0.35"/>
    <row r="53" spans="10:13" ht="15.65" customHeight="1" x14ac:dyDescent="0.35"/>
    <row r="54" spans="10:13" ht="17.25" customHeight="1" thickBot="1" x14ac:dyDescent="0.4">
      <c r="M54" s="90" t="str">
        <f>"*Dữ liệu cập nhật lúc " &amp; VLOOKUP("update_time",weekly_data_comments[], 3, 0)</f>
        <v>*Dữ liệu cập nhật lúc 10:32 ngày 01/08/2025</v>
      </c>
    </row>
    <row r="55" spans="10:13" ht="17.149999999999999" customHeight="1" x14ac:dyDescent="0.35">
      <c r="J55" s="48" t="str">
        <f>"BÁO CÁO CHIẾN LƯỢC ĐẦU TƯ TUẦN | " &amp; weekly_data_comments!$C$7</f>
        <v>BÁO CÁO CHIẾN LƯỢC ĐẦU TƯ TUẦN | NGÀY 28/07/2025 - 01/08/2025</v>
      </c>
      <c r="K55" s="48"/>
      <c r="L55" s="47"/>
      <c r="M55" s="35" t="s">
        <v>225</v>
      </c>
    </row>
    <row r="56" spans="10:13" x14ac:dyDescent="0.35">
      <c r="J56" s="133" t="s">
        <v>210</v>
      </c>
      <c r="K56" s="133"/>
    </row>
    <row r="57" spans="10:13" x14ac:dyDescent="0.35">
      <c r="J57" s="133"/>
      <c r="K57" s="133"/>
    </row>
    <row r="58" spans="10:13" ht="8.65" customHeight="1" x14ac:dyDescent="0.35"/>
    <row r="59" spans="10:13" ht="17.25" customHeight="1" x14ac:dyDescent="0.35">
      <c r="J59" s="121" t="s">
        <v>217</v>
      </c>
      <c r="K59" s="121"/>
      <c r="L59" s="121"/>
      <c r="M59" s="121"/>
    </row>
    <row r="60" spans="10:13" ht="8.65" customHeight="1" x14ac:dyDescent="0.35"/>
    <row r="61" spans="10:13" x14ac:dyDescent="0.35">
      <c r="J61" s="132" t="s">
        <v>220</v>
      </c>
      <c r="K61" s="132"/>
    </row>
    <row r="62" spans="10:13" ht="8.65" customHeight="1" x14ac:dyDescent="0.35"/>
    <row r="63" spans="10:13" x14ac:dyDescent="0.35">
      <c r="J63" s="75" t="s">
        <v>95</v>
      </c>
      <c r="K63" s="74">
        <f>'data part 2'!B25</f>
        <v>160.83299</v>
      </c>
      <c r="L63" s="18"/>
    </row>
    <row r="64" spans="10:13" x14ac:dyDescent="0.35">
      <c r="J64" s="75" t="s">
        <v>96</v>
      </c>
      <c r="K64" s="74">
        <f>'data part 2'!B26</f>
        <v>-212.10514800000001</v>
      </c>
      <c r="L64" s="18"/>
    </row>
    <row r="65" spans="10:13" x14ac:dyDescent="0.35">
      <c r="J65" s="75" t="s">
        <v>97</v>
      </c>
      <c r="K65" s="74">
        <f>'data part 2'!B27</f>
        <v>-51.272158000000005</v>
      </c>
      <c r="L65" s="18"/>
    </row>
    <row r="66" spans="10:13" x14ac:dyDescent="0.35">
      <c r="J66" s="139" t="s">
        <v>264</v>
      </c>
      <c r="K66" s="139"/>
      <c r="L66" s="42"/>
    </row>
    <row r="67" spans="10:13" ht="8.65" customHeight="1" x14ac:dyDescent="0.35">
      <c r="J67" s="17"/>
      <c r="K67" s="17"/>
      <c r="L67" s="17"/>
    </row>
    <row r="68" spans="10:13" x14ac:dyDescent="0.35">
      <c r="J68" s="75" t="s">
        <v>92</v>
      </c>
      <c r="K68" s="74">
        <f>'data part 2'!C25</f>
        <v>6029.6337817600006</v>
      </c>
      <c r="L68" s="18"/>
    </row>
    <row r="69" spans="10:13" x14ac:dyDescent="0.35">
      <c r="J69" s="75" t="s">
        <v>93</v>
      </c>
      <c r="K69" s="74">
        <f>'data part 2'!C26</f>
        <v>-6539.4080481279998</v>
      </c>
      <c r="L69" s="18"/>
    </row>
    <row r="70" spans="10:13" x14ac:dyDescent="0.35">
      <c r="J70" s="75" t="s">
        <v>94</v>
      </c>
      <c r="K70" s="74">
        <f>'data part 2'!C27</f>
        <v>-509.77426636799964</v>
      </c>
      <c r="L70" s="18"/>
    </row>
    <row r="71" spans="10:13" x14ac:dyDescent="0.35">
      <c r="J71" s="139" t="s">
        <v>263</v>
      </c>
      <c r="K71" s="139"/>
      <c r="L71" s="42"/>
    </row>
    <row r="72" spans="10:13" ht="8.65" customHeight="1" x14ac:dyDescent="0.35">
      <c r="J72" s="16"/>
      <c r="K72" s="16"/>
      <c r="L72" s="16"/>
    </row>
    <row r="73" spans="10:13" x14ac:dyDescent="0.35">
      <c r="J73" s="132" t="s">
        <v>221</v>
      </c>
      <c r="K73" s="132"/>
      <c r="M73" s="91" t="s">
        <v>281</v>
      </c>
    </row>
    <row r="74" spans="10:13" ht="8.65" customHeight="1" x14ac:dyDescent="0.35"/>
    <row r="75" spans="10:13" ht="15.65" customHeight="1" x14ac:dyDescent="0.35"/>
    <row r="76" spans="10:13" ht="15.65" customHeight="1" x14ac:dyDescent="0.35"/>
    <row r="77" spans="10:13" ht="15.65" customHeight="1" x14ac:dyDescent="0.35"/>
    <row r="78" spans="10:13" ht="14.5" customHeight="1" x14ac:dyDescent="0.35"/>
    <row r="79" spans="10:13" ht="14.5" customHeight="1" x14ac:dyDescent="0.35"/>
    <row r="80" spans="10:13" ht="15.65" customHeight="1" x14ac:dyDescent="0.35"/>
    <row r="81" spans="7:13" ht="15.65" customHeight="1" x14ac:dyDescent="0.35"/>
    <row r="82" spans="7:13" ht="15.65" customHeight="1" x14ac:dyDescent="0.35"/>
    <row r="83" spans="7:13" ht="17.25" customHeight="1" thickBot="1" x14ac:dyDescent="0.4">
      <c r="M83" s="90" t="e">
        <f>"*Dữ liệu cập nhật lúc " &amp; weekly_data_comments!#REF!</f>
        <v>#REF!</v>
      </c>
    </row>
    <row r="84" spans="7:13" ht="17.149999999999999" customHeight="1" x14ac:dyDescent="0.35">
      <c r="J84" s="48" t="str">
        <f>"BÁO CÁO CHIẾN LƯỢC ĐẦU TƯ TUẦN | " &amp; weekly_data_comments!$C$7</f>
        <v>BÁO CÁO CHIẾN LƯỢC ĐẦU TƯ TUẦN | NGÀY 28/07/2025 - 01/08/2025</v>
      </c>
      <c r="K84" s="48"/>
      <c r="L84" s="47"/>
      <c r="M84" s="35" t="s">
        <v>226</v>
      </c>
    </row>
    <row r="85" spans="7:13" x14ac:dyDescent="0.35">
      <c r="G85" t="s">
        <v>211</v>
      </c>
      <c r="J85" s="133" t="s">
        <v>210</v>
      </c>
      <c r="K85" s="133"/>
    </row>
    <row r="86" spans="7:13" x14ac:dyDescent="0.35">
      <c r="J86" s="133"/>
      <c r="K86" s="133"/>
    </row>
    <row r="87" spans="7:13" ht="8.65" customHeight="1" x14ac:dyDescent="0.35"/>
    <row r="88" spans="7:13" ht="17.149999999999999" customHeight="1" x14ac:dyDescent="0.35">
      <c r="J88" s="121" t="s">
        <v>222</v>
      </c>
      <c r="K88" s="121"/>
      <c r="L88" s="121"/>
      <c r="M88" s="121"/>
    </row>
    <row r="89" spans="7:13" ht="8.65" customHeight="1" x14ac:dyDescent="0.35"/>
    <row r="90" spans="7:13" x14ac:dyDescent="0.35">
      <c r="J90" s="14" t="s">
        <v>106</v>
      </c>
      <c r="L90" s="132" t="s">
        <v>278</v>
      </c>
      <c r="M90" s="132"/>
    </row>
    <row r="92" spans="7:13" x14ac:dyDescent="0.35">
      <c r="J92" s="75" t="s">
        <v>138</v>
      </c>
      <c r="K92" s="74">
        <f>'data part 2'!N4</f>
        <v>54159.089780804286</v>
      </c>
      <c r="L92" s="18"/>
    </row>
    <row r="93" spans="7:13" x14ac:dyDescent="0.35">
      <c r="J93" s="75" t="s">
        <v>139</v>
      </c>
      <c r="K93" s="74">
        <f>-'data part 2'!O4</f>
        <v>-314348.09491242457</v>
      </c>
      <c r="L93" s="18"/>
    </row>
    <row r="94" spans="7:13" x14ac:dyDescent="0.35">
      <c r="J94" s="75" t="s">
        <v>140</v>
      </c>
      <c r="K94" s="74">
        <f>'data part 2'!P4</f>
        <v>-260189.00513162027</v>
      </c>
      <c r="L94" s="18"/>
    </row>
    <row r="95" spans="7:13" x14ac:dyDescent="0.35">
      <c r="J95" s="75" t="s">
        <v>141</v>
      </c>
      <c r="K95" s="86">
        <f>'data part 2'!Q4</f>
        <v>-3.2826888950026167E-2</v>
      </c>
      <c r="L95" s="19"/>
    </row>
    <row r="96" spans="7:13" x14ac:dyDescent="0.35">
      <c r="J96" s="139" t="s">
        <v>105</v>
      </c>
      <c r="K96" s="139"/>
      <c r="L96" s="42"/>
    </row>
    <row r="97" spans="1:15" x14ac:dyDescent="0.35">
      <c r="K97" s="18"/>
      <c r="L97" s="18"/>
    </row>
    <row r="98" spans="1:15" x14ac:dyDescent="0.35">
      <c r="J98" s="132" t="s">
        <v>277</v>
      </c>
      <c r="K98" s="132"/>
      <c r="L98" s="43"/>
    </row>
    <row r="99" spans="1:15" ht="173.5" customHeight="1" x14ac:dyDescent="0.35"/>
    <row r="100" spans="1:15" ht="17.149999999999999" customHeight="1" thickBot="1" x14ac:dyDescent="0.4">
      <c r="M100" s="90" t="str">
        <f>"*Dữ liệu cập nhật lúc " &amp; VLOOKUP("update_time",weekly_data_comments[], 3, 0)</f>
        <v>*Dữ liệu cập nhật lúc 10:32 ngày 01/08/2025</v>
      </c>
    </row>
    <row r="101" spans="1:15" ht="17.149999999999999" customHeight="1" x14ac:dyDescent="0.35">
      <c r="J101" s="137" t="str">
        <f>"BÁO CÁO CHIẾN LƯỢC ĐẦU TƯ TUẦN | " &amp; weekly_data_comments!$C$7</f>
        <v>BÁO CÁO CHIẾN LƯỢC ĐẦU TƯ TUẦN | NGÀY 28/07/2025 - 01/08/2025</v>
      </c>
      <c r="K101" s="137"/>
      <c r="L101" s="137"/>
      <c r="M101" s="50" t="s">
        <v>227</v>
      </c>
    </row>
    <row r="107" spans="1:15" x14ac:dyDescent="0.35">
      <c r="A107" s="20"/>
      <c r="B107" s="20"/>
      <c r="C107" s="20"/>
      <c r="D107" s="20"/>
      <c r="E107" s="20"/>
      <c r="F107" s="20"/>
      <c r="G107" s="20"/>
      <c r="H107" s="20"/>
      <c r="I107" s="20"/>
      <c r="J107" s="20"/>
      <c r="K107" s="20"/>
      <c r="L107" s="20"/>
      <c r="M107" s="20"/>
      <c r="N107" s="20"/>
      <c r="O107" s="20"/>
    </row>
    <row r="133" spans="15:15" x14ac:dyDescent="0.35">
      <c r="O133" s="20"/>
    </row>
    <row r="159" spans="15:15" x14ac:dyDescent="0.35">
      <c r="O159" s="20"/>
    </row>
  </sheetData>
  <mergeCells count="27">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L90:M90"/>
    <mergeCell ref="J85:K86"/>
    <mergeCell ref="J88:M88"/>
    <mergeCell ref="B12:C12"/>
    <mergeCell ref="F22:G22"/>
    <mergeCell ref="F14:F15"/>
    <mergeCell ref="F24:G24"/>
    <mergeCell ref="J27:K28"/>
    <mergeCell ref="J30:M30"/>
    <mergeCell ref="J56:K57"/>
    <mergeCell ref="J59:M59"/>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A64" zoomScale="115" zoomScaleNormal="115" zoomScaleSheetLayoutView="115" workbookViewId="0">
      <selection activeCell="X106" sqref="X106"/>
    </sheetView>
  </sheetViews>
  <sheetFormatPr defaultRowHeight="14.5" x14ac:dyDescent="0.35"/>
  <cols>
    <col min="1" max="1" width="2.26953125" customWidth="1"/>
    <col min="2" max="2" width="5.81640625" customWidth="1"/>
    <col min="3" max="3" width="14.453125" customWidth="1"/>
    <col min="4" max="4" width="4.26953125" customWidth="1"/>
    <col min="5" max="7" width="7.54296875" customWidth="1"/>
    <col min="8" max="8" width="4.26953125" customWidth="1"/>
    <col min="9" max="14" width="7.54296875" customWidth="1"/>
    <col min="15" max="15" width="2" customWidth="1"/>
    <col min="16" max="16" width="2.1796875" customWidth="1"/>
    <col min="17" max="17" width="9.26953125" customWidth="1"/>
    <col min="18" max="29" width="7.26953125" customWidth="1"/>
    <col min="30" max="30" width="2.1796875" customWidth="1"/>
  </cols>
  <sheetData>
    <row r="1" spans="1:30" ht="14.65" customHeight="1" x14ac:dyDescent="0.35">
      <c r="B1" s="122" t="s">
        <v>224</v>
      </c>
      <c r="C1" s="122"/>
      <c r="D1" s="122"/>
      <c r="E1" s="122"/>
      <c r="F1" s="122"/>
      <c r="G1" s="122"/>
    </row>
    <row r="2" spans="1:30" ht="14.65" customHeight="1" x14ac:dyDescent="0.35">
      <c r="B2" s="122"/>
      <c r="C2" s="122"/>
      <c r="D2" s="122"/>
      <c r="E2" s="122"/>
      <c r="F2" s="122"/>
      <c r="G2" s="122"/>
    </row>
    <row r="3" spans="1:30" ht="8.65" customHeight="1" x14ac:dyDescent="0.35">
      <c r="C3" s="15"/>
      <c r="D3" s="15"/>
      <c r="E3" s="15"/>
      <c r="F3" s="15"/>
      <c r="G3" s="15"/>
      <c r="H3" s="15"/>
      <c r="I3" s="15"/>
      <c r="J3" s="15"/>
      <c r="K3" s="15"/>
      <c r="L3" s="15"/>
      <c r="M3" s="15"/>
      <c r="N3" s="15"/>
    </row>
    <row r="4" spans="1:30" ht="17.149999999999999" customHeight="1" x14ac:dyDescent="0.35">
      <c r="B4" s="121" t="s">
        <v>223</v>
      </c>
      <c r="C4" s="121"/>
      <c r="D4" s="121"/>
      <c r="E4" s="121"/>
      <c r="F4" s="121"/>
      <c r="G4" s="121"/>
      <c r="H4" s="121"/>
      <c r="I4" s="121"/>
      <c r="J4" s="121"/>
      <c r="K4" s="121"/>
      <c r="L4" s="121"/>
      <c r="M4" s="121"/>
      <c r="N4" s="121"/>
    </row>
    <row r="5" spans="1:30" ht="8.65" customHeight="1" x14ac:dyDescent="0.35">
      <c r="B5" s="15"/>
      <c r="C5" s="15"/>
      <c r="D5" s="15"/>
      <c r="E5" s="15"/>
      <c r="F5" s="15"/>
      <c r="G5" s="15"/>
      <c r="H5" s="15"/>
      <c r="I5" s="15"/>
      <c r="J5" s="15"/>
      <c r="K5" s="15"/>
      <c r="L5" s="15"/>
      <c r="M5" s="15"/>
      <c r="N5" s="15"/>
    </row>
    <row r="6" spans="1:30" ht="17.5" customHeight="1" x14ac:dyDescent="0.35">
      <c r="B6" s="142" t="s">
        <v>188</v>
      </c>
      <c r="C6" s="142"/>
      <c r="D6" s="15"/>
      <c r="E6" s="142" t="s">
        <v>189</v>
      </c>
      <c r="F6" s="142"/>
      <c r="G6" s="142"/>
      <c r="H6" s="15"/>
      <c r="I6" s="142" t="s">
        <v>193</v>
      </c>
      <c r="J6" s="142"/>
      <c r="K6" s="142"/>
      <c r="L6" s="142"/>
      <c r="M6" s="142"/>
      <c r="N6" s="142"/>
    </row>
    <row r="7" spans="1:30" ht="31.5" customHeight="1" x14ac:dyDescent="0.35">
      <c r="A7" s="20"/>
      <c r="B7" s="76" t="s">
        <v>180</v>
      </c>
      <c r="C7" s="76" t="s">
        <v>181</v>
      </c>
      <c r="D7" s="68"/>
      <c r="E7" s="76" t="s">
        <v>192</v>
      </c>
      <c r="F7" s="76" t="s">
        <v>190</v>
      </c>
      <c r="G7" s="76" t="s">
        <v>191</v>
      </c>
      <c r="H7" s="68"/>
      <c r="I7" s="76" t="s">
        <v>182</v>
      </c>
      <c r="J7" s="76" t="s">
        <v>183</v>
      </c>
      <c r="K7" s="76" t="s">
        <v>184</v>
      </c>
      <c r="L7" s="76" t="s">
        <v>185</v>
      </c>
      <c r="M7" s="76" t="s">
        <v>186</v>
      </c>
      <c r="N7" s="76" t="s">
        <v>187</v>
      </c>
      <c r="O7" s="20"/>
      <c r="P7" s="20"/>
      <c r="Q7" s="20"/>
      <c r="R7" s="20"/>
      <c r="S7" s="20"/>
      <c r="T7" s="20"/>
      <c r="U7" s="20"/>
      <c r="V7" s="20"/>
      <c r="W7" s="20"/>
      <c r="X7" s="20"/>
      <c r="Y7" s="20"/>
      <c r="Z7" s="20"/>
      <c r="AA7" s="20"/>
      <c r="AB7" s="20"/>
      <c r="AC7" s="20"/>
      <c r="AD7" s="20"/>
    </row>
    <row r="8" spans="1:30" ht="15" customHeight="1" x14ac:dyDescent="0.35">
      <c r="B8" s="77"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7" t="str">
        <v>Bán lẻ</v>
      </c>
      <c r="D8" s="54" t="str">
        <v/>
      </c>
      <c r="E8" s="78">
        <v>65.699996999999996</v>
      </c>
      <c r="F8" s="79">
        <v>-6.4102999999999993E-2</v>
      </c>
      <c r="G8" s="79">
        <v>1.321237</v>
      </c>
      <c r="H8" s="55" t="str">
        <v/>
      </c>
      <c r="I8" s="79">
        <v>1.7486000000000002E-2</v>
      </c>
      <c r="J8" s="79">
        <v>5.208E-3</v>
      </c>
      <c r="K8" s="79">
        <v>0.11261</v>
      </c>
      <c r="L8" s="79">
        <v>9.4339999999999993E-2</v>
      </c>
      <c r="M8" s="79">
        <v>-5.8681999999999998E-2</v>
      </c>
      <c r="N8" s="79">
        <v>0.60706000000000004</v>
      </c>
    </row>
    <row r="9" spans="1:30" ht="15" customHeight="1" x14ac:dyDescent="0.35">
      <c r="B9" s="77" t="str">
        <v>KBC</v>
      </c>
      <c r="C9" s="77" t="str">
        <v>BĐS KCN</v>
      </c>
      <c r="D9" s="55" t="str">
        <v/>
      </c>
      <c r="E9" s="78">
        <v>31.799999</v>
      </c>
      <c r="F9" s="79">
        <v>6.1769999999999999E-2</v>
      </c>
      <c r="G9" s="79">
        <v>1.663038</v>
      </c>
      <c r="H9" s="55" t="str">
        <v/>
      </c>
      <c r="I9" s="79">
        <v>0.19774</v>
      </c>
      <c r="J9" s="79">
        <v>0.18878500000000001</v>
      </c>
      <c r="K9" s="79">
        <v>0.31677</v>
      </c>
      <c r="L9" s="79">
        <v>0.16697200000000001</v>
      </c>
      <c r="M9" s="79">
        <v>-0.12396699999999999</v>
      </c>
      <c r="N9" s="79">
        <v>0.31405</v>
      </c>
    </row>
    <row r="10" spans="1:30" ht="15" customHeight="1" x14ac:dyDescent="0.35">
      <c r="B10" s="77" t="str">
        <v>VGC</v>
      </c>
      <c r="C10" s="77" t="str">
        <v>BĐS KCN</v>
      </c>
      <c r="D10" s="55" t="str">
        <v/>
      </c>
      <c r="E10" s="78">
        <v>59.099997999999999</v>
      </c>
      <c r="F10" s="79">
        <v>5.5357000000000003E-2</v>
      </c>
      <c r="G10" s="79">
        <v>1.3953500000000001</v>
      </c>
      <c r="H10" s="55" t="str">
        <v/>
      </c>
      <c r="I10" s="79">
        <v>0.30752200000000002</v>
      </c>
      <c r="J10" s="79">
        <v>0.24421000000000001</v>
      </c>
      <c r="K10" s="79">
        <v>0.387324</v>
      </c>
      <c r="L10" s="79">
        <v>0.31333299999999997</v>
      </c>
      <c r="M10" s="79">
        <v>-3.2600000000000001E-4</v>
      </c>
      <c r="N10" s="79">
        <v>0.55504799999999999</v>
      </c>
    </row>
    <row r="11" spans="1:30" ht="15" customHeight="1" x14ac:dyDescent="0.35">
      <c r="B11" s="77" t="str">
        <v>BCM</v>
      </c>
      <c r="C11" s="77" t="str">
        <v>BĐS KCN</v>
      </c>
      <c r="D11" s="55" t="str">
        <v/>
      </c>
      <c r="E11" s="78">
        <v>70.5</v>
      </c>
      <c r="F11" s="79">
        <v>1.1478E-2</v>
      </c>
      <c r="G11" s="79">
        <v>1.238559</v>
      </c>
      <c r="H11" s="55" t="str">
        <v/>
      </c>
      <c r="I11" s="79">
        <v>9.1330999999999996E-2</v>
      </c>
      <c r="J11" s="79">
        <v>9.8130999999999996E-2</v>
      </c>
      <c r="K11" s="79">
        <v>0.22608700000000001</v>
      </c>
      <c r="L11" s="79">
        <v>7.143E-3</v>
      </c>
      <c r="M11" s="79">
        <v>-3.9287999999999997E-2</v>
      </c>
      <c r="N11" s="79">
        <v>0.42009999999999997</v>
      </c>
    </row>
    <row r="12" spans="1:30" ht="15" customHeight="1" x14ac:dyDescent="0.35">
      <c r="B12" s="77" t="str">
        <v>SIP</v>
      </c>
      <c r="C12" s="77" t="str">
        <v>BĐS KCN</v>
      </c>
      <c r="D12" s="55" t="str">
        <v/>
      </c>
      <c r="E12" s="78">
        <v>65.699996999999996</v>
      </c>
      <c r="F12" s="79">
        <v>-1.9403E-2</v>
      </c>
      <c r="G12" s="79">
        <v>0.95932099999999998</v>
      </c>
      <c r="H12" s="55" t="str">
        <v/>
      </c>
      <c r="I12" s="79">
        <v>9.9781999999999996E-2</v>
      </c>
      <c r="J12" s="79">
        <v>7.4750999999999998E-2</v>
      </c>
      <c r="K12" s="79">
        <v>0.23053699999999999</v>
      </c>
      <c r="L12" s="79">
        <v>-7.6010999999999995E-2</v>
      </c>
      <c r="M12" s="79">
        <v>-0.12173200000000001</v>
      </c>
      <c r="N12" s="79">
        <v>0.43339800000000001</v>
      </c>
    </row>
    <row r="13" spans="1:30" ht="15" customHeight="1" x14ac:dyDescent="0.35">
      <c r="B13" s="77" t="str">
        <v>SZC</v>
      </c>
      <c r="C13" s="77" t="str">
        <v>BĐS KCN</v>
      </c>
      <c r="D13" s="55" t="str">
        <v/>
      </c>
      <c r="E13" s="78">
        <v>37.049999</v>
      </c>
      <c r="F13" s="79">
        <v>-5.4847E-2</v>
      </c>
      <c r="G13" s="79">
        <v>0.94133500000000003</v>
      </c>
      <c r="H13" s="55" t="str">
        <v/>
      </c>
      <c r="I13" s="79">
        <v>-2.3715E-2</v>
      </c>
      <c r="J13" s="79">
        <v>-4.2636E-2</v>
      </c>
      <c r="K13" s="79">
        <v>0.16692899999999999</v>
      </c>
      <c r="L13" s="79">
        <v>-0.12823499999999999</v>
      </c>
      <c r="M13" s="79">
        <v>-0.191048</v>
      </c>
      <c r="N13" s="79">
        <v>0.109849</v>
      </c>
    </row>
    <row r="14" spans="1:30" ht="15" customHeight="1" x14ac:dyDescent="0.35">
      <c r="B14" s="77" t="str">
        <v>TAL</v>
      </c>
      <c r="C14" s="77" t="str">
        <v>Bất động sản</v>
      </c>
      <c r="D14" s="55" t="str">
        <v/>
      </c>
      <c r="E14" s="78">
        <v>30.6</v>
      </c>
      <c r="F14" s="79">
        <v>6.6201999999999997E-2</v>
      </c>
      <c r="G14" s="79">
        <v>0.99014599999999997</v>
      </c>
      <c r="H14" s="55" t="str">
        <v/>
      </c>
      <c r="I14" s="79">
        <v>0.14699499999999999</v>
      </c>
      <c r="J14" s="79">
        <v>0.115353</v>
      </c>
      <c r="K14" s="79">
        <v>0.39419199999999999</v>
      </c>
      <c r="L14" s="79">
        <v>0.58555100000000004</v>
      </c>
      <c r="M14" s="79">
        <v>0.28071000000000002</v>
      </c>
      <c r="N14" s="79">
        <v>0</v>
      </c>
    </row>
    <row r="15" spans="1:30" ht="15" customHeight="1" x14ac:dyDescent="0.35">
      <c r="B15" s="77" t="str">
        <v>HDC</v>
      </c>
      <c r="C15" s="77" t="str">
        <v>Bất động sản</v>
      </c>
      <c r="D15" s="55" t="str">
        <v/>
      </c>
      <c r="E15" s="78">
        <v>35.900002000000001</v>
      </c>
      <c r="F15" s="79">
        <v>3.3093999999999998E-2</v>
      </c>
      <c r="G15" s="79">
        <v>1.06158</v>
      </c>
      <c r="H15" s="55" t="str">
        <v/>
      </c>
      <c r="I15" s="79">
        <v>0.3861</v>
      </c>
      <c r="J15" s="79">
        <v>0.332096</v>
      </c>
      <c r="K15" s="79">
        <v>0.49583300000000002</v>
      </c>
      <c r="L15" s="79">
        <v>0.43027900000000002</v>
      </c>
      <c r="M15" s="79">
        <v>0.21784700000000001</v>
      </c>
      <c r="N15" s="79">
        <v>0.64810400000000001</v>
      </c>
    </row>
    <row r="16" spans="1:30" ht="15" customHeight="1" x14ac:dyDescent="0.35">
      <c r="B16" s="77" t="str">
        <v>HHS</v>
      </c>
      <c r="C16" s="77" t="str">
        <v>Bất động sản</v>
      </c>
      <c r="D16" s="55" t="str">
        <v/>
      </c>
      <c r="E16" s="78">
        <v>18.450001</v>
      </c>
      <c r="F16" s="79">
        <v>5.45E-3</v>
      </c>
      <c r="G16" s="79">
        <v>1.9250670000000001</v>
      </c>
      <c r="H16" s="55" t="str">
        <v/>
      </c>
      <c r="I16" s="79">
        <v>0.21381600000000001</v>
      </c>
      <c r="J16" s="79">
        <v>0.14596300000000001</v>
      </c>
      <c r="K16" s="79">
        <v>0.31316699999999997</v>
      </c>
      <c r="L16" s="79">
        <v>1.483176</v>
      </c>
      <c r="M16" s="79">
        <v>0.57717700000000005</v>
      </c>
      <c r="N16" s="79">
        <v>1.7622880000000001</v>
      </c>
    </row>
    <row r="17" spans="2:14" ht="15" customHeight="1" x14ac:dyDescent="0.35">
      <c r="B17" s="77" t="str">
        <v>VRE</v>
      </c>
      <c r="C17" s="77" t="str">
        <v>Bất động sản</v>
      </c>
      <c r="D17" s="55" t="str">
        <v/>
      </c>
      <c r="E17" s="78">
        <v>28.15</v>
      </c>
      <c r="F17" s="79">
        <v>-4.0885999999999999E-2</v>
      </c>
      <c r="G17" s="79">
        <v>1.102552</v>
      </c>
      <c r="H17" s="55" t="str">
        <v/>
      </c>
      <c r="I17" s="79">
        <v>0.141988</v>
      </c>
      <c r="J17" s="79">
        <v>2.9250000000000002E-2</v>
      </c>
      <c r="K17" s="79">
        <v>0.18277299999999999</v>
      </c>
      <c r="L17" s="79">
        <v>0.63662799999999997</v>
      </c>
      <c r="M17" s="79">
        <v>-2.087E-2</v>
      </c>
      <c r="N17" s="79">
        <v>0.68562900000000004</v>
      </c>
    </row>
    <row r="18" spans="2:14" ht="15" customHeight="1" x14ac:dyDescent="0.35">
      <c r="B18" s="77" t="str">
        <v>CEO</v>
      </c>
      <c r="C18" s="77" t="str">
        <v>Bất động sản</v>
      </c>
      <c r="D18" s="55" t="str">
        <v/>
      </c>
      <c r="E18" s="78">
        <v>23.799999</v>
      </c>
      <c r="F18" s="79">
        <v>-5.1792999999999999E-2</v>
      </c>
      <c r="G18" s="79">
        <v>1.1112759999999999</v>
      </c>
      <c r="H18" s="55" t="str">
        <v/>
      </c>
      <c r="I18" s="79">
        <v>0.460123</v>
      </c>
      <c r="J18" s="79">
        <v>0.22051299999999999</v>
      </c>
      <c r="K18" s="79">
        <v>0.460123</v>
      </c>
      <c r="L18" s="79">
        <v>0.84496099999999996</v>
      </c>
      <c r="M18" s="79">
        <v>2.2556E-2</v>
      </c>
      <c r="N18" s="79">
        <v>0.96694199999999997</v>
      </c>
    </row>
    <row r="19" spans="2:14" ht="15" customHeight="1" x14ac:dyDescent="0.35">
      <c r="B19" s="77" t="str">
        <v>VHM</v>
      </c>
      <c r="C19" s="77" t="str">
        <v>Bất động sản</v>
      </c>
      <c r="D19" s="55" t="str">
        <v/>
      </c>
      <c r="E19" s="78">
        <v>89</v>
      </c>
      <c r="F19" s="79">
        <v>-6.9038000000000002E-2</v>
      </c>
      <c r="G19" s="79">
        <v>0.98823099999999997</v>
      </c>
      <c r="H19" s="55" t="str">
        <v/>
      </c>
      <c r="I19" s="79">
        <v>0.16492100000000001</v>
      </c>
      <c r="J19" s="79">
        <v>0.12801000000000001</v>
      </c>
      <c r="K19" s="79">
        <v>0.34238299999999999</v>
      </c>
      <c r="L19" s="79">
        <v>1.2194510000000001</v>
      </c>
      <c r="M19" s="79">
        <v>0.83316199999999996</v>
      </c>
      <c r="N19" s="79">
        <v>1.6176470000000001</v>
      </c>
    </row>
    <row r="20" spans="2:14" ht="15" customHeight="1" x14ac:dyDescent="0.35">
      <c r="B20" s="77" t="str">
        <v>HDG</v>
      </c>
      <c r="C20" s="77" t="str">
        <v>Bất động sản</v>
      </c>
      <c r="D20" s="55" t="str">
        <v/>
      </c>
      <c r="E20" s="78">
        <v>26.299999</v>
      </c>
      <c r="F20" s="79">
        <v>-9.3103000000000005E-2</v>
      </c>
      <c r="G20" s="79">
        <v>0.91966400000000004</v>
      </c>
      <c r="H20" s="55" t="str">
        <v/>
      </c>
      <c r="I20" s="79">
        <v>3.3398999999999998E-2</v>
      </c>
      <c r="J20" s="79">
        <v>-2.0483999999999999E-2</v>
      </c>
      <c r="K20" s="79">
        <v>0.110557</v>
      </c>
      <c r="L20" s="79">
        <v>9.7730000000000004E-3</v>
      </c>
      <c r="M20" s="79">
        <v>-0.123333</v>
      </c>
      <c r="N20" s="79">
        <v>0.31631799999999999</v>
      </c>
    </row>
    <row r="21" spans="2:14" ht="15" customHeight="1" x14ac:dyDescent="0.35">
      <c r="B21" s="77" t="str">
        <v>TCH</v>
      </c>
      <c r="C21" s="77" t="str">
        <v>Bất động sản</v>
      </c>
      <c r="D21" s="55" t="str">
        <v/>
      </c>
      <c r="E21" s="78">
        <v>23.700001</v>
      </c>
      <c r="F21" s="79">
        <v>-0.102273</v>
      </c>
      <c r="G21" s="79">
        <v>1.266162</v>
      </c>
      <c r="H21" s="55" t="str">
        <v/>
      </c>
      <c r="I21" s="79">
        <v>0.176179</v>
      </c>
      <c r="J21" s="79">
        <v>0.14216899999999999</v>
      </c>
      <c r="K21" s="79">
        <v>0.26063799999999998</v>
      </c>
      <c r="L21" s="79">
        <v>0.564357</v>
      </c>
      <c r="M21" s="79">
        <v>9.4687999999999994E-2</v>
      </c>
      <c r="N21" s="79">
        <v>0.88095199999999996</v>
      </c>
    </row>
    <row r="22" spans="2:14" ht="15" customHeight="1" x14ac:dyDescent="0.35">
      <c r="B22" s="77" t="str">
        <v>VIX</v>
      </c>
      <c r="C22" s="77" t="str">
        <v>Chứng khoán</v>
      </c>
      <c r="D22" s="55" t="str">
        <v/>
      </c>
      <c r="E22" s="78">
        <v>27</v>
      </c>
      <c r="F22" s="79">
        <v>5.0583999999999997E-2</v>
      </c>
      <c r="G22" s="79">
        <v>1.083691</v>
      </c>
      <c r="H22" s="55" t="str">
        <v/>
      </c>
      <c r="I22" s="79">
        <v>1.0930230000000001</v>
      </c>
      <c r="J22" s="79">
        <v>0.96193799999999996</v>
      </c>
      <c r="K22" s="79">
        <v>1.2222219999999999</v>
      </c>
      <c r="L22" s="79">
        <v>1.8810979999999999</v>
      </c>
      <c r="M22" s="79">
        <v>0.652389</v>
      </c>
      <c r="N22" s="79">
        <v>2.0031780000000001</v>
      </c>
    </row>
    <row r="23" spans="2:14" ht="15" customHeight="1" x14ac:dyDescent="0.35">
      <c r="B23" s="77" t="str">
        <v>VCI</v>
      </c>
      <c r="C23" s="77" t="str">
        <v>Chứng khoán</v>
      </c>
      <c r="D23" s="55" t="str">
        <v/>
      </c>
      <c r="E23" s="78">
        <v>44.849997999999999</v>
      </c>
      <c r="F23" s="79">
        <v>-2.225E-3</v>
      </c>
      <c r="G23" s="79">
        <v>1.002067</v>
      </c>
      <c r="H23" s="55" t="str">
        <v/>
      </c>
      <c r="I23" s="79">
        <v>0.25454500000000002</v>
      </c>
      <c r="J23" s="79">
        <v>0.18650800000000001</v>
      </c>
      <c r="K23" s="79">
        <v>0.27777800000000002</v>
      </c>
      <c r="L23" s="79">
        <v>0.35866100000000001</v>
      </c>
      <c r="M23" s="79">
        <v>7.3393E-2</v>
      </c>
      <c r="N23" s="79">
        <v>0.45223799999999997</v>
      </c>
    </row>
    <row r="24" spans="2:14" ht="15" customHeight="1" x14ac:dyDescent="0.35">
      <c r="B24" s="77" t="str">
        <v>CTS</v>
      </c>
      <c r="C24" s="77" t="str">
        <v>Chứng khoán</v>
      </c>
      <c r="D24" s="55" t="str">
        <v/>
      </c>
      <c r="E24" s="78">
        <v>40.799999</v>
      </c>
      <c r="F24" s="79">
        <v>-0.04</v>
      </c>
      <c r="G24" s="79">
        <v>0.86210100000000001</v>
      </c>
      <c r="H24" s="55" t="str">
        <v/>
      </c>
      <c r="I24" s="79">
        <v>0.51111099999999998</v>
      </c>
      <c r="J24" s="79">
        <v>0.48363600000000001</v>
      </c>
      <c r="K24" s="79">
        <v>0.625498</v>
      </c>
      <c r="L24" s="79">
        <v>0.638876</v>
      </c>
      <c r="M24" s="79">
        <v>0.25606000000000001</v>
      </c>
      <c r="N24" s="79">
        <v>1.1215999999999999</v>
      </c>
    </row>
    <row r="25" spans="2:14" ht="17.25" customHeight="1" thickBot="1" x14ac:dyDescent="0.4">
      <c r="B25" s="15"/>
      <c r="C25" s="15"/>
      <c r="D25" s="15"/>
      <c r="E25" s="15"/>
      <c r="F25" s="15"/>
      <c r="G25" s="15"/>
      <c r="H25" s="15"/>
      <c r="I25" s="141" t="str">
        <f>"*Dữ liệu cập nhật lúc " &amp; VLOOKUP("update_time",weekly_data_comments[], 3, 0)</f>
        <v>*Dữ liệu cập nhật lúc 10:32 ngày 01/08/2025</v>
      </c>
      <c r="J25" s="141"/>
      <c r="K25" s="141"/>
      <c r="L25" s="141"/>
      <c r="M25" s="141"/>
      <c r="N25" s="141"/>
    </row>
    <row r="26" spans="2:14" ht="17.149999999999999" customHeight="1" x14ac:dyDescent="0.35">
      <c r="B26" s="137" t="str">
        <f>"BÁO CÁO CHIẾN LƯỢC ĐẦU TƯ TUẦN | " &amp; weekly_data_comments!$C$7</f>
        <v>BÁO CÁO CHIẾN LƯỢC ĐẦU TƯ TUẦN | NGÀY 28/07/2025 - 01/08/2025</v>
      </c>
      <c r="C26" s="137"/>
      <c r="D26" s="137"/>
      <c r="E26" s="137"/>
      <c r="F26" s="137"/>
      <c r="G26" s="137"/>
      <c r="H26" s="53"/>
      <c r="I26" s="140" t="s">
        <v>229</v>
      </c>
      <c r="J26" s="140"/>
      <c r="K26" s="140"/>
      <c r="L26" s="140"/>
      <c r="M26" s="140"/>
      <c r="N26" s="140"/>
    </row>
    <row r="27" spans="2:14" x14ac:dyDescent="0.35">
      <c r="B27" s="122" t="s">
        <v>224</v>
      </c>
      <c r="C27" s="122"/>
      <c r="D27" s="122"/>
      <c r="E27" s="122"/>
      <c r="F27" s="122"/>
      <c r="G27" s="122"/>
    </row>
    <row r="28" spans="2:14" x14ac:dyDescent="0.35">
      <c r="B28" s="122"/>
      <c r="C28" s="122"/>
      <c r="D28" s="122"/>
      <c r="E28" s="122"/>
      <c r="F28" s="122"/>
      <c r="G28" s="122"/>
    </row>
    <row r="29" spans="2:14" ht="8.65" customHeight="1" x14ac:dyDescent="0.35">
      <c r="C29" s="15"/>
      <c r="D29" s="15"/>
      <c r="E29" s="15"/>
      <c r="F29" s="15"/>
      <c r="G29" s="15"/>
      <c r="H29" s="15"/>
      <c r="I29" s="15"/>
      <c r="J29" s="15"/>
      <c r="K29" s="15"/>
      <c r="L29" s="15"/>
      <c r="M29" s="15"/>
      <c r="N29" s="15"/>
    </row>
    <row r="30" spans="2:14" ht="17.149999999999999" customHeight="1" x14ac:dyDescent="0.35">
      <c r="B30" s="121" t="s">
        <v>223</v>
      </c>
      <c r="C30" s="121"/>
      <c r="D30" s="121"/>
      <c r="E30" s="121"/>
      <c r="F30" s="121"/>
      <c r="G30" s="121"/>
      <c r="H30" s="121"/>
      <c r="I30" s="121"/>
      <c r="J30" s="121"/>
      <c r="K30" s="121"/>
      <c r="L30" s="121"/>
      <c r="M30" s="121"/>
      <c r="N30" s="121"/>
    </row>
    <row r="31" spans="2:14" ht="8.65" customHeight="1" x14ac:dyDescent="0.35"/>
    <row r="32" spans="2:14" ht="17.5" customHeight="1" x14ac:dyDescent="0.35">
      <c r="B32" s="142" t="s">
        <v>188</v>
      </c>
      <c r="C32" s="142"/>
      <c r="D32" s="15"/>
      <c r="E32" s="142" t="s">
        <v>189</v>
      </c>
      <c r="F32" s="142"/>
      <c r="G32" s="142"/>
      <c r="H32" s="15"/>
      <c r="I32" s="142" t="s">
        <v>193</v>
      </c>
      <c r="J32" s="142"/>
      <c r="K32" s="142"/>
      <c r="L32" s="142"/>
      <c r="M32" s="142"/>
      <c r="N32" s="142"/>
    </row>
    <row r="33" spans="2:15" ht="31" customHeight="1" x14ac:dyDescent="0.35">
      <c r="B33" s="76" t="s">
        <v>180</v>
      </c>
      <c r="C33" s="76" t="s">
        <v>181</v>
      </c>
      <c r="D33" s="68"/>
      <c r="E33" s="76" t="s">
        <v>192</v>
      </c>
      <c r="F33" s="76" t="s">
        <v>190</v>
      </c>
      <c r="G33" s="76" t="s">
        <v>191</v>
      </c>
      <c r="H33" s="68"/>
      <c r="I33" s="76" t="s">
        <v>182</v>
      </c>
      <c r="J33" s="76" t="s">
        <v>183</v>
      </c>
      <c r="K33" s="76" t="s">
        <v>184</v>
      </c>
      <c r="L33" s="76" t="s">
        <v>185</v>
      </c>
      <c r="M33" s="76" t="s">
        <v>186</v>
      </c>
      <c r="N33" s="76" t="s">
        <v>187</v>
      </c>
      <c r="O33" s="20"/>
    </row>
    <row r="34" spans="2:15" ht="15" customHeight="1" x14ac:dyDescent="0.35">
      <c r="B34" s="77"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BVS</v>
      </c>
      <c r="C34" s="77" t="str">
        <v>Chứng khoán</v>
      </c>
      <c r="D34" s="54" t="str">
        <v/>
      </c>
      <c r="E34" s="78">
        <v>40.200001</v>
      </c>
      <c r="F34" s="79">
        <v>-4.0572999999999998E-2</v>
      </c>
      <c r="G34" s="79">
        <v>0.99313099999999999</v>
      </c>
      <c r="H34" s="55" t="str">
        <v/>
      </c>
      <c r="I34" s="79">
        <v>0.26018799999999997</v>
      </c>
      <c r="J34" s="79">
        <v>0.14529900000000001</v>
      </c>
      <c r="K34" s="79">
        <v>0.34</v>
      </c>
      <c r="L34" s="79">
        <v>8.3557999999999993E-2</v>
      </c>
      <c r="M34" s="79">
        <v>-0.17218600000000001</v>
      </c>
      <c r="N34" s="79">
        <v>0.66572399999999998</v>
      </c>
    </row>
    <row r="35" spans="2:15" ht="15" customHeight="1" x14ac:dyDescent="0.35">
      <c r="B35" s="77" t="str">
        <v>HCM</v>
      </c>
      <c r="C35" s="77" t="str">
        <v>Chứng khoán</v>
      </c>
      <c r="D35" s="55" t="str">
        <v/>
      </c>
      <c r="E35" s="78">
        <v>25.950001</v>
      </c>
      <c r="F35" s="79">
        <v>-4.4199000000000002E-2</v>
      </c>
      <c r="G35" s="79">
        <v>1.0124519999999999</v>
      </c>
      <c r="H35" s="55" t="str">
        <v/>
      </c>
      <c r="I35" s="79">
        <v>0.20697699999999999</v>
      </c>
      <c r="J35" s="79">
        <v>0.19530600000000001</v>
      </c>
      <c r="K35" s="79">
        <v>0.30049300000000001</v>
      </c>
      <c r="L35" s="79">
        <v>0.138936</v>
      </c>
      <c r="M35" s="79">
        <v>5.6559999999999999E-2</v>
      </c>
      <c r="N35" s="79">
        <v>0.47727700000000001</v>
      </c>
    </row>
    <row r="36" spans="2:15" ht="15" customHeight="1" x14ac:dyDescent="0.35">
      <c r="B36" s="77" t="str">
        <v>FTS</v>
      </c>
      <c r="C36" s="77" t="str">
        <v>Chứng khoán</v>
      </c>
      <c r="D36" s="55" t="str">
        <v/>
      </c>
      <c r="E36" s="78">
        <v>41.049999</v>
      </c>
      <c r="F36" s="79">
        <v>-6.9161E-2</v>
      </c>
      <c r="G36" s="79">
        <v>0.92262900000000003</v>
      </c>
      <c r="H36" s="55" t="str">
        <v/>
      </c>
      <c r="I36" s="79">
        <v>8.5979E-2</v>
      </c>
      <c r="J36" s="79">
        <v>4.1877999999999999E-2</v>
      </c>
      <c r="K36" s="79">
        <v>0.17285700000000001</v>
      </c>
      <c r="L36" s="79">
        <v>8.1250000000000003E-2</v>
      </c>
      <c r="M36" s="79">
        <v>-6.1807000000000001E-2</v>
      </c>
      <c r="N36" s="79">
        <v>0.51582799999999995</v>
      </c>
    </row>
    <row r="37" spans="2:15" ht="15" customHeight="1" x14ac:dyDescent="0.35">
      <c r="B37" s="77" t="str">
        <v>BSI</v>
      </c>
      <c r="C37" s="77" t="str">
        <v>Chứng khoán</v>
      </c>
      <c r="D37" s="55" t="str">
        <v/>
      </c>
      <c r="E37" s="78">
        <v>45.849997999999999</v>
      </c>
      <c r="F37" s="79">
        <v>-7.1861999999999995E-2</v>
      </c>
      <c r="G37" s="79">
        <v>0.957816</v>
      </c>
      <c r="H37" s="55" t="str">
        <v/>
      </c>
      <c r="I37" s="79">
        <v>0.110169</v>
      </c>
      <c r="J37" s="79">
        <v>1.5810999999999999E-2</v>
      </c>
      <c r="K37" s="79">
        <v>0.15491199999999999</v>
      </c>
      <c r="L37" s="79">
        <v>3.8825999999999999E-2</v>
      </c>
      <c r="M37" s="79">
        <v>-0.175654</v>
      </c>
      <c r="N37" s="79">
        <v>0.26721099999999998</v>
      </c>
    </row>
    <row r="38" spans="2:15" ht="15" customHeight="1" x14ac:dyDescent="0.35">
      <c r="B38" s="77" t="str">
        <v>VTP</v>
      </c>
      <c r="C38" s="77" t="str">
        <v>Công nghiệp</v>
      </c>
      <c r="D38" s="55" t="str">
        <v/>
      </c>
      <c r="E38" s="78">
        <v>111.400002</v>
      </c>
      <c r="F38" s="79">
        <v>-8.4634000000000001E-2</v>
      </c>
      <c r="G38" s="79">
        <v>1.007986</v>
      </c>
      <c r="H38" s="55" t="str">
        <v/>
      </c>
      <c r="I38" s="79">
        <v>-5.5932000000000003E-2</v>
      </c>
      <c r="J38" s="79">
        <v>-0.116574</v>
      </c>
      <c r="K38" s="79">
        <v>5.4924000000000001E-2</v>
      </c>
      <c r="L38" s="79">
        <v>-0.19798399999999999</v>
      </c>
      <c r="M38" s="79">
        <v>-0.27662300000000001</v>
      </c>
      <c r="N38" s="79">
        <v>1.0455620000000001</v>
      </c>
    </row>
    <row r="39" spans="2:15" ht="15" customHeight="1" x14ac:dyDescent="0.35">
      <c r="B39" s="77" t="str">
        <v>TV1</v>
      </c>
      <c r="C39" s="77" t="str">
        <v>DV hạ tầng</v>
      </c>
      <c r="D39" s="55" t="str">
        <v/>
      </c>
      <c r="E39" s="78">
        <v>25.5</v>
      </c>
      <c r="F39" s="79">
        <v>-3.4091000000000003E-2</v>
      </c>
      <c r="G39" s="79">
        <v>1.446869</v>
      </c>
      <c r="H39" s="55" t="str">
        <v/>
      </c>
      <c r="I39" s="79">
        <v>7.9050000000000006E-3</v>
      </c>
      <c r="J39" s="79">
        <v>-0.12069000000000001</v>
      </c>
      <c r="K39" s="79">
        <v>5.3719000000000003E-2</v>
      </c>
      <c r="L39" s="79">
        <v>0.15384600000000001</v>
      </c>
      <c r="M39" s="79">
        <v>2.1739000000000001E-2</v>
      </c>
      <c r="N39" s="79">
        <v>0.471997</v>
      </c>
    </row>
    <row r="40" spans="2:15" ht="15" customHeight="1" x14ac:dyDescent="0.35">
      <c r="B40" s="77" t="str">
        <v>ACV</v>
      </c>
      <c r="C40" s="77" t="str">
        <v>Du lịch và DV</v>
      </c>
      <c r="D40" s="55" t="str">
        <v/>
      </c>
      <c r="E40" s="78">
        <v>101</v>
      </c>
      <c r="F40" s="79">
        <v>2.1233999999999999E-2</v>
      </c>
      <c r="G40" s="79">
        <v>0.93949400000000005</v>
      </c>
      <c r="H40" s="55" t="str">
        <v/>
      </c>
      <c r="I40" s="79">
        <v>2.8513E-2</v>
      </c>
      <c r="J40" s="79">
        <v>2.4341000000000002E-2</v>
      </c>
      <c r="K40" s="79">
        <v>0.13355800000000001</v>
      </c>
      <c r="L40" s="79">
        <v>-0.195219</v>
      </c>
      <c r="M40" s="79">
        <v>-0.26811600000000002</v>
      </c>
      <c r="N40" s="79">
        <v>0.59055100000000005</v>
      </c>
    </row>
    <row r="41" spans="2:15" ht="15" customHeight="1" x14ac:dyDescent="0.35">
      <c r="B41" s="77" t="str">
        <v>HVN</v>
      </c>
      <c r="C41" s="77" t="str">
        <v>Du lịch và DV</v>
      </c>
      <c r="D41" s="55" t="str">
        <v/>
      </c>
      <c r="E41" s="78">
        <v>32.75</v>
      </c>
      <c r="F41" s="79">
        <v>-2.2388000000000002E-2</v>
      </c>
      <c r="G41" s="79">
        <v>0.81535899999999994</v>
      </c>
      <c r="H41" s="55" t="str">
        <v/>
      </c>
      <c r="I41" s="79">
        <v>8.9296E-2</v>
      </c>
      <c r="J41" s="79">
        <v>2.8629999999999999E-2</v>
      </c>
      <c r="K41" s="79">
        <v>0.15115400000000001</v>
      </c>
      <c r="L41" s="79">
        <v>0.43794699999999998</v>
      </c>
      <c r="M41" s="79">
        <v>0.123153</v>
      </c>
      <c r="N41" s="79">
        <v>2.645321</v>
      </c>
    </row>
    <row r="42" spans="2:15" ht="15" customHeight="1" x14ac:dyDescent="0.35">
      <c r="B42" s="77" t="str">
        <v>VJC</v>
      </c>
      <c r="C42" s="77" t="str">
        <v>Du lịch và DV</v>
      </c>
      <c r="D42" s="55" t="str">
        <v/>
      </c>
      <c r="E42" s="78">
        <v>119</v>
      </c>
      <c r="F42" s="79">
        <v>-6.2992000000000006E-2</v>
      </c>
      <c r="G42" s="79">
        <v>0.84706000000000004</v>
      </c>
      <c r="H42" s="55" t="str">
        <v/>
      </c>
      <c r="I42" s="79">
        <v>0.34920600000000002</v>
      </c>
      <c r="J42" s="79">
        <v>0.28648600000000002</v>
      </c>
      <c r="K42" s="79">
        <v>0.37572299999999997</v>
      </c>
      <c r="L42" s="79">
        <v>0.18881100000000001</v>
      </c>
      <c r="M42" s="79">
        <v>-5.0169999999999998E-3</v>
      </c>
      <c r="N42" s="79">
        <v>0.22680400000000001</v>
      </c>
    </row>
    <row r="43" spans="2:15" ht="15" customHeight="1" x14ac:dyDescent="0.35">
      <c r="B43" s="77" t="str">
        <v>PLX</v>
      </c>
      <c r="C43" s="77" t="str">
        <v>Dầu khí</v>
      </c>
      <c r="D43" s="55" t="str">
        <v/>
      </c>
      <c r="E43" s="78">
        <v>36.049999</v>
      </c>
      <c r="F43" s="79">
        <v>-4.7556000000000001E-2</v>
      </c>
      <c r="G43" s="79">
        <v>1.1414610000000001</v>
      </c>
      <c r="H43" s="55" t="str">
        <v/>
      </c>
      <c r="I43" s="79">
        <v>-3.2215000000000001E-2</v>
      </c>
      <c r="J43" s="79">
        <v>-0.13858999999999999</v>
      </c>
      <c r="K43" s="79">
        <v>7.3728000000000002E-2</v>
      </c>
      <c r="L43" s="79">
        <v>-1.8225000000000002E-2</v>
      </c>
      <c r="M43" s="79">
        <v>-0.279335</v>
      </c>
      <c r="N43" s="79">
        <v>0.12545600000000001</v>
      </c>
    </row>
    <row r="44" spans="2:15" ht="15" customHeight="1" x14ac:dyDescent="0.35">
      <c r="B44" s="77" t="str">
        <v>DDV</v>
      </c>
      <c r="C44" s="77" t="str">
        <v>Hoá chất</v>
      </c>
      <c r="D44" s="55" t="str">
        <v/>
      </c>
      <c r="E44" s="78">
        <v>32.299999</v>
      </c>
      <c r="F44" s="79">
        <v>2.5396999999999999E-2</v>
      </c>
      <c r="G44" s="79">
        <v>1.033339</v>
      </c>
      <c r="H44" s="55" t="str">
        <v/>
      </c>
      <c r="I44" s="79">
        <v>0.15770600000000001</v>
      </c>
      <c r="J44" s="79">
        <v>0.112161</v>
      </c>
      <c r="K44" s="79">
        <v>0.38443300000000002</v>
      </c>
      <c r="L44" s="79">
        <v>0.68509299999999995</v>
      </c>
      <c r="M44" s="79">
        <v>0.39601799999999998</v>
      </c>
      <c r="N44" s="79">
        <v>2.7370679999999998</v>
      </c>
    </row>
    <row r="45" spans="2:15" ht="15" customHeight="1" x14ac:dyDescent="0.35">
      <c r="B45" s="77" t="str">
        <v>DCM</v>
      </c>
      <c r="C45" s="77" t="str">
        <v>Hoá chất</v>
      </c>
      <c r="D45" s="55" t="str">
        <v/>
      </c>
      <c r="E45" s="78">
        <v>35.549999</v>
      </c>
      <c r="F45" s="79">
        <v>-4.202E-3</v>
      </c>
      <c r="G45" s="79">
        <v>0.91594100000000001</v>
      </c>
      <c r="H45" s="55" t="str">
        <v/>
      </c>
      <c r="I45" s="79">
        <v>5.3332999999999998E-2</v>
      </c>
      <c r="J45" s="79">
        <v>1.013E-3</v>
      </c>
      <c r="K45" s="79">
        <v>0.144015</v>
      </c>
      <c r="L45" s="79">
        <v>5.7250000000000002E-2</v>
      </c>
      <c r="M45" s="79">
        <v>-9.9567000000000003E-2</v>
      </c>
      <c r="N45" s="79">
        <v>0.32860800000000001</v>
      </c>
    </row>
    <row r="46" spans="2:15" ht="15" customHeight="1" x14ac:dyDescent="0.35">
      <c r="B46" s="77" t="str">
        <v>DPM</v>
      </c>
      <c r="C46" s="77" t="str">
        <v>Hoá chất</v>
      </c>
      <c r="D46" s="55" t="str">
        <v/>
      </c>
      <c r="E46" s="78">
        <v>41.049999</v>
      </c>
      <c r="F46" s="79">
        <v>-1.2034E-2</v>
      </c>
      <c r="G46" s="79">
        <v>1.027455</v>
      </c>
      <c r="H46" s="55" t="str">
        <v/>
      </c>
      <c r="I46" s="79">
        <v>0.10315199999999999</v>
      </c>
      <c r="J46" s="79">
        <v>8.3553000000000002E-2</v>
      </c>
      <c r="K46" s="79">
        <v>0.29565999999999998</v>
      </c>
      <c r="L46" s="79">
        <v>0.21629599999999999</v>
      </c>
      <c r="M46" s="79">
        <v>0.12767600000000001</v>
      </c>
      <c r="N46" s="79">
        <v>0.450907</v>
      </c>
    </row>
    <row r="47" spans="2:15" ht="15" customHeight="1" x14ac:dyDescent="0.35">
      <c r="B47" s="77" t="str">
        <v>DGC</v>
      </c>
      <c r="C47" s="77" t="str">
        <v>Hoá chất</v>
      </c>
      <c r="D47" s="55" t="str">
        <v/>
      </c>
      <c r="E47" s="78">
        <v>102.400002</v>
      </c>
      <c r="F47" s="79">
        <v>-2.9384E-2</v>
      </c>
      <c r="G47" s="79">
        <v>0.89018200000000003</v>
      </c>
      <c r="H47" s="55" t="str">
        <v/>
      </c>
      <c r="I47" s="79">
        <v>1.957E-3</v>
      </c>
      <c r="J47" s="79">
        <v>-9.7599999999999998E-4</v>
      </c>
      <c r="K47" s="79">
        <v>0.163636</v>
      </c>
      <c r="L47" s="79">
        <v>-0.121784</v>
      </c>
      <c r="M47" s="79">
        <v>-0.21498</v>
      </c>
      <c r="N47" s="79">
        <v>0.19809499999999999</v>
      </c>
    </row>
    <row r="48" spans="2:15" ht="15" customHeight="1" x14ac:dyDescent="0.35">
      <c r="B48" s="77" t="str">
        <v>GVR</v>
      </c>
      <c r="C48" s="77" t="str">
        <v>Hoá chất</v>
      </c>
      <c r="D48" s="55" t="str">
        <v/>
      </c>
      <c r="E48" s="78">
        <v>29.799999</v>
      </c>
      <c r="F48" s="79">
        <v>-5.0955E-2</v>
      </c>
      <c r="G48" s="79">
        <v>0.98076399999999997</v>
      </c>
      <c r="H48" s="55" t="str">
        <v/>
      </c>
      <c r="I48" s="79">
        <v>-2.7732E-2</v>
      </c>
      <c r="J48" s="79">
        <v>-4.9442E-2</v>
      </c>
      <c r="K48" s="79">
        <v>0.103704</v>
      </c>
      <c r="L48" s="79">
        <v>-2.2950999999999999E-2</v>
      </c>
      <c r="M48" s="79">
        <v>-0.22878999999999999</v>
      </c>
      <c r="N48" s="79">
        <v>0.48163600000000001</v>
      </c>
    </row>
    <row r="49" spans="2:15" ht="15" customHeight="1" x14ac:dyDescent="0.35">
      <c r="B49" s="77" t="str">
        <v>BFC</v>
      </c>
      <c r="C49" s="77" t="str">
        <v>Hoá chất</v>
      </c>
      <c r="D49" s="55" t="str">
        <v/>
      </c>
      <c r="E49" s="78">
        <v>43.150002000000001</v>
      </c>
      <c r="F49" s="79">
        <v>-6.3991000000000006E-2</v>
      </c>
      <c r="G49" s="79">
        <v>0.68426699999999996</v>
      </c>
      <c r="H49" s="55" t="str">
        <v/>
      </c>
      <c r="I49" s="79">
        <v>-7.6017000000000001E-2</v>
      </c>
      <c r="J49" s="79">
        <v>-0.11938799999999999</v>
      </c>
      <c r="K49" s="79">
        <v>2.3477999999999999E-2</v>
      </c>
      <c r="L49" s="79">
        <v>0.12987899999999999</v>
      </c>
      <c r="M49" s="79">
        <v>-7.6827999999999994E-2</v>
      </c>
      <c r="N49" s="79">
        <v>0.99390400000000001</v>
      </c>
    </row>
    <row r="50" spans="2:15" ht="15" customHeight="1" x14ac:dyDescent="0.35">
      <c r="B50" s="77" t="str">
        <v>CSV</v>
      </c>
      <c r="C50" s="77" t="str">
        <v>Hoá chất</v>
      </c>
      <c r="D50" s="55" t="str">
        <v/>
      </c>
      <c r="E50" s="78">
        <v>35.450001</v>
      </c>
      <c r="F50" s="79">
        <v>-7.4412000000000006E-2</v>
      </c>
      <c r="G50" s="79">
        <v>0.740201</v>
      </c>
      <c r="H50" s="55" t="str">
        <v/>
      </c>
      <c r="I50" s="79">
        <v>-4.0594999999999999E-2</v>
      </c>
      <c r="J50" s="79">
        <v>-4.8321999999999997E-2</v>
      </c>
      <c r="K50" s="79">
        <v>7.6562000000000005E-2</v>
      </c>
      <c r="L50" s="79">
        <v>-0.207791</v>
      </c>
      <c r="M50" s="79">
        <v>-0.24316499999999999</v>
      </c>
      <c r="N50" s="79">
        <v>1.305585</v>
      </c>
    </row>
    <row r="51" spans="2:15" ht="17.149999999999999" customHeight="1" thickBot="1" x14ac:dyDescent="0.4">
      <c r="B51" s="15"/>
      <c r="C51" s="15"/>
      <c r="D51" s="15"/>
      <c r="E51" s="15"/>
      <c r="F51" s="15"/>
      <c r="G51" s="15"/>
      <c r="H51" s="15"/>
      <c r="I51" s="141" t="str">
        <f>"*Dữ liệu cập nhật lúc " &amp; VLOOKUP("update_time",weekly_data_comments[], 3, 0)</f>
        <v>*Dữ liệu cập nhật lúc 10:32 ngày 01/08/2025</v>
      </c>
      <c r="J51" s="141"/>
      <c r="K51" s="141"/>
      <c r="L51" s="141"/>
      <c r="M51" s="141"/>
      <c r="N51" s="141"/>
    </row>
    <row r="52" spans="2:15" ht="17.149999999999999" customHeight="1" x14ac:dyDescent="0.35">
      <c r="B52" s="137" t="str">
        <f>"BÁO CÁO CHIẾN LƯỢC ĐẦU TƯ TUẦN | " &amp; weekly_data_comments!$C$7</f>
        <v>BÁO CÁO CHIẾN LƯỢC ĐẦU TƯ TUẦN | NGÀY 28/07/2025 - 01/08/2025</v>
      </c>
      <c r="C52" s="137"/>
      <c r="D52" s="137"/>
      <c r="E52" s="137"/>
      <c r="F52" s="137"/>
      <c r="G52" s="137"/>
      <c r="H52" s="53"/>
      <c r="I52" s="140" t="s">
        <v>590</v>
      </c>
      <c r="J52" s="140"/>
      <c r="K52" s="140"/>
      <c r="L52" s="140"/>
      <c r="M52" s="140"/>
      <c r="N52" s="140"/>
    </row>
    <row r="53" spans="2:15" x14ac:dyDescent="0.35">
      <c r="B53" s="122" t="s">
        <v>224</v>
      </c>
      <c r="C53" s="122"/>
      <c r="D53" s="122"/>
      <c r="E53" s="122"/>
      <c r="F53" s="122"/>
      <c r="G53" s="122"/>
    </row>
    <row r="54" spans="2:15" x14ac:dyDescent="0.35">
      <c r="B54" s="122"/>
      <c r="C54" s="122"/>
      <c r="D54" s="122"/>
      <c r="E54" s="122"/>
      <c r="F54" s="122"/>
      <c r="G54" s="122"/>
    </row>
    <row r="55" spans="2:15" ht="8.65" customHeight="1" x14ac:dyDescent="0.35">
      <c r="C55" s="15"/>
      <c r="D55" s="15"/>
      <c r="E55" s="15"/>
      <c r="F55" s="15"/>
      <c r="G55" s="15"/>
      <c r="H55" s="15"/>
      <c r="I55" s="15"/>
      <c r="J55" s="15"/>
      <c r="K55" s="15"/>
      <c r="L55" s="15"/>
      <c r="M55" s="15"/>
      <c r="N55" s="15"/>
    </row>
    <row r="56" spans="2:15" ht="17.149999999999999" customHeight="1" x14ac:dyDescent="0.35">
      <c r="B56" s="121" t="s">
        <v>223</v>
      </c>
      <c r="C56" s="121"/>
      <c r="D56" s="121"/>
      <c r="E56" s="121"/>
      <c r="F56" s="121"/>
      <c r="G56" s="121"/>
      <c r="H56" s="121"/>
      <c r="I56" s="121"/>
      <c r="J56" s="121"/>
      <c r="K56" s="121"/>
      <c r="L56" s="121"/>
      <c r="M56" s="121"/>
      <c r="N56" s="121"/>
    </row>
    <row r="57" spans="2:15" ht="8.65" customHeight="1" x14ac:dyDescent="0.35"/>
    <row r="58" spans="2:15" ht="17.5" customHeight="1" x14ac:dyDescent="0.35">
      <c r="B58" s="142" t="s">
        <v>188</v>
      </c>
      <c r="C58" s="142"/>
      <c r="D58" s="15"/>
      <c r="E58" s="142" t="s">
        <v>189</v>
      </c>
      <c r="F58" s="142"/>
      <c r="G58" s="142"/>
      <c r="H58" s="15"/>
      <c r="I58" s="142" t="s">
        <v>193</v>
      </c>
      <c r="J58" s="142"/>
      <c r="K58" s="142"/>
      <c r="L58" s="142"/>
      <c r="M58" s="142"/>
      <c r="N58" s="142"/>
    </row>
    <row r="59" spans="2:15" ht="31.5" customHeight="1" x14ac:dyDescent="0.35">
      <c r="B59" s="76" t="s">
        <v>180</v>
      </c>
      <c r="C59" s="76" t="s">
        <v>181</v>
      </c>
      <c r="D59" s="68"/>
      <c r="E59" s="76" t="s">
        <v>192</v>
      </c>
      <c r="F59" s="76" t="s">
        <v>190</v>
      </c>
      <c r="G59" s="76" t="s">
        <v>191</v>
      </c>
      <c r="H59" s="68"/>
      <c r="I59" s="76" t="s">
        <v>182</v>
      </c>
      <c r="J59" s="76" t="s">
        <v>183</v>
      </c>
      <c r="K59" s="76" t="s">
        <v>184</v>
      </c>
      <c r="L59" s="76" t="s">
        <v>185</v>
      </c>
      <c r="M59" s="76" t="s">
        <v>186</v>
      </c>
      <c r="N59" s="76" t="s">
        <v>187</v>
      </c>
      <c r="O59" s="20"/>
    </row>
    <row r="60" spans="2:15" ht="15" customHeight="1" x14ac:dyDescent="0.35">
      <c r="B60" s="77"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VIB</v>
      </c>
      <c r="C60" s="77" t="str">
        <v>Ngân hàng</v>
      </c>
      <c r="D60" s="54" t="str">
        <v/>
      </c>
      <c r="E60" s="78">
        <v>19.399999999999999</v>
      </c>
      <c r="F60" s="79">
        <v>2.9177999999999999E-2</v>
      </c>
      <c r="G60" s="79">
        <v>1.151718</v>
      </c>
      <c r="H60" s="55" t="str">
        <v/>
      </c>
      <c r="I60" s="79">
        <v>0.205232</v>
      </c>
      <c r="J60" s="79">
        <v>0.201957</v>
      </c>
      <c r="K60" s="79">
        <v>0.245972</v>
      </c>
      <c r="L60" s="79">
        <v>0.16716400000000001</v>
      </c>
      <c r="M60" s="79">
        <v>0.108016</v>
      </c>
      <c r="N60" s="79">
        <v>0.45035399999999998</v>
      </c>
    </row>
    <row r="61" spans="2:15" ht="15" customHeight="1" x14ac:dyDescent="0.35">
      <c r="B61" s="77" t="str">
        <v>CTG</v>
      </c>
      <c r="C61" s="77" t="str">
        <v>Ngân hàng</v>
      </c>
      <c r="D61" s="55" t="str">
        <v/>
      </c>
      <c r="E61" s="78">
        <v>45.349997999999999</v>
      </c>
      <c r="F61" s="79">
        <v>-5.4819999999999999E-3</v>
      </c>
      <c r="G61" s="79">
        <v>1.7402519999999999</v>
      </c>
      <c r="H61" s="55" t="str">
        <v/>
      </c>
      <c r="I61" s="79">
        <v>8.7529999999999997E-2</v>
      </c>
      <c r="J61" s="79">
        <v>7.5919E-2</v>
      </c>
      <c r="K61" s="79">
        <v>0.20772299999999999</v>
      </c>
      <c r="L61" s="79">
        <v>0.19342100000000001</v>
      </c>
      <c r="M61" s="79">
        <v>0.16581000000000001</v>
      </c>
      <c r="N61" s="79">
        <v>0.67652500000000004</v>
      </c>
    </row>
    <row r="62" spans="2:15" ht="15" customHeight="1" x14ac:dyDescent="0.35">
      <c r="B62" s="77" t="str">
        <v>TCB</v>
      </c>
      <c r="C62" s="77" t="str">
        <v>Ngân hàng</v>
      </c>
      <c r="D62" s="55" t="str">
        <v/>
      </c>
      <c r="E62" s="78">
        <v>34.5</v>
      </c>
      <c r="F62" s="79">
        <v>-3.0898999999999999E-2</v>
      </c>
      <c r="G62" s="79">
        <v>1.075051</v>
      </c>
      <c r="H62" s="55" t="str">
        <v/>
      </c>
      <c r="I62" s="79">
        <v>8.7720000000000003E-3</v>
      </c>
      <c r="J62" s="79">
        <v>-1.0043E-2</v>
      </c>
      <c r="K62" s="79">
        <v>0.159664</v>
      </c>
      <c r="L62" s="79">
        <v>0.399594</v>
      </c>
      <c r="M62" s="79">
        <v>0.36904799999999999</v>
      </c>
      <c r="N62" s="79">
        <v>1.2373369999999999</v>
      </c>
    </row>
    <row r="63" spans="2:15" ht="15" customHeight="1" x14ac:dyDescent="0.35">
      <c r="B63" s="77" t="str">
        <v>ACB</v>
      </c>
      <c r="C63" s="77" t="str">
        <v>Ngân hàng</v>
      </c>
      <c r="D63" s="55" t="str">
        <v/>
      </c>
      <c r="E63" s="78">
        <v>22.950001</v>
      </c>
      <c r="F63" s="79">
        <v>-3.7735999999999999E-2</v>
      </c>
      <c r="G63" s="79">
        <v>0.94131900000000002</v>
      </c>
      <c r="H63" s="55" t="str">
        <v/>
      </c>
      <c r="I63" s="79">
        <v>7.7465000000000006E-2</v>
      </c>
      <c r="J63" s="79">
        <v>5.5171999999999999E-2</v>
      </c>
      <c r="K63" s="79">
        <v>9.8086000000000007E-2</v>
      </c>
      <c r="L63" s="79">
        <v>7.2951000000000002E-2</v>
      </c>
      <c r="M63" s="79">
        <v>3.6511000000000002E-2</v>
      </c>
      <c r="N63" s="79">
        <v>0.36534100000000003</v>
      </c>
    </row>
    <row r="64" spans="2:15" ht="15" customHeight="1" x14ac:dyDescent="0.35">
      <c r="B64" s="77" t="str">
        <v>MBB</v>
      </c>
      <c r="C64" s="77" t="str">
        <v>Ngân hàng</v>
      </c>
      <c r="D64" s="55" t="str">
        <v/>
      </c>
      <c r="E64" s="78">
        <v>27.450001</v>
      </c>
      <c r="F64" s="79">
        <v>-4.5217E-2</v>
      </c>
      <c r="G64" s="79">
        <v>0.98585</v>
      </c>
      <c r="H64" s="55" t="str">
        <v/>
      </c>
      <c r="I64" s="79">
        <v>5.9846000000000003E-2</v>
      </c>
      <c r="J64" s="79">
        <v>3.9773000000000003E-2</v>
      </c>
      <c r="K64" s="79">
        <v>0.13900399999999999</v>
      </c>
      <c r="L64" s="79">
        <v>0.25516899999999998</v>
      </c>
      <c r="M64" s="79">
        <v>0.20486599999999999</v>
      </c>
      <c r="N64" s="79">
        <v>0.72990999999999995</v>
      </c>
    </row>
    <row r="65" spans="2:22" ht="15" customHeight="1" x14ac:dyDescent="0.35">
      <c r="B65" s="77" t="str">
        <v>EIB</v>
      </c>
      <c r="C65" s="77" t="str">
        <v>Ngân hàng</v>
      </c>
      <c r="D65" s="55" t="str">
        <v/>
      </c>
      <c r="E65" s="78">
        <v>26.9</v>
      </c>
      <c r="F65" s="79">
        <v>-8.3474999999999994E-2</v>
      </c>
      <c r="G65" s="79">
        <v>1.0830789999999999</v>
      </c>
      <c r="H65" s="55" t="str">
        <v/>
      </c>
      <c r="I65" s="79">
        <v>0.182418</v>
      </c>
      <c r="J65" s="79">
        <v>7.8156000000000003E-2</v>
      </c>
      <c r="K65" s="79">
        <v>0.24537</v>
      </c>
      <c r="L65" s="79">
        <v>0.39740300000000001</v>
      </c>
      <c r="M65" s="79">
        <v>0.217195</v>
      </c>
      <c r="N65" s="79">
        <v>0.80037800000000003</v>
      </c>
    </row>
    <row r="66" spans="2:22" ht="15" customHeight="1" x14ac:dyDescent="0.35">
      <c r="B66" s="77" t="str">
        <v>HPG</v>
      </c>
      <c r="C66" s="77" t="str">
        <v>Thép</v>
      </c>
      <c r="D66" s="55" t="str">
        <v/>
      </c>
      <c r="E66" s="78">
        <v>25</v>
      </c>
      <c r="F66" s="79">
        <v>-5.1233000000000001E-2</v>
      </c>
      <c r="G66" s="79">
        <v>1.1811529999999999</v>
      </c>
      <c r="H66" s="55" t="str">
        <v/>
      </c>
      <c r="I66" s="79">
        <v>9.8901000000000003E-2</v>
      </c>
      <c r="J66" s="79">
        <v>7.9913999999999999E-2</v>
      </c>
      <c r="K66" s="79">
        <v>0.18343200000000001</v>
      </c>
      <c r="L66" s="79">
        <v>0.123596</v>
      </c>
      <c r="M66" s="79">
        <v>1.6689999999999999E-3</v>
      </c>
      <c r="N66" s="79">
        <v>0.21996299999999999</v>
      </c>
    </row>
    <row r="67" spans="2:22" ht="15" customHeight="1" x14ac:dyDescent="0.35">
      <c r="B67" s="77" t="str">
        <v>GMD</v>
      </c>
      <c r="C67" s="77" t="str">
        <v>Vận tải</v>
      </c>
      <c r="D67" s="55" t="str">
        <v/>
      </c>
      <c r="E67" s="78">
        <v>56</v>
      </c>
      <c r="F67" s="79">
        <v>-4.2735000000000002E-2</v>
      </c>
      <c r="G67" s="79">
        <v>0.90139199999999997</v>
      </c>
      <c r="H67" s="55" t="str">
        <v/>
      </c>
      <c r="I67" s="79">
        <v>-1.0879E-2</v>
      </c>
      <c r="J67" s="79">
        <v>-3.2382000000000001E-2</v>
      </c>
      <c r="K67" s="79">
        <v>5.7834999999999998E-2</v>
      </c>
      <c r="L67" s="79">
        <v>-0.11115899999999999</v>
      </c>
      <c r="M67" s="79">
        <v>-0.20538200000000001</v>
      </c>
      <c r="N67" s="79">
        <v>3.6664000000000002E-2</v>
      </c>
    </row>
    <row r="68" spans="2:22" ht="15" customHeight="1" x14ac:dyDescent="0.35">
      <c r="B68" s="77" t="str">
        <v>HUT</v>
      </c>
      <c r="C68" s="77" t="str">
        <v>Xây dựng</v>
      </c>
      <c r="D68" s="55" t="str">
        <v/>
      </c>
      <c r="E68" s="78">
        <v>18.399999999999999</v>
      </c>
      <c r="F68" s="79">
        <v>0.18709700000000001</v>
      </c>
      <c r="G68" s="79">
        <v>1.973762</v>
      </c>
      <c r="H68" s="55" t="str">
        <v/>
      </c>
      <c r="I68" s="79">
        <v>0.42635699999999999</v>
      </c>
      <c r="J68" s="79">
        <v>0.27538800000000002</v>
      </c>
      <c r="K68" s="79">
        <v>0.59691399999999994</v>
      </c>
      <c r="L68" s="79">
        <v>0.21815899999999999</v>
      </c>
      <c r="M68" s="79">
        <v>-0.12021900000000001</v>
      </c>
      <c r="N68" s="79">
        <v>0.30159399999999997</v>
      </c>
    </row>
    <row r="69" spans="2:22" ht="15" customHeight="1" x14ac:dyDescent="0.35">
      <c r="B69" s="77" t="str">
        <v>VCG</v>
      </c>
      <c r="C69" s="77" t="str">
        <v>Xây dựng</v>
      </c>
      <c r="D69" s="55" t="str">
        <v/>
      </c>
      <c r="E69" s="78">
        <v>26.6</v>
      </c>
      <c r="F69" s="79">
        <v>9.4879999999999999E-3</v>
      </c>
      <c r="G69" s="79">
        <v>0.97674000000000005</v>
      </c>
      <c r="H69" s="55" t="str">
        <v/>
      </c>
      <c r="I69" s="79">
        <v>0.14408599999999999</v>
      </c>
      <c r="J69" s="79">
        <v>0.19015699999999999</v>
      </c>
      <c r="K69" s="79">
        <v>0.37467699999999998</v>
      </c>
      <c r="L69" s="79">
        <v>0.63547100000000001</v>
      </c>
      <c r="M69" s="79">
        <v>0.24626000000000001</v>
      </c>
      <c r="N69" s="79">
        <v>0.81497399999999998</v>
      </c>
    </row>
    <row r="70" spans="2:22" ht="15" customHeight="1" x14ac:dyDescent="0.35">
      <c r="B70" s="77" t="str">
        <v>TV2</v>
      </c>
      <c r="C70" s="77" t="str">
        <v>Xây dựng</v>
      </c>
      <c r="D70" s="55" t="str">
        <v/>
      </c>
      <c r="E70" s="78">
        <v>39.650002000000001</v>
      </c>
      <c r="F70" s="79">
        <v>-2.8185999999999999E-2</v>
      </c>
      <c r="G70" s="79">
        <v>0.94523599999999997</v>
      </c>
      <c r="H70" s="55" t="str">
        <v/>
      </c>
      <c r="I70" s="79">
        <v>6.7294999999999994E-2</v>
      </c>
      <c r="J70" s="79">
        <v>-9.2676999999999995E-2</v>
      </c>
      <c r="K70" s="79">
        <v>9.3793000000000001E-2</v>
      </c>
      <c r="L70" s="79">
        <v>0.18712599999999999</v>
      </c>
      <c r="M70" s="79">
        <v>-0.23061799999999999</v>
      </c>
      <c r="N70" s="79">
        <v>0.51596699999999995</v>
      </c>
    </row>
    <row r="71" spans="2:22" ht="15" customHeight="1" x14ac:dyDescent="0.35">
      <c r="B71" s="77" t="str">
        <v>HHV</v>
      </c>
      <c r="C71" s="77" t="str">
        <v>Xây dựng</v>
      </c>
      <c r="D71" s="55" t="str">
        <v/>
      </c>
      <c r="E71" s="78">
        <v>13.05</v>
      </c>
      <c r="F71" s="79">
        <v>-2.9739999999999999E-2</v>
      </c>
      <c r="G71" s="79">
        <v>1.099496</v>
      </c>
      <c r="H71" s="55" t="str">
        <v/>
      </c>
      <c r="I71" s="79">
        <v>9.1832999999999998E-2</v>
      </c>
      <c r="J71" s="79">
        <v>4.2014999999999997E-2</v>
      </c>
      <c r="K71" s="79">
        <v>0.14665300000000001</v>
      </c>
      <c r="L71" s="79">
        <v>0.17618</v>
      </c>
      <c r="M71" s="79">
        <v>-0.122706</v>
      </c>
      <c r="N71" s="79">
        <v>0.396789</v>
      </c>
    </row>
    <row r="72" spans="2:22" ht="15" customHeight="1" x14ac:dyDescent="0.35">
      <c r="B72" s="77" t="str">
        <v>CTD</v>
      </c>
      <c r="C72" s="77" t="str">
        <v>Xây dựng</v>
      </c>
      <c r="D72" s="55" t="str">
        <v/>
      </c>
      <c r="E72" s="78">
        <v>81.699996999999996</v>
      </c>
      <c r="F72" s="79">
        <v>-3.3135999999999999E-2</v>
      </c>
      <c r="G72" s="79">
        <v>0.90989299999999995</v>
      </c>
      <c r="H72" s="55" t="str">
        <v/>
      </c>
      <c r="I72" s="79">
        <v>-0.05</v>
      </c>
      <c r="J72" s="79">
        <v>-5.9839000000000003E-2</v>
      </c>
      <c r="K72" s="79">
        <v>3.9440000000000003E-2</v>
      </c>
      <c r="L72" s="79">
        <v>0.1875</v>
      </c>
      <c r="M72" s="79">
        <v>6.1824999999999998E-2</v>
      </c>
      <c r="N72" s="79">
        <v>0.44727</v>
      </c>
    </row>
    <row r="73" spans="2:22" ht="15" customHeight="1" x14ac:dyDescent="0.35">
      <c r="B73" s="80"/>
      <c r="C73" s="80"/>
      <c r="D73" s="55"/>
      <c r="E73" s="81"/>
      <c r="F73" s="82"/>
      <c r="G73" s="82"/>
      <c r="H73" s="55"/>
      <c r="I73" s="82"/>
      <c r="J73" s="82"/>
      <c r="K73" s="82"/>
      <c r="L73" s="82"/>
      <c r="M73" s="82"/>
      <c r="N73" s="82"/>
    </row>
    <row r="74" spans="2:22" ht="15" customHeight="1" x14ac:dyDescent="0.35">
      <c r="B74" s="56"/>
      <c r="C74" s="56"/>
      <c r="D74" s="55"/>
      <c r="E74" s="51"/>
      <c r="F74" s="52"/>
      <c r="G74" s="52"/>
      <c r="H74" s="55"/>
      <c r="I74" s="52"/>
      <c r="J74" s="52"/>
      <c r="K74" s="52"/>
      <c r="L74" s="52"/>
      <c r="M74" s="52"/>
      <c r="N74" s="52"/>
    </row>
    <row r="75" spans="2:22" ht="15" customHeight="1" x14ac:dyDescent="0.35">
      <c r="B75" s="56"/>
      <c r="C75" s="56"/>
      <c r="D75" s="55"/>
      <c r="E75" s="51"/>
      <c r="F75" s="52"/>
      <c r="G75" s="52"/>
      <c r="H75" s="55"/>
      <c r="I75" s="52"/>
      <c r="J75" s="52"/>
      <c r="K75" s="52"/>
      <c r="L75" s="52"/>
      <c r="M75" s="52"/>
      <c r="N75" s="52"/>
    </row>
    <row r="76" spans="2:22" ht="15" customHeight="1" x14ac:dyDescent="0.35">
      <c r="B76" s="56"/>
      <c r="C76" s="56"/>
      <c r="D76" s="55"/>
      <c r="E76" s="51"/>
      <c r="F76" s="52"/>
      <c r="G76" s="52"/>
      <c r="H76" s="55"/>
      <c r="I76" s="52"/>
      <c r="J76" s="52"/>
      <c r="K76" s="52"/>
      <c r="L76" s="52"/>
      <c r="M76" s="52"/>
      <c r="N76" s="52"/>
    </row>
    <row r="77" spans="2:22" ht="17.149999999999999" customHeight="1" thickBot="1" x14ac:dyDescent="0.4">
      <c r="B77" s="15"/>
      <c r="C77" s="15"/>
      <c r="D77" s="15"/>
      <c r="E77" s="15"/>
      <c r="F77" s="15"/>
      <c r="G77" s="15"/>
      <c r="H77" s="15"/>
      <c r="I77" s="143" t="str">
        <f>"*Dữ liệu cập nhật lúc " &amp; VLOOKUP("update_time",weekly_data_comments[], 3, 0)</f>
        <v>*Dữ liệu cập nhật lúc 10:32 ngày 01/08/2025</v>
      </c>
      <c r="J77" s="143"/>
      <c r="K77" s="143"/>
      <c r="L77" s="143"/>
      <c r="M77" s="143"/>
      <c r="N77" s="143"/>
    </row>
    <row r="78" spans="2:22" ht="17.149999999999999" customHeight="1" x14ac:dyDescent="0.35">
      <c r="B78" s="137" t="str">
        <f>"BÁO CÁO CHIẾN LƯỢC ĐẦU TƯ TUẦN | " &amp; weekly_data_comments!$C$7</f>
        <v>BÁO CÁO CHIẾN LƯỢC ĐẦU TƯ TUẦN | NGÀY 28/07/2025 - 01/08/2025</v>
      </c>
      <c r="C78" s="137"/>
      <c r="D78" s="137"/>
      <c r="E78" s="137"/>
      <c r="F78" s="137"/>
      <c r="G78" s="137"/>
      <c r="H78" s="53"/>
      <c r="I78" s="140" t="s">
        <v>591</v>
      </c>
      <c r="J78" s="140"/>
      <c r="K78" s="140"/>
      <c r="L78" s="140"/>
      <c r="M78" s="140"/>
      <c r="N78" s="140"/>
    </row>
    <row r="79" spans="2:22" x14ac:dyDescent="0.35">
      <c r="Q79" s="122" t="s">
        <v>224</v>
      </c>
      <c r="R79" s="122"/>
      <c r="S79" s="122"/>
      <c r="T79" s="122"/>
      <c r="U79" s="122"/>
      <c r="V79" s="122"/>
    </row>
    <row r="80" spans="2:22" x14ac:dyDescent="0.35">
      <c r="Q80" s="122"/>
      <c r="R80" s="122"/>
      <c r="S80" s="122"/>
      <c r="T80" s="122"/>
      <c r="U80" s="122"/>
      <c r="V80" s="122"/>
    </row>
    <row r="81" spans="17:30" ht="8.65" customHeight="1" x14ac:dyDescent="0.35">
      <c r="R81" s="15"/>
      <c r="S81" s="15"/>
      <c r="T81" s="15"/>
      <c r="U81" s="15"/>
      <c r="V81" s="15"/>
      <c r="W81" s="15"/>
      <c r="X81" s="15"/>
      <c r="Y81" s="15"/>
      <c r="Z81" s="15"/>
      <c r="AA81" s="15"/>
      <c r="AB81" s="15"/>
      <c r="AC81" s="15"/>
    </row>
    <row r="82" spans="17:30" ht="17.149999999999999" customHeight="1" x14ac:dyDescent="0.35">
      <c r="Q82" s="121" t="s">
        <v>228</v>
      </c>
      <c r="R82" s="121"/>
      <c r="S82" s="121"/>
      <c r="T82" s="121"/>
      <c r="U82" s="121"/>
      <c r="V82" s="121"/>
      <c r="W82" s="121"/>
      <c r="X82" s="121"/>
      <c r="Y82" s="121"/>
      <c r="Z82" s="121"/>
      <c r="AA82" s="121"/>
      <c r="AB82" s="121"/>
      <c r="AC82" s="121"/>
    </row>
    <row r="84" spans="17:30" ht="22" customHeight="1" x14ac:dyDescent="0.35"/>
    <row r="85" spans="17:30" x14ac:dyDescent="0.35">
      <c r="AD85" s="20"/>
    </row>
    <row r="104" spans="17:29" ht="15" thickBot="1" x14ac:dyDescent="0.4">
      <c r="Q104" s="15"/>
      <c r="R104" s="15"/>
      <c r="S104" s="15"/>
      <c r="T104" s="15"/>
      <c r="U104" s="15"/>
      <c r="V104" s="15"/>
      <c r="W104" s="15"/>
      <c r="X104" s="15"/>
      <c r="Y104" s="15"/>
      <c r="Z104" s="15"/>
      <c r="AA104" s="15"/>
      <c r="AB104" s="15"/>
      <c r="AC104" s="15"/>
    </row>
    <row r="105" spans="17:29" ht="17.25" customHeight="1" x14ac:dyDescent="0.35">
      <c r="Q105" s="137" t="str">
        <f>"BÁO CÁO CHIẾN LƯỢC ĐẦU TƯ TUẦN | " &amp; weekly_data_comments!$C$7</f>
        <v>BÁO CÁO CHIẾN LƯỢC ĐẦU TƯ TUẦN | NGÀY 28/07/2025 - 01/08/2025</v>
      </c>
      <c r="R105" s="137"/>
      <c r="S105" s="137"/>
      <c r="T105" s="137"/>
      <c r="U105" s="137"/>
      <c r="V105" s="137"/>
      <c r="W105" s="53"/>
      <c r="X105" s="140" t="s">
        <v>592</v>
      </c>
      <c r="Y105" s="140"/>
      <c r="Z105" s="140"/>
      <c r="AA105" s="140"/>
      <c r="AB105" s="140"/>
      <c r="AC105" s="140"/>
    </row>
  </sheetData>
  <mergeCells count="28">
    <mergeCell ref="Q82:AC82"/>
    <mergeCell ref="Q105:V105"/>
    <mergeCell ref="X105:AC105"/>
    <mergeCell ref="B53:G54"/>
    <mergeCell ref="B56:N56"/>
    <mergeCell ref="B78:G78"/>
    <mergeCell ref="I78:N78"/>
    <mergeCell ref="Q79:V80"/>
    <mergeCell ref="I77:N77"/>
    <mergeCell ref="B58:C58"/>
    <mergeCell ref="E58:G58"/>
    <mergeCell ref="I58:N58"/>
    <mergeCell ref="B1:G2"/>
    <mergeCell ref="B4:N4"/>
    <mergeCell ref="B26:G26"/>
    <mergeCell ref="I26:N26"/>
    <mergeCell ref="B6:C6"/>
    <mergeCell ref="E6:G6"/>
    <mergeCell ref="I6:N6"/>
    <mergeCell ref="B27:G28"/>
    <mergeCell ref="B30:N30"/>
    <mergeCell ref="B52:G52"/>
    <mergeCell ref="I52:N52"/>
    <mergeCell ref="I25:N25"/>
    <mergeCell ref="I51:N51"/>
    <mergeCell ref="B32:C32"/>
    <mergeCell ref="E32:G32"/>
    <mergeCell ref="I32:N32"/>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F11" sqref="F11"/>
    </sheetView>
  </sheetViews>
  <sheetFormatPr defaultRowHeight="14.5" x14ac:dyDescent="0.35"/>
  <cols>
    <col min="1" max="1" width="2.26953125" customWidth="1"/>
    <col min="2" max="2" width="7.7265625" customWidth="1"/>
    <col min="3" max="3" width="23.1796875" customWidth="1"/>
    <col min="4" max="4" width="7.7265625" customWidth="1"/>
    <col min="5" max="5" width="19.26953125" customWidth="1"/>
    <col min="6" max="6" width="7.7265625" customWidth="1"/>
    <col min="7" max="7" width="23.1796875" customWidth="1"/>
    <col min="8" max="8" width="7.7265625" customWidth="1"/>
    <col min="9" max="9" width="2.26953125" customWidth="1"/>
  </cols>
  <sheetData>
    <row r="1" spans="1:9" x14ac:dyDescent="0.35">
      <c r="C1" s="15"/>
      <c r="D1" s="15"/>
      <c r="E1" s="15"/>
      <c r="F1" s="15"/>
      <c r="G1" s="15"/>
      <c r="H1" s="15"/>
    </row>
    <row r="2" spans="1:9" ht="14.65" customHeight="1" x14ac:dyDescent="0.55000000000000004">
      <c r="B2" s="36"/>
      <c r="C2" s="36"/>
      <c r="D2" s="36"/>
      <c r="E2" s="15"/>
      <c r="F2" s="15"/>
      <c r="G2" s="15"/>
      <c r="H2" s="15"/>
    </row>
    <row r="3" spans="1:9" ht="8.65" customHeight="1" x14ac:dyDescent="0.55000000000000004">
      <c r="B3" s="36"/>
      <c r="C3" s="36"/>
      <c r="D3" s="36"/>
      <c r="E3" s="15"/>
      <c r="F3" s="15"/>
      <c r="G3" s="15"/>
      <c r="H3" s="15"/>
    </row>
    <row r="4" spans="1:9" ht="21.65" customHeight="1" x14ac:dyDescent="0.35">
      <c r="B4" s="144" t="s">
        <v>230</v>
      </c>
      <c r="C4" s="144"/>
      <c r="D4" s="144"/>
      <c r="E4" s="144"/>
      <c r="F4" s="144"/>
      <c r="G4" s="144"/>
      <c r="H4" s="144"/>
    </row>
    <row r="5" spans="1:9" s="57" customFormat="1" ht="8.65" customHeight="1" x14ac:dyDescent="0.35">
      <c r="B5" s="58"/>
      <c r="C5" s="87"/>
      <c r="D5" s="58"/>
      <c r="E5" s="58"/>
      <c r="F5" s="58"/>
      <c r="G5" s="58"/>
      <c r="H5" s="58"/>
    </row>
    <row r="6" spans="1:9" ht="156.65" customHeight="1" x14ac:dyDescent="0.35">
      <c r="A6" s="20"/>
      <c r="B6" s="145" t="s">
        <v>231</v>
      </c>
      <c r="C6" s="145"/>
      <c r="D6" s="145"/>
      <c r="E6" s="145"/>
      <c r="F6" s="145"/>
      <c r="G6" s="145"/>
      <c r="H6" s="145"/>
      <c r="I6" s="20"/>
    </row>
    <row r="7" spans="1:9" ht="43" customHeight="1" x14ac:dyDescent="0.35">
      <c r="B7" s="146" t="s">
        <v>194</v>
      </c>
      <c r="C7" s="146"/>
      <c r="D7" s="146"/>
      <c r="E7" s="83"/>
      <c r="F7" s="146" t="s">
        <v>195</v>
      </c>
      <c r="G7" s="146"/>
      <c r="H7" s="146"/>
    </row>
    <row r="8" spans="1:9" ht="101.5" customHeight="1" x14ac:dyDescent="0.35">
      <c r="B8" s="21"/>
      <c r="C8" s="21"/>
      <c r="D8" s="21"/>
      <c r="E8" s="21"/>
      <c r="F8" s="21"/>
      <c r="G8" s="21"/>
      <c r="H8" s="21"/>
    </row>
    <row r="9" spans="1:9" ht="15" thickBot="1" x14ac:dyDescent="0.4">
      <c r="B9" s="15"/>
      <c r="C9" s="15"/>
      <c r="D9" s="15"/>
      <c r="E9" s="15"/>
      <c r="F9" s="15"/>
      <c r="G9" s="15"/>
      <c r="H9" s="15"/>
    </row>
    <row r="10" spans="1:9" ht="17.149999999999999" customHeight="1" x14ac:dyDescent="0.35">
      <c r="B10" s="53" t="str">
        <f>"BÁO CÁO CHIẾN LƯỢC ĐẦU TƯ TUẦN | " &amp; weekly_data_comments!$C$7</f>
        <v>BÁO CÁO CHIẾN LƯỢC ĐẦU TƯ TUẦN | NGÀY 28/07/2025 - 01/08/2025</v>
      </c>
      <c r="C10" s="53"/>
      <c r="D10" s="53"/>
      <c r="E10" s="53"/>
      <c r="F10" s="140" t="s">
        <v>593</v>
      </c>
      <c r="G10" s="140"/>
      <c r="H10" s="140"/>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topLeftCell="A18" zoomScaleNormal="40" zoomScaleSheetLayoutView="100" workbookViewId="0">
      <selection activeCell="B15" sqref="B15"/>
    </sheetView>
  </sheetViews>
  <sheetFormatPr defaultRowHeight="14.5" x14ac:dyDescent="0.35"/>
  <cols>
    <col min="1" max="1" width="3.81640625" style="10" customWidth="1"/>
    <col min="2" max="2" width="7.7265625" bestFit="1" customWidth="1"/>
    <col min="3" max="3" width="10.1796875" bestFit="1" customWidth="1"/>
    <col min="4" max="4" width="15.453125" customWidth="1"/>
    <col min="5" max="5" width="14.1796875" style="97" customWidth="1"/>
    <col min="6" max="6" width="21.453125" style="104" customWidth="1"/>
    <col min="7" max="8" width="59.26953125" customWidth="1"/>
    <col min="9" max="9" width="86.81640625" bestFit="1" customWidth="1"/>
  </cols>
  <sheetData>
    <row r="1" spans="1:9" ht="19.5" x14ac:dyDescent="0.45">
      <c r="A1" s="147" t="s">
        <v>9</v>
      </c>
      <c r="B1" s="147"/>
      <c r="C1" s="147"/>
      <c r="D1" s="147"/>
      <c r="E1" s="147"/>
      <c r="F1" s="147"/>
      <c r="G1" s="147"/>
      <c r="H1" s="147"/>
      <c r="I1" s="147"/>
    </row>
    <row r="2" spans="1:9" x14ac:dyDescent="0.35">
      <c r="A2" s="101" t="s">
        <v>296</v>
      </c>
      <c r="B2" s="98" t="s">
        <v>82</v>
      </c>
      <c r="C2" s="98" t="str" cm="1">
        <f t="array" ref="C2:I22">_xlfn.CHOOSECOLS(_xlfn.VSTACK(weekly_news_list[#Headers],
  _xlfn._xlws.SORT(_xlfn._xlws.FILTER(weekly_news_list[], weekly_news_list[news_type]=A1), 1, -1)
 ), 11, 9, 1, 6, 2, 3, 10)</f>
        <v>ai_selected</v>
      </c>
      <c r="D2" s="98" t="str">
        <v>impact</v>
      </c>
      <c r="E2" s="99" t="str">
        <v>source</v>
      </c>
      <c r="F2" s="102" t="str">
        <v>published_time</v>
      </c>
      <c r="G2" s="98" t="str">
        <v>title</v>
      </c>
      <c r="H2" s="105" t="str">
        <v>content</v>
      </c>
      <c r="I2" s="106" t="str">
        <v>sectors</v>
      </c>
    </row>
    <row r="3" spans="1:9" x14ac:dyDescent="0.35">
      <c r="A3" s="5">
        <v>1</v>
      </c>
      <c r="B3" s="8" t="str">
        <f>C3</f>
        <v>x</v>
      </c>
      <c r="C3" s="8" t="str">
        <v>x</v>
      </c>
      <c r="D3" s="8" t="str">
        <v>Tích cực</v>
      </c>
      <c r="E3" s="96" t="str">
        <v>vneconomy</v>
      </c>
      <c r="F3" s="103">
        <v>45863.152037037034</v>
      </c>
      <c r="G3" s="8" t="str">
        <v>Thông tư 14 mở đường dỡ bỏ hạn mức tín dụng như thế nào?</v>
      </c>
      <c r="H3" s="8" t="str">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I3" s="4" t="str">
        <v>Ngân hàng, Sản xuất, Năng lượng tái tạo, Môi trường</v>
      </c>
    </row>
    <row r="4" spans="1:9" x14ac:dyDescent="0.35">
      <c r="A4" s="5">
        <v>2</v>
      </c>
      <c r="B4" s="8" t="str">
        <f t="shared" ref="B4:B22" si="0">C4</f>
        <v/>
      </c>
      <c r="C4" s="8" t="str">
        <v/>
      </c>
      <c r="D4" s="8" t="str">
        <v>Tiêu cực</v>
      </c>
      <c r="E4" s="96" t="str">
        <v>VietStock</v>
      </c>
      <c r="F4" s="103">
        <v>45864.4378125</v>
      </c>
      <c r="G4" s="8" t="str">
        <v>Ngân hàng Nhà nước yêu cầu miễn, giảm lãi vay cho người dân sau bão số 3</v>
      </c>
      <c r="H4" s="8" t="str">
        <v>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v>
      </c>
      <c r="I4" s="4" t="str">
        <v>Ngân hàng, Nông nghiệp, Thủy sản</v>
      </c>
    </row>
    <row r="5" spans="1:9" x14ac:dyDescent="0.35">
      <c r="A5" s="5">
        <v>3</v>
      </c>
      <c r="B5" s="8" t="str">
        <f t="shared" si="0"/>
        <v/>
      </c>
      <c r="C5" s="8" t="str">
        <v/>
      </c>
      <c r="D5" s="8" t="str">
        <v>Tích cực</v>
      </c>
      <c r="E5" s="96" t="str">
        <v>VietStock</v>
      </c>
      <c r="F5" s="103">
        <v>45864.341689814813</v>
      </c>
      <c r="G5" s="8" t="str">
        <v>Lãi suất cho vay đồng loạt giảm, vay ngân hàng nào thấp nhất?</v>
      </c>
      <c r="H5" s="8" t="str">
        <v>Hầu hết ngân hàng giảm lãi suất cho vay, với ABBank giảm mạnh nhất 2,07%/năm. SCB, ABBank, BIDV, Vietcombank có lãi suất cho vay bình quân dưới 6%. Lãi suất cho vay bình quân mới toàn hệ thống đạt 6,23%/năm, giảm 0,7%/năm.</v>
      </c>
      <c r="I5" s="4" t="str">
        <v>Ngân hàng</v>
      </c>
    </row>
    <row r="6" spans="1:9" x14ac:dyDescent="0.35">
      <c r="A6" s="5">
        <v>4</v>
      </c>
      <c r="B6" s="8" t="str">
        <f t="shared" si="0"/>
        <v>x</v>
      </c>
      <c r="C6" s="8" t="str">
        <v>x</v>
      </c>
      <c r="D6" s="8" t="str">
        <v>Trung lập</v>
      </c>
      <c r="E6" s="96" t="str">
        <v>VietStock</v>
      </c>
      <c r="F6" s="103">
        <v>45863.899305555555</v>
      </c>
      <c r="G6" s="8" t="str">
        <v>Bộ Tài chính đề xuất sửa đổi Luật Quản lý nợ công</v>
      </c>
      <c r="H6" s="8"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I6" s="4" t="str">
        <v>Tài chính công, Trái phiếu Chính phủ, Thị trường vốn, Đầu tư nước ngoài</v>
      </c>
    </row>
    <row r="7" spans="1:9" x14ac:dyDescent="0.35">
      <c r="A7" s="5">
        <v>5</v>
      </c>
      <c r="B7" s="8" t="str">
        <f t="shared" si="0"/>
        <v/>
      </c>
      <c r="C7" s="8" t="str">
        <v/>
      </c>
      <c r="D7" s="8" t="str">
        <v>Tiêu cực</v>
      </c>
      <c r="E7" s="96" t="str">
        <v>VietStock</v>
      </c>
      <c r="F7" s="103">
        <v>45863.80945601852</v>
      </c>
      <c r="G7" s="8" t="str">
        <v>Theo dấu dòng tiền cá mập 25/07: Khối ngoại và tự doanh cùng bán ròng trong ngày VN-Index lập đỉnh mới</v>
      </c>
      <c r="H7" s="8" t="str">
        <v>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v>
      </c>
      <c r="I7" s="4" t="str">
        <v>Chứng khoán, Thép, Công nghệ, Bán lẻ, Ngân hàng, Dầu khí</v>
      </c>
    </row>
    <row r="8" spans="1:9" x14ac:dyDescent="0.35">
      <c r="A8" s="5">
        <v>6</v>
      </c>
      <c r="B8" s="8" t="str">
        <f t="shared" si="0"/>
        <v/>
      </c>
      <c r="C8" s="8" t="str">
        <v/>
      </c>
      <c r="D8" s="8" t="str">
        <v>Tiêu cực</v>
      </c>
      <c r="E8" s="96" t="str">
        <v>VietStock</v>
      </c>
      <c r="F8" s="103">
        <v>45863.761701388888</v>
      </c>
      <c r="G8" s="8" t="str">
        <v>Chứng khoán Tuần 21-25/07/2025: Thiết lập đỉnh lịch sử mới với chuỗi tăng 6 tuần liền</v>
      </c>
      <c r="H8" s="8" t="str">
        <v>VN-Index lập đỉnh lịch sử mới, tăng 2.26% tuần 21-25/07/2025, thanh khoản cao nhất. Khối ngoại bán ròng hơn 2 nghìn tỷ đồng, tiềm ẩn rung lắc kỹ thuật. Dịch vụ truyền thông, công nghiệp, tài chính dẫn dắt thị trường tích cực.</v>
      </c>
      <c r="I8" s="4" t="str">
        <v>Chứng khoán, Dịch vụ truyền thông, Công nghiệp, Tài chính</v>
      </c>
    </row>
    <row r="9" spans="1:9" x14ac:dyDescent="0.35">
      <c r="A9" s="5">
        <v>7</v>
      </c>
      <c r="B9" s="8" t="str">
        <f t="shared" si="0"/>
        <v/>
      </c>
      <c r="C9" s="8" t="str">
        <v/>
      </c>
      <c r="D9" s="8" t="str">
        <v>Tích cực</v>
      </c>
      <c r="E9" s="96" t="str">
        <v>VietStock</v>
      </c>
      <c r="F9" s="103">
        <v>45863.681944444441</v>
      </c>
      <c r="G9" s="8" t="str">
        <v>Nhịp đập Thị trường 25/07: VN-Index lập đỉnh mới, nhóm tài chính và công nghiệp thăng hoa</v>
      </c>
      <c r="H9" s="8" t="str">
        <v>VN-Index lập đỉnh mới 1.531,13 điểm với 10,11 điểm tăng. Thanh khoản tăng vọt, đạt hơn 35,9 ngàn tỷ đồng trên HOSE. Nhóm tài chính và công nghiệp dẫn dắt đà tăng, trong khi khối ngoại tiếp tục bán ròng 78 tỷ đồng.</v>
      </c>
      <c r="I9" s="4" t="str">
        <v>Chứng khoán, Tài chính, Công nghiệp</v>
      </c>
    </row>
    <row r="10" spans="1:9" x14ac:dyDescent="0.35">
      <c r="A10" s="5">
        <v>8</v>
      </c>
      <c r="B10" s="8" t="str">
        <f t="shared" si="0"/>
        <v/>
      </c>
      <c r="C10" s="8" t="str">
        <v/>
      </c>
      <c r="D10" s="8" t="str">
        <v>Tiêu cực</v>
      </c>
      <c r="E10" s="96" t="str">
        <v>VietStock</v>
      </c>
      <c r="F10" s="103">
        <v>45862.870138888888</v>
      </c>
      <c r="G10" s="8" t="str">
        <v>Standard Chartered điều chỉnh dự báo tăng trưởng kinh tế Việt Nam năm 2025</v>
      </c>
      <c r="H10" s="8" t="str">
        <v>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v>
      </c>
      <c r="I10" s="4" t="str">
        <v>Toàn thị trường, Đầu tư nước ngoài, Ngoại hối</v>
      </c>
    </row>
    <row r="11" spans="1:9" x14ac:dyDescent="0.35">
      <c r="A11" s="5">
        <v>9</v>
      </c>
      <c r="B11" s="8" t="str">
        <f t="shared" si="0"/>
        <v/>
      </c>
      <c r="C11" s="8" t="str">
        <v/>
      </c>
      <c r="D11" s="8" t="str">
        <v>Tích cực</v>
      </c>
      <c r="E11" s="96" t="str">
        <v>VietStock</v>
      </c>
      <c r="F11" s="103">
        <v>45862.382939814815</v>
      </c>
      <c r="G11" s="8" t="str">
        <v>AMRO nâng dự báo tăng trưởng kinh tế Việt Nam trong năm 2025</v>
      </c>
      <c r="H11" s="8" t="str">
        <v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v>
      </c>
      <c r="I11" s="4" t="str">
        <v>Toàn thị trường, Bán lẻ, Xuất khẩu</v>
      </c>
    </row>
    <row r="12" spans="1:9" x14ac:dyDescent="0.35">
      <c r="A12" s="5">
        <v>10</v>
      </c>
      <c r="B12" s="8" t="str">
        <f t="shared" si="0"/>
        <v/>
      </c>
      <c r="C12" s="8" t="str">
        <v/>
      </c>
      <c r="D12" s="8" t="str">
        <v>Tích cực</v>
      </c>
      <c r="E12" s="96" t="str">
        <v>VietStock</v>
      </c>
      <c r="F12" s="103">
        <v>45861.636805555558</v>
      </c>
      <c r="G12" s="8" t="str">
        <v>ADB dự báo tăng trưởng GDP của Việt Nam ở mức 6.3% cho năm 2025</v>
      </c>
      <c r="H12" s="8" t="str">
        <v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v>
      </c>
      <c r="I12" s="4" t="str">
        <v>Toàn thị trường, Đầu tư nước ngoài, Xuất nhập khẩu</v>
      </c>
    </row>
    <row r="13" spans="1:9" x14ac:dyDescent="0.35">
      <c r="A13" s="5">
        <v>11</v>
      </c>
      <c r="B13" s="8" t="str">
        <f t="shared" si="0"/>
        <v/>
      </c>
      <c r="C13" s="8" t="str">
        <v/>
      </c>
      <c r="D13" s="8" t="str">
        <v>Tích cực</v>
      </c>
      <c r="E13" s="96" t="str">
        <v>VietStock</v>
      </c>
      <c r="F13" s="103">
        <v>45861.615972222222</v>
      </c>
      <c r="G13" s="8" t="str">
        <v>Thủ tướng: Đưa thể chế từ 'điểm nghẽn của điểm nghẽn' thành lợi thế cạnh tranh quốc gia</v>
      </c>
      <c r="H13" s="8" t="str">
        <v>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v>
      </c>
      <c r="I13" s="4" t="str">
        <v>Toàn thị trường, Thương mại điện tử, Hàng không</v>
      </c>
    </row>
    <row r="14" spans="1:9" x14ac:dyDescent="0.35">
      <c r="A14" s="5">
        <v>12</v>
      </c>
      <c r="B14" s="8" t="str">
        <f t="shared" si="0"/>
        <v/>
      </c>
      <c r="C14" s="8" t="str">
        <v/>
      </c>
      <c r="D14" s="8" t="str">
        <v>Tích cực</v>
      </c>
      <c r="E14" s="96" t="str">
        <v>VietStock</v>
      </c>
      <c r="F14" s="103">
        <v>45861.404166666667</v>
      </c>
      <c r="G14" s="8" t="str">
        <v>Thủ tướng: Đẩy mạnh ngoại giao kinh tế để thúc đẩy tăng trưởng năm 2025 và những năm tiếp theo</v>
      </c>
      <c r="H14" s="8" t="str">
        <v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v>
      </c>
      <c r="I14" s="4" t="str">
        <v>Toàn thị trường, Thương mại quốc tế</v>
      </c>
    </row>
    <row r="15" spans="1:9" x14ac:dyDescent="0.35">
      <c r="A15" s="5">
        <v>13</v>
      </c>
      <c r="B15" s="8" t="str">
        <f t="shared" si="0"/>
        <v/>
      </c>
      <c r="C15" s="8" t="str">
        <v/>
      </c>
      <c r="D15" s="8" t="str">
        <v>Trung lập</v>
      </c>
      <c r="E15" s="96" t="str">
        <v>VietStock</v>
      </c>
      <c r="F15" s="103">
        <v>45860.668055555558</v>
      </c>
      <c r="G15" s="8" t="str">
        <v>Thường trực Chính phủ cho ý kiến về đề án xây dựng quốc gia khởi nghiệp</v>
      </c>
      <c r="H15" s="8" t="str">
        <v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v>
      </c>
      <c r="I15" s="4" t="str">
        <v>Khởi nghiệp, Công nghệ, Chuyển đổi số, Đầu tư công, Xây dựng, Hạ tầng</v>
      </c>
    </row>
    <row r="16" spans="1:9" x14ac:dyDescent="0.35">
      <c r="A16" s="5">
        <v>14</v>
      </c>
      <c r="B16" s="8" t="str">
        <f t="shared" si="0"/>
        <v/>
      </c>
      <c r="C16" s="8" t="str">
        <v/>
      </c>
      <c r="D16" s="8" t="str">
        <v>Trung lập</v>
      </c>
      <c r="E16" s="96" t="str">
        <v>VietStock</v>
      </c>
      <c r="F16" s="103">
        <v>45860.366666666669</v>
      </c>
      <c r="G16" s="8" t="str">
        <v>Công chức bị tạm đình chỉ nếu nhũng nhiễu người dân, doanh nghiệp</v>
      </c>
      <c r="H16" s="8" t="str">
        <v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v>
      </c>
      <c r="I16" s="4" t="str">
        <v>Môi trường kinh doanh, Toàn thị trường</v>
      </c>
    </row>
    <row r="17" spans="1:9" x14ac:dyDescent="0.35">
      <c r="A17" s="5">
        <v>15</v>
      </c>
      <c r="B17" s="8" t="str">
        <f t="shared" si="0"/>
        <v>x</v>
      </c>
      <c r="C17" s="8" t="str">
        <v>x</v>
      </c>
      <c r="D17" s="8" t="str">
        <v>Tích cực</v>
      </c>
      <c r="E17" s="96" t="str">
        <v>Vietnambiz</v>
      </c>
      <c r="F17" s="103">
        <v>45865.661805555559</v>
      </c>
      <c r="G17" s="8" t="str">
        <v>Chính phủ ban hành quy định mới về đầu tư từ các quỹ bảo hiểm</v>
      </c>
      <c r="H17" s="8"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I17" s="4" t="str">
        <v>Tài chính, Trái phiếu Chính phủ, Bảo hiểm</v>
      </c>
    </row>
    <row r="18" spans="1:9" x14ac:dyDescent="0.35">
      <c r="A18" s="5">
        <v>16</v>
      </c>
      <c r="B18" s="8" t="str">
        <f t="shared" si="0"/>
        <v>x</v>
      </c>
      <c r="C18" s="8" t="str">
        <v>x</v>
      </c>
      <c r="D18" s="8" t="str">
        <v>Tích cực</v>
      </c>
      <c r="E18" s="96" t="str">
        <v>Vietnambiz</v>
      </c>
      <c r="F18" s="103">
        <v>45864.916666666664</v>
      </c>
      <c r="G18" s="8" t="str">
        <v>Chứng khoán 25 năm vươn đỉnh lịch sử - Bài cuối: Kỳ vọng nâng hạng, đón dòng vốn mới</v>
      </c>
      <c r="H18" s="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I18" s="4" t="str">
        <v>Chứng khoán, Tài chính</v>
      </c>
    </row>
    <row r="19" spans="1:9" x14ac:dyDescent="0.35">
      <c r="A19" s="5">
        <v>17</v>
      </c>
      <c r="B19" s="8" t="str">
        <f t="shared" si="0"/>
        <v/>
      </c>
      <c r="C19" s="8" t="str">
        <v/>
      </c>
      <c r="D19" s="8" t="str">
        <v>Trung lập</v>
      </c>
      <c r="E19" s="96" t="str">
        <v>Vietnambiz</v>
      </c>
      <c r="F19" s="103">
        <v>45863.393055555556</v>
      </c>
      <c r="G19" s="8" t="str">
        <v>Tỷ giá ngoại tệ ngày 25/7: Hạ nhiệt sau nhiều ngày tăng nóng</v>
      </c>
      <c r="H19" s="8" t="str">
        <v>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v>
      </c>
      <c r="I19" s="4" t="str">
        <v>Ngoại hối</v>
      </c>
    </row>
    <row r="20" spans="1:9" x14ac:dyDescent="0.35">
      <c r="A20" s="5">
        <v>18</v>
      </c>
      <c r="B20" s="8" t="str">
        <f t="shared" si="0"/>
        <v/>
      </c>
      <c r="C20" s="8" t="str">
        <v/>
      </c>
      <c r="D20" s="8" t="str">
        <v>Tích cực</v>
      </c>
      <c r="E20" s="96" t="str">
        <v>CafeF</v>
      </c>
      <c r="F20" s="103">
        <v>45865.319444444445</v>
      </c>
      <c r="G20" s="8" t="str">
        <v>Chuyên gia: Còn dư địa để Việt Nam đạt mục tiêu tăng trưởng 8,5%</v>
      </c>
      <c r="H20" s="8" t="str">
        <v>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v>
      </c>
      <c r="I20" s="4" t="str">
        <v>Toàn thị trường, Đầu tư công, Kinh tế số, Bán lẻ</v>
      </c>
    </row>
    <row r="21" spans="1:9" x14ac:dyDescent="0.35">
      <c r="A21" s="5">
        <v>19</v>
      </c>
      <c r="B21" s="8" t="str">
        <f t="shared" si="0"/>
        <v>x</v>
      </c>
      <c r="C21" s="8" t="str">
        <v>x</v>
      </c>
      <c r="D21" s="8" t="str">
        <v>Tiêu cực</v>
      </c>
      <c r="E21" s="96" t="str">
        <v>CafeF</v>
      </c>
      <c r="F21" s="103">
        <v>45863.436111111114</v>
      </c>
      <c r="G21" s="8" t="str">
        <v>Ngân hàng Nhà nước bơm lượng tiền lớn cho hệ thống ngân hàng, hỗ trợ thanh khoản mạnh nhất 8 năm</v>
      </c>
      <c r="H21" s="8" t="str">
        <v>NHNN bơm ròng 22.497,87 tỷ đồng qua OMO, đưa lượng lưu hành lên 187.282,43 tỷ đồng. Lãi suất liên ngân hàng tăng lên trên 5%/năm ở nhiều kỳ hạn. Việc duy trì thanh khoản VND này gây áp lực lên tỷ giá USD/VND, dù DXY giảm.</v>
      </c>
      <c r="I21" s="4" t="str">
        <v>Ngân hàng, Chính sách tiền tệ, Ngoại hối</v>
      </c>
    </row>
    <row r="22" spans="1:9" x14ac:dyDescent="0.35">
      <c r="A22" s="5">
        <v>20</v>
      </c>
      <c r="B22" s="8" t="str">
        <f t="shared" si="0"/>
        <v/>
      </c>
      <c r="C22" s="8" t="str">
        <v/>
      </c>
      <c r="D22" s="8" t="str">
        <v>Tiêu cực</v>
      </c>
      <c r="E22" s="96" t="str">
        <v>CafeF</v>
      </c>
      <c r="F22" s="103">
        <v>45863.00277777778</v>
      </c>
      <c r="G22" s="8" t="str">
        <v>Danh sách cổ đông nhận bồi thường ROS giá 5.466 - 7.215 đồng/cp, người nhiều nhất 180 tỷ, có cả công ty chứng khoán</v>
      </c>
      <c r="H22" s="8" t="str">
        <v>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v>
      </c>
      <c r="I22" s="4" t="str">
        <v>Chứng khoán</v>
      </c>
    </row>
    <row r="23" spans="1:9" ht="19.5" x14ac:dyDescent="0.45">
      <c r="A23" s="148" t="s">
        <v>14</v>
      </c>
      <c r="B23" s="148"/>
      <c r="C23" s="148"/>
      <c r="D23" s="148"/>
      <c r="E23" s="148"/>
      <c r="F23" s="148"/>
      <c r="G23" s="148"/>
      <c r="H23" s="148"/>
      <c r="I23" s="148"/>
    </row>
    <row r="24" spans="1:9" x14ac:dyDescent="0.35">
      <c r="A24" s="101" t="s">
        <v>296</v>
      </c>
      <c r="B24" s="98" t="s">
        <v>82</v>
      </c>
      <c r="C24" s="98" t="str" cm="1">
        <f t="array" ref="C24:I44">_xlfn.CHOOSECOLS(_xlfn.VSTACK(weekly_news_list[#Headers],
  _xlfn._xlws.SORT(_xlfn._xlws.FILTER(weekly_news_list[], weekly_news_list[news_type]=A23), 1, -1)
 ), 11, 9, 1, 6, 2, 3, 10)</f>
        <v>ai_selected</v>
      </c>
      <c r="D24" s="100" t="str">
        <v>impact</v>
      </c>
      <c r="E24" s="99" t="str">
        <v>source</v>
      </c>
      <c r="F24" s="102" t="str">
        <v>published_time</v>
      </c>
      <c r="G24" s="100" t="str">
        <v>title</v>
      </c>
      <c r="H24" s="100" t="str">
        <v>content</v>
      </c>
      <c r="I24" s="106" t="str">
        <v>sectors</v>
      </c>
    </row>
    <row r="25" spans="1:9" x14ac:dyDescent="0.35">
      <c r="A25" s="5">
        <v>1</v>
      </c>
      <c r="B25" s="8" t="str">
        <f>C25</f>
        <v>x</v>
      </c>
      <c r="C25" s="8" t="str">
        <v>x</v>
      </c>
      <c r="D25" s="8" t="str">
        <v>Trung lập</v>
      </c>
      <c r="E25" s="96" t="str">
        <v>vneconomy</v>
      </c>
      <c r="F25" s="103">
        <v>45863.289004629631</v>
      </c>
      <c r="G25" s="8" t="str">
        <v>ECB giữ nguyên lãi suất sau 8 lần hạ liên tiếp</v>
      </c>
      <c r="H25" s="8" t="str">
        <v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v>
      </c>
      <c r="I25" t="str">
        <v>Ngân hàng trung ương, Chính sách tiền tệ, Thương mại quốc tế</v>
      </c>
    </row>
    <row r="26" spans="1:9" x14ac:dyDescent="0.35">
      <c r="A26" s="5">
        <v>2</v>
      </c>
      <c r="B26" s="8" t="str">
        <f t="shared" ref="B26:B44" si="1">C26</f>
        <v/>
      </c>
      <c r="C26" s="8" t="str">
        <v/>
      </c>
      <c r="D26" s="8" t="str">
        <v>Tích cực</v>
      </c>
      <c r="E26" s="96" t="str">
        <v>vneconomy</v>
      </c>
      <c r="F26" s="103">
        <v>45861.126134259262</v>
      </c>
      <c r="G26" s="8" t="str">
        <v>Tổng thống Trump tuyên bố đạt thỏa thuận “lớn chưa từng có” với Nhật, giảm thuế quan về 15%</v>
      </c>
      <c r="H26" s="8" t="str">
        <v>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v>
      </c>
      <c r="I26" t="str">
        <v>Thương mại quốc tế, Nông nghiệp, Ô tô, Đầu tư nước ngoài</v>
      </c>
    </row>
    <row r="27" spans="1:9" x14ac:dyDescent="0.35">
      <c r="A27" s="5">
        <v>3</v>
      </c>
      <c r="B27" s="8" t="str">
        <f t="shared" si="1"/>
        <v/>
      </c>
      <c r="C27" s="8" t="str">
        <v/>
      </c>
      <c r="D27" s="8" t="str">
        <v>Trung lập</v>
      </c>
      <c r="E27" s="96" t="str">
        <v>VietStock</v>
      </c>
      <c r="F27" s="103">
        <v>45865.730555555558</v>
      </c>
      <c r="G27" s="8" t="str">
        <v>Trung Quốc đề xuất thành lập tổ chức hợp tác AI toàn cầu mới</v>
      </c>
      <c r="H27" s="8" t="str">
        <v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v>
      </c>
      <c r="I27" t="str">
        <v>Công nghệ, Trí tuệ nhân tạo</v>
      </c>
    </row>
    <row r="28" spans="1:9" x14ac:dyDescent="0.35">
      <c r="A28" s="5">
        <v>4</v>
      </c>
      <c r="B28" s="8" t="str">
        <f t="shared" si="1"/>
        <v/>
      </c>
      <c r="C28" s="8" t="str">
        <v/>
      </c>
      <c r="D28" s="8" t="str">
        <v>Tiêu cực</v>
      </c>
      <c r="E28" s="96" t="str">
        <v>VietStock</v>
      </c>
      <c r="F28" s="103">
        <v>45864.874780092592</v>
      </c>
      <c r="G28" s="8" t="str">
        <v>Fed đang thắt chặt định lượng, tại sao cung tiền của Mỹ vẫn tăng?</v>
      </c>
      <c r="H28" s="8" t="str">
        <v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v>
      </c>
      <c r="I28" t="str">
        <v>Ngân hàng, Chính sách tiền tệ, Tài chính</v>
      </c>
    </row>
    <row r="29" spans="1:9" x14ac:dyDescent="0.35">
      <c r="A29" s="5">
        <v>5</v>
      </c>
      <c r="B29" s="8" t="str">
        <f t="shared" si="1"/>
        <v/>
      </c>
      <c r="C29" s="8" t="str">
        <v/>
      </c>
      <c r="D29" s="8" t="str">
        <v>Tiêu cực</v>
      </c>
      <c r="E29" s="96" t="str">
        <v>VietStock</v>
      </c>
      <c r="F29" s="103">
        <v>45864.455254629633</v>
      </c>
      <c r="G29" s="8" t="str">
        <v>Ông Trump và cơn bão ngay trụ sở của Fed</v>
      </c>
      <c r="H29" s="8" t="str">
        <v>Ông Trump tới trụ sở Fed yêu cầu giảm lãi suất, gây lo ngại lớn.  Chi phí sửa trụ sở Fed ước tính 3.1 tỷ USD là không chính xác.  Cựu quan chức lo ngại Trump tìm cớ cách chức Powell.</v>
      </c>
      <c r="I29" t="str">
        <v>Chính sách tiền tệ, Ngân hàng trung ương</v>
      </c>
    </row>
    <row r="30" spans="1:9" x14ac:dyDescent="0.35">
      <c r="A30" s="5">
        <v>6</v>
      </c>
      <c r="B30" s="8" t="str">
        <f t="shared" si="1"/>
        <v>x</v>
      </c>
      <c r="C30" s="8" t="str">
        <v>x</v>
      </c>
      <c r="D30" s="8" t="str">
        <v>Tiêu cực</v>
      </c>
      <c r="E30" s="96" t="str">
        <v>VietStock</v>
      </c>
      <c r="F30" s="103">
        <v>45864.407118055555</v>
      </c>
      <c r="G30" s="8" t="str">
        <v>Mối nguy nợ công 36.2 ngàn tỷ USD thêm trầm trọng vì "đạo luật to đẹp" của ông Trump</v>
      </c>
      <c r="H30" s="8"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I30" t="str">
        <v>Tài chính công, Trái phiếu Chính phủ</v>
      </c>
    </row>
    <row r="31" spans="1:9" x14ac:dyDescent="0.35">
      <c r="A31" s="5">
        <v>7</v>
      </c>
      <c r="B31" s="8" t="str">
        <f t="shared" si="1"/>
        <v/>
      </c>
      <c r="C31" s="8" t="str">
        <v/>
      </c>
      <c r="D31" s="8" t="str">
        <v>Tiêu cực</v>
      </c>
      <c r="E31" s="96" t="str">
        <v>VietStock</v>
      </c>
      <c r="F31" s="103">
        <v>45864.363726851851</v>
      </c>
      <c r="G31" s="8" t="str">
        <v>Dầu xuống thấp nhất trong 3 tuần do lo ngại về kinh tế Mỹ và Trung Quốc</v>
      </c>
      <c r="H31" s="8" t="str">
        <v>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v>
      </c>
      <c r="I31" t="str">
        <v>Dầu khí, Năng lượng, Kinh tế toàn cầu</v>
      </c>
    </row>
    <row r="32" spans="1:9" x14ac:dyDescent="0.35">
      <c r="A32" s="5">
        <v>8</v>
      </c>
      <c r="B32" s="8" t="str">
        <f t="shared" si="1"/>
        <v/>
      </c>
      <c r="C32" s="8" t="str">
        <v/>
      </c>
      <c r="D32" s="8" t="str">
        <v>Tiêu cực</v>
      </c>
      <c r="E32" s="96" t="str">
        <v>VietStock</v>
      </c>
      <c r="F32" s="103">
        <v>45864.361226851855</v>
      </c>
      <c r="G32" s="8" t="str">
        <v>Vàng thế giới giảm hơn 1% khi đồng USD tăng giá</v>
      </c>
      <c r="H32" s="8" t="str">
        <v>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v>
      </c>
      <c r="I32" t="str">
        <v>Vàng, Kim loại quý, Ngoại hối, Trái phiếu, Chính sách tiền tệ</v>
      </c>
    </row>
    <row r="33" spans="1:9" x14ac:dyDescent="0.35">
      <c r="A33" s="5">
        <v>9</v>
      </c>
      <c r="B33" s="8" t="str">
        <f t="shared" si="1"/>
        <v/>
      </c>
      <c r="C33" s="8" t="str">
        <v/>
      </c>
      <c r="D33" s="8" t="str">
        <v>Tiêu cực</v>
      </c>
      <c r="E33" s="96" t="str">
        <v>VietStock</v>
      </c>
      <c r="F33" s="103">
        <v>45864.359039351853</v>
      </c>
      <c r="G33" s="8" t="str">
        <v>Kinh tế toàn cầu chờ 3 quyết định thương mại của Tổng thống Mỹ</v>
      </c>
      <c r="H33" s="8" t="str">
        <v>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v>
      </c>
      <c r="I33" t="str">
        <v>Thương mại quốc tế, Dược phẩm, Kinh tế toàn cầu</v>
      </c>
    </row>
    <row r="34" spans="1:9" x14ac:dyDescent="0.35">
      <c r="A34" s="5">
        <v>10</v>
      </c>
      <c r="B34" s="8" t="str">
        <f t="shared" si="1"/>
        <v/>
      </c>
      <c r="C34" s="8" t="str">
        <v/>
      </c>
      <c r="D34" s="8" t="str">
        <v>Tích cực</v>
      </c>
      <c r="E34" s="96" t="str">
        <v>VietStock</v>
      </c>
      <c r="F34" s="103">
        <v>45863.376909722225</v>
      </c>
      <c r="G34" s="8" t="str">
        <v>S&amp;P 500 và Nasdaq Composite tiếp tục lập kỷ lục mới</v>
      </c>
      <c r="H34" s="8" t="str">
        <v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v>
      </c>
      <c r="I34" t="str">
        <v>Chứng khoán, Công nghệ, Ô tô</v>
      </c>
    </row>
    <row r="35" spans="1:9" x14ac:dyDescent="0.35">
      <c r="A35" s="5">
        <v>11</v>
      </c>
      <c r="B35" s="8" t="str">
        <f t="shared" si="1"/>
        <v/>
      </c>
      <c r="C35" s="8" t="str">
        <v/>
      </c>
      <c r="D35" s="8" t="str">
        <v>Tích cực</v>
      </c>
      <c r="E35" s="96" t="str">
        <v>VietStock</v>
      </c>
      <c r="F35" s="103">
        <v>45862.349733796298</v>
      </c>
      <c r="G35" s="8" t="str">
        <v>Nasdaq Composite lần đầu vượt ngưỡng 21,000 điểm</v>
      </c>
      <c r="H35" s="8" t="str">
        <v>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v>
      </c>
      <c r="I35" t="str">
        <v>Chứng khoán, Thương mại quốc tế</v>
      </c>
    </row>
    <row r="36" spans="1:9" x14ac:dyDescent="0.35">
      <c r="A36" s="5">
        <v>12</v>
      </c>
      <c r="B36" s="8" t="str">
        <f t="shared" si="1"/>
        <v/>
      </c>
      <c r="C36" s="8" t="str">
        <v/>
      </c>
      <c r="D36" s="8" t="str">
        <v>Tiêu cực</v>
      </c>
      <c r="E36" s="96" t="str">
        <v>VietStock</v>
      </c>
      <c r="F36" s="103">
        <v>45860.614062499997</v>
      </c>
      <c r="G36" s="8" t="str">
        <v>Hacker tấn công server Microsoft, ảnh hưởng khoảng 100 tổ chức trên toàn cầu</v>
      </c>
      <c r="H36" s="8" t="str">
        <v>Khoảng 100 tổ chức toàn cầu bị ảnh hưởng do khai thác lỗ hổng zero-day server SharePoint. Hơn 9,000 server có khả năng bị xâm nhập, bao gồm nhiều cơ quan chính phủ. Microsoft đã phát hành bản vá, khuyến cáo cài đặt khẩn cấp.</v>
      </c>
      <c r="I36" t="str">
        <v>Công nghệ thông tin, An ninh mạng</v>
      </c>
    </row>
    <row r="37" spans="1:9" x14ac:dyDescent="0.35">
      <c r="A37" s="5">
        <v>13</v>
      </c>
      <c r="B37" s="8" t="str">
        <f t="shared" si="1"/>
        <v/>
      </c>
      <c r="C37" s="8" t="str">
        <v/>
      </c>
      <c r="D37" s="8" t="str">
        <v>Tiêu cực</v>
      </c>
      <c r="E37" s="96" t="str">
        <v>VietStock</v>
      </c>
      <c r="F37" s="103">
        <v>45859.626388888886</v>
      </c>
      <c r="G37" s="8" t="str">
        <v>Chuỗi sa sút tồi tệ nhất thập kỷ của mảng ngân hàng đầu tư</v>
      </c>
      <c r="H37" s="8" t="str">
        <v>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v>
      </c>
      <c r="I37" t="str">
        <v>Ngân hàng, Tài chính, Chứng khoán</v>
      </c>
    </row>
    <row r="38" spans="1:9" x14ac:dyDescent="0.35">
      <c r="A38" s="5">
        <v>14</v>
      </c>
      <c r="B38" s="8" t="str">
        <f t="shared" si="1"/>
        <v/>
      </c>
      <c r="C38" s="8" t="str">
        <v/>
      </c>
      <c r="D38" s="8" t="str">
        <v>Tích cực</v>
      </c>
      <c r="E38" s="96" t="str">
        <v>Vietnambiz</v>
      </c>
      <c r="F38" s="103">
        <v>45864.819444444445</v>
      </c>
      <c r="G38" s="8" t="str">
        <v>Kỷ lục về phát hành trái phiếu - tín hiệu đẩy mạnh đầu tư công của Trung Quốc</v>
      </c>
      <c r="H38" s="8" t="str">
        <v>Trung Quốc phát hành 7.880 tỷ NDT trái phiếu chính phủ, tăng 35,28% nửa đầu năm nay. Nguồn thu thuế 9.290 tỷ NDT giảm 1,2%, ngoài thuế 2.270 tỷ NDT tăng 3,7%. Chi tiêu ngân sách 14.130 tỷ NDT tăng 3,4%.</v>
      </c>
      <c r="I38" t="str">
        <v>Tài chính công, Trái phiếu Chính phủ, Đầu tư công</v>
      </c>
    </row>
    <row r="39" spans="1:9" x14ac:dyDescent="0.35">
      <c r="A39" s="5">
        <v>15</v>
      </c>
      <c r="B39" s="8" t="str">
        <f t="shared" si="1"/>
        <v>x</v>
      </c>
      <c r="C39" s="8" t="str">
        <v>x</v>
      </c>
      <c r="D39" s="8" t="str">
        <v>Tích cực</v>
      </c>
      <c r="E39" s="96" t="str">
        <v>Vietnambiz</v>
      </c>
      <c r="F39" s="103">
        <v>45863.728472222225</v>
      </c>
      <c r="G39" s="8" t="str">
        <v>Trái phiếu chính phủ Trung Quốc bị bán tháo mạnh, PBoC bơm tiền kỷ lục để ngăn rủi ro lan rộng</v>
      </c>
      <c r="H39" s="8"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I39" t="str">
        <v>Trái phiếu Chính phủ, Ngân hàng trung ương, Chính sách tiền tệ</v>
      </c>
    </row>
    <row r="40" spans="1:9" x14ac:dyDescent="0.35">
      <c r="A40" s="5">
        <v>16</v>
      </c>
      <c r="B40" s="8" t="str">
        <f t="shared" si="1"/>
        <v>x</v>
      </c>
      <c r="C40" s="8" t="str">
        <v>x</v>
      </c>
      <c r="D40" s="8" t="str">
        <v>Trung lập</v>
      </c>
      <c r="E40" s="96" t="str">
        <v>Vietnambiz</v>
      </c>
      <c r="F40" s="103">
        <v>45863.586805555555</v>
      </c>
      <c r="G40" s="8" t="str">
        <v>Chủ tịch Fed vẫn có nguy cơ mất chức vì kiên quyết làm một việc không ai dám</v>
      </c>
      <c r="H40" s="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I40" t="str">
        <v>Ngân hàng trung ương</v>
      </c>
    </row>
    <row r="41" spans="1:9" x14ac:dyDescent="0.35">
      <c r="A41" s="5">
        <v>17</v>
      </c>
      <c r="B41" s="8" t="str">
        <f t="shared" si="1"/>
        <v/>
      </c>
      <c r="C41" s="8" t="str">
        <v/>
      </c>
      <c r="D41" s="8" t="str">
        <v>Tiêu cực</v>
      </c>
      <c r="E41" s="96" t="str">
        <v>CafeF</v>
      </c>
      <c r="F41" s="103">
        <v>45863.611805555556</v>
      </c>
      <c r="G41" s="8" t="str">
        <v>Không cần phương Tây, một địa điểm ít người biết đang giúp kinh tế Nga đứng vững, đưa hàng trăm triệu USD hàng hoá đến ‘xứ bạch dương’</v>
      </c>
      <c r="H41" s="8" t="str">
        <v>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v>
      </c>
      <c r="I41" t="str">
        <v>Thương mại quốc tế, Ô tô</v>
      </c>
    </row>
    <row r="42" spans="1:9" x14ac:dyDescent="0.35">
      <c r="A42" s="5">
        <v>18</v>
      </c>
      <c r="B42" s="8" t="str">
        <f t="shared" si="1"/>
        <v/>
      </c>
      <c r="C42" s="8" t="str">
        <v/>
      </c>
      <c r="D42" s="8" t="str">
        <v>Tiêu cực</v>
      </c>
      <c r="E42" s="96" t="str">
        <v>CafeF</v>
      </c>
      <c r="F42" s="103">
        <v>45863.543749999997</v>
      </c>
      <c r="G42" s="8" t="str">
        <v>Đồng rúp Nga tăng 45% so với USD, hiệu suất tốt hàng đầu thế giới: Con dao hai lưỡi với nền kinh tế chịu trừng phạt?</v>
      </c>
      <c r="H42" s="8" t="str">
        <v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v>
      </c>
      <c r="I42" t="str">
        <v>Ngoại hối, Chính sách tiền tệ, Kinh tế toàn cầu</v>
      </c>
    </row>
    <row r="43" spans="1:9" x14ac:dyDescent="0.35">
      <c r="A43" s="5">
        <v>19</v>
      </c>
      <c r="B43" s="8" t="str">
        <f t="shared" si="1"/>
        <v>x</v>
      </c>
      <c r="C43" s="8" t="str">
        <v>x</v>
      </c>
      <c r="D43" s="8" t="str">
        <v>Tiêu cực</v>
      </c>
      <c r="E43" s="96" t="str">
        <v>CafeF</v>
      </c>
      <c r="F43" s="103">
        <v>45863.49722222222</v>
      </c>
      <c r="G43" s="8" t="str">
        <v>Trước thềm đàm phán, Trung Quốc cắt hoàn toàn nhập khẩu loại hàng hoá quan trọng từ Mỹ: Căng thẳng thương mại tiếp tục leo thang?</v>
      </c>
      <c r="H43" s="8" t="str">
        <v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v>
      </c>
      <c r="I43" t="str">
        <v>Thương mại quốc tế, Dầu khí, Năng lượng</v>
      </c>
    </row>
    <row r="44" spans="1:9" x14ac:dyDescent="0.35">
      <c r="A44" s="5">
        <v>20</v>
      </c>
      <c r="B44" s="8" t="str">
        <f t="shared" si="1"/>
        <v/>
      </c>
      <c r="C44" s="8" t="str">
        <v/>
      </c>
      <c r="D44" s="8" t="str">
        <v>Tiêu cực</v>
      </c>
      <c r="E44" s="96" t="str">
        <v>CafeF</v>
      </c>
      <c r="F44" s="103">
        <v>45863.329861111109</v>
      </c>
      <c r="G44" s="8" t="str">
        <v>'Đắng' của Elon Musk: Tesla 'bán non' 75% Bitcoin ngay trước khi giá nhân 6, ném ngay 3,5 tỷ USD qua cửa sổ</v>
      </c>
      <c r="H44" s="8" t="str">
        <v>Tesla báo cáo tài sản số 1,24 tỷ USD nhưng bỏ lỡ hàng tỷ USD lợi nhuận khi bán Bitcoin.  Doanh thu ô tô quý 2 giảm, cổ phiếu Tesla lao dốc 25% từ đầu năm.  Lợi nhuận từ Bitcoin 284 triệu USD, có thể cao hơn nhiều nếu không bán.</v>
      </c>
      <c r="I44" t="str">
        <v>Ô tô, Tiền mã hóa</v>
      </c>
    </row>
  </sheetData>
  <mergeCells count="2">
    <mergeCell ref="A1:I1"/>
    <mergeCell ref="A23:I23"/>
  </mergeCells>
  <pageMargins left="0.7" right="0.7" top="0.75" bottom="0.75" header="0.3" footer="0.3"/>
  <pageSetup scale="1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28"/>
  <sheetViews>
    <sheetView view="pageBreakPreview" zoomScale="70" zoomScaleNormal="100" zoomScaleSheetLayoutView="70" workbookViewId="0">
      <selection activeCell="W26" sqref="W26"/>
    </sheetView>
  </sheetViews>
  <sheetFormatPr defaultRowHeight="14.5" x14ac:dyDescent="0.35"/>
  <cols>
    <col min="1" max="1" width="11.453125" style="2" customWidth="1"/>
    <col min="2" max="7" width="11.453125" customWidth="1"/>
    <col min="8" max="8" width="11.453125" style="2" customWidth="1"/>
    <col min="9" max="14" width="11.453125" customWidth="1"/>
    <col min="15" max="15" width="11.453125" style="2" customWidth="1"/>
    <col min="16" max="20" width="11.453125" customWidth="1"/>
    <col min="21" max="21" width="8.54296875" bestFit="1" customWidth="1"/>
    <col min="22" max="22" width="7.7265625" bestFit="1" customWidth="1"/>
    <col min="23" max="23" width="10.1796875" bestFit="1" customWidth="1"/>
    <col min="24" max="24" width="106.7265625" bestFit="1" customWidth="1"/>
    <col min="25" max="25" width="234.453125" bestFit="1" customWidth="1"/>
    <col min="26" max="26" width="15.453125" bestFit="1" customWidth="1"/>
    <col min="27" max="27" width="8.54296875" style="6" bestFit="1" customWidth="1"/>
    <col min="28" max="28" width="32.81640625" bestFit="1" customWidth="1"/>
    <col min="29" max="29" width="61" bestFit="1" customWidth="1"/>
  </cols>
  <sheetData>
    <row r="1" spans="1:20" ht="20" thickBot="1" x14ac:dyDescent="0.5">
      <c r="A1" s="149" t="s">
        <v>20</v>
      </c>
      <c r="B1" s="149"/>
      <c r="C1" s="149"/>
      <c r="D1" s="149"/>
      <c r="E1" s="149"/>
      <c r="F1" s="149"/>
      <c r="H1" s="149" t="s">
        <v>29</v>
      </c>
      <c r="I1" s="149"/>
      <c r="J1" s="149"/>
      <c r="K1" s="149"/>
      <c r="L1" s="149"/>
      <c r="M1" s="149"/>
      <c r="O1" s="149" t="s">
        <v>32</v>
      </c>
      <c r="P1" s="149"/>
      <c r="Q1" s="149"/>
      <c r="R1" s="149"/>
      <c r="S1" s="149"/>
      <c r="T1" s="149"/>
    </row>
    <row r="2" spans="1:20" ht="15" thickTop="1" x14ac:dyDescent="0.3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35">
      <c r="A3" s="3">
        <v>45870</v>
      </c>
      <c r="B3" s="4">
        <v>-1.7757391513624654E-2</v>
      </c>
      <c r="C3" s="4">
        <v>3.9890665454400676E-5</v>
      </c>
      <c r="D3" s="4">
        <v>-1.864639105567667E-2</v>
      </c>
      <c r="E3" s="4">
        <v>8.3354353586295726E-2</v>
      </c>
      <c r="F3" s="4">
        <v>1502.5799560546875</v>
      </c>
      <c r="H3" s="3">
        <v>45870</v>
      </c>
      <c r="I3" s="4">
        <v>4.8243888937714474E-2</v>
      </c>
      <c r="J3" s="4">
        <v>1.389183458267107E-3</v>
      </c>
      <c r="K3" s="4">
        <v>4.7729391943004407E-2</v>
      </c>
      <c r="L3" s="4">
        <v>0.14709043807248756</v>
      </c>
      <c r="M3" s="4">
        <v>266.70999145507813</v>
      </c>
      <c r="O3" s="3">
        <v>45870</v>
      </c>
      <c r="P3" s="4">
        <v>-3.9695479914915954E-2</v>
      </c>
      <c r="Q3" s="4">
        <v>-6.8443826468622682E-4</v>
      </c>
      <c r="R3" s="4">
        <v>-3.9928301750224104E-2</v>
      </c>
      <c r="S3" s="4">
        <v>9.1020244833818653E-2</v>
      </c>
      <c r="T3" s="4">
        <v>1606.199951171875</v>
      </c>
    </row>
    <row r="4" spans="1:20" x14ac:dyDescent="0.35">
      <c r="A4" s="3">
        <v>45869</v>
      </c>
      <c r="B4" s="4">
        <v>-1.7797282179079055E-2</v>
      </c>
      <c r="C4" s="4">
        <v>-3.3894160603149537E-3</v>
      </c>
      <c r="D4" s="4">
        <v>-1.2162890535590276E-2</v>
      </c>
      <c r="E4" s="4">
        <v>8.7238459869679597E-2</v>
      </c>
      <c r="F4" s="4">
        <v>1502.52001953125</v>
      </c>
      <c r="H4" s="3">
        <v>45869</v>
      </c>
      <c r="I4" s="4">
        <v>4.6854705479447367E-2</v>
      </c>
      <c r="J4" s="4">
        <v>1.8469604955444918E-2</v>
      </c>
      <c r="K4" s="4">
        <v>6.251245974152897E-2</v>
      </c>
      <c r="L4" s="4">
        <v>0.15333652962014321</v>
      </c>
      <c r="M4" s="4">
        <v>266.33999633789063</v>
      </c>
      <c r="O4" s="3">
        <v>45869</v>
      </c>
      <c r="P4" s="4">
        <v>-3.9011041650229727E-2</v>
      </c>
      <c r="Q4" s="4">
        <v>-9.8564649286806416E-3</v>
      </c>
      <c r="R4" s="4">
        <v>-2.9115041481048043E-2</v>
      </c>
      <c r="S4" s="4">
        <v>9.2658088938222249E-2</v>
      </c>
      <c r="T4" s="4">
        <v>1607.300048828125</v>
      </c>
    </row>
    <row r="5" spans="1:20" x14ac:dyDescent="0.35">
      <c r="A5" s="3">
        <v>45868</v>
      </c>
      <c r="B5" s="4">
        <v>-1.4407866118764101E-2</v>
      </c>
      <c r="C5" s="4">
        <v>9.5218127491261129E-3</v>
      </c>
      <c r="D5" s="4">
        <v>-3.094639015553069E-3</v>
      </c>
      <c r="E5" s="4">
        <v>8.8863881798828315E-2</v>
      </c>
      <c r="F5" s="4">
        <v>1507.6300048828125</v>
      </c>
      <c r="H5" s="3">
        <v>45868</v>
      </c>
      <c r="I5" s="4">
        <v>2.8385100524002449E-2</v>
      </c>
      <c r="J5" s="4">
        <v>2.4083682411395468E-2</v>
      </c>
      <c r="K5" s="4">
        <v>4.8850951931663111E-2</v>
      </c>
      <c r="L5" s="4">
        <v>0.12904764389324308</v>
      </c>
      <c r="M5" s="4">
        <v>261.510009765625</v>
      </c>
      <c r="O5" s="3">
        <v>45868</v>
      </c>
      <c r="P5" s="4">
        <v>-2.9154576721549086E-2</v>
      </c>
      <c r="Q5" s="4">
        <v>1.4189073584978118E-3</v>
      </c>
      <c r="R5" s="4">
        <v>-1.7967302584316447E-2</v>
      </c>
      <c r="S5" s="4">
        <v>0.10451119463790959</v>
      </c>
      <c r="T5" s="4">
        <v>1623.300048828125</v>
      </c>
    </row>
    <row r="6" spans="1:20" x14ac:dyDescent="0.35">
      <c r="A6" s="3">
        <v>45867</v>
      </c>
      <c r="B6" s="4">
        <v>-2.3929678867890214E-2</v>
      </c>
      <c r="C6" s="4">
        <v>-4.1100029510004576E-2</v>
      </c>
      <c r="D6" s="4">
        <v>-1.068537731058139E-2</v>
      </c>
      <c r="E6" s="4">
        <v>8.3877715283551924E-2</v>
      </c>
      <c r="F6" s="4">
        <v>1493.4100341796875</v>
      </c>
      <c r="H6" s="3">
        <v>45867</v>
      </c>
      <c r="I6" s="4">
        <v>4.3014181126069806E-3</v>
      </c>
      <c r="J6" s="4">
        <v>-3.1957267756541063E-2</v>
      </c>
      <c r="K6" s="4">
        <v>3.0300562121831742E-2</v>
      </c>
      <c r="L6" s="4">
        <v>0.11779384557490769</v>
      </c>
      <c r="M6" s="4">
        <v>255.36000061035156</v>
      </c>
      <c r="O6" s="3">
        <v>45867</v>
      </c>
      <c r="P6" s="4">
        <v>-3.0573484080046898E-2</v>
      </c>
      <c r="Q6" s="4">
        <v>-4.2528056704075556E-2</v>
      </c>
      <c r="R6" s="4">
        <v>-2.0543806646525664E-2</v>
      </c>
      <c r="S6" s="4">
        <v>0.11088271261123905</v>
      </c>
      <c r="T6" s="4">
        <v>1621</v>
      </c>
    </row>
    <row r="7" spans="1:20" x14ac:dyDescent="0.35">
      <c r="A7" s="3">
        <v>45866</v>
      </c>
      <c r="B7" s="4">
        <v>1.7170350642114363E-2</v>
      </c>
      <c r="C7" s="4">
        <v>1.7170350642114363E-2</v>
      </c>
      <c r="D7" s="4">
        <v>4.8732361023317461E-2</v>
      </c>
      <c r="E7" s="4">
        <v>0.13178842990162565</v>
      </c>
      <c r="F7" s="4">
        <v>1557.4200439453125</v>
      </c>
      <c r="H7" s="3">
        <v>45866</v>
      </c>
      <c r="I7" s="4">
        <v>3.6258685869148044E-2</v>
      </c>
      <c r="J7" s="4">
        <v>3.6258685869148044E-2</v>
      </c>
      <c r="K7" s="4">
        <v>7.3233311975539284E-2</v>
      </c>
      <c r="L7" s="4">
        <v>0.15081584128835779</v>
      </c>
      <c r="M7" s="4">
        <v>263.79000854492188</v>
      </c>
      <c r="O7" s="3">
        <v>45866</v>
      </c>
      <c r="P7" s="4">
        <v>1.1954572624028659E-2</v>
      </c>
      <c r="Q7" s="4">
        <v>1.1954572624028659E-2</v>
      </c>
      <c r="R7" s="4">
        <v>4.2166820560172402E-2</v>
      </c>
      <c r="S7" s="4">
        <v>0.15752770973605479</v>
      </c>
      <c r="T7" s="4">
        <v>1693</v>
      </c>
    </row>
    <row r="8" spans="1:20" ht="20" thickBot="1" x14ac:dyDescent="0.5">
      <c r="A8" s="149" t="s">
        <v>21</v>
      </c>
      <c r="B8" s="149"/>
      <c r="C8" s="149"/>
      <c r="D8" s="149"/>
      <c r="E8" s="149"/>
      <c r="F8" s="149"/>
      <c r="H8" s="149" t="s">
        <v>31</v>
      </c>
      <c r="I8" s="149"/>
      <c r="J8" s="149"/>
      <c r="K8" s="149"/>
      <c r="L8" s="149"/>
      <c r="M8" s="149"/>
      <c r="O8" s="149" t="s">
        <v>34</v>
      </c>
      <c r="P8" s="149"/>
      <c r="Q8" s="149"/>
      <c r="R8" s="149"/>
      <c r="S8" s="149"/>
      <c r="T8" s="149"/>
    </row>
    <row r="9" spans="1:20" ht="15" thickTop="1" x14ac:dyDescent="0.3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35">
      <c r="A10" s="3">
        <v>45870</v>
      </c>
      <c r="B10" s="4">
        <v>-3.1756830456188823E-2</v>
      </c>
      <c r="C10" s="4">
        <v>1.2394229609524743E-5</v>
      </c>
      <c r="D10" s="4">
        <v>-3.2396205350858631E-2</v>
      </c>
      <c r="E10" s="4">
        <v>8.4956023300746697E-2</v>
      </c>
      <c r="F10" s="4">
        <v>1615.25</v>
      </c>
      <c r="H10" s="3">
        <v>45870</v>
      </c>
      <c r="I10" s="4">
        <v>6.1113080858675728E-3</v>
      </c>
      <c r="J10" s="4">
        <v>5.7661461865252672E-3</v>
      </c>
      <c r="K10" s="4">
        <v>5.9563666711508478E-3</v>
      </c>
      <c r="L10" s="4">
        <v>5.1695200668086638E-2</v>
      </c>
      <c r="M10" s="4">
        <v>106.40000152587891</v>
      </c>
      <c r="O10" s="3">
        <v>45870</v>
      </c>
      <c r="P10" s="4">
        <v>-3.972455626069904E-2</v>
      </c>
      <c r="Q10" s="4">
        <v>-6.8619811973646971E-4</v>
      </c>
      <c r="R10" s="4">
        <v>-3.9743393297211327E-2</v>
      </c>
      <c r="S10" s="4">
        <v>9.6440810687243417E-2</v>
      </c>
      <c r="T10" s="4">
        <v>1601.9000244140625</v>
      </c>
    </row>
    <row r="11" spans="1:20" x14ac:dyDescent="0.35">
      <c r="A11" s="3">
        <v>45869</v>
      </c>
      <c r="B11" s="4">
        <v>-3.1769224685798347E-2</v>
      </c>
      <c r="C11" s="4">
        <v>-9.5353441597083588E-3</v>
      </c>
      <c r="D11" s="4">
        <v>-2.7690326168457569E-2</v>
      </c>
      <c r="E11" s="4">
        <v>9.0487465376187126E-2</v>
      </c>
      <c r="F11" s="4">
        <v>1615.22998046875</v>
      </c>
      <c r="H11" s="3">
        <v>45869</v>
      </c>
      <c r="I11" s="4">
        <v>3.4516189934230557E-4</v>
      </c>
      <c r="J11" s="4">
        <v>6.4694158617368824E-3</v>
      </c>
      <c r="K11" s="4">
        <v>5.9908447268812726E-3</v>
      </c>
      <c r="L11" s="4">
        <v>4.8879637867757397E-2</v>
      </c>
      <c r="M11" s="4">
        <v>105.79000091552734</v>
      </c>
      <c r="O11" s="3">
        <v>45869</v>
      </c>
      <c r="P11" s="4">
        <v>-3.903835814096257E-2</v>
      </c>
      <c r="Q11" s="4">
        <v>-5.7681874009025691E-3</v>
      </c>
      <c r="R11" s="4">
        <v>-2.8484848484848446E-2</v>
      </c>
      <c r="S11" s="4">
        <v>8.7516960651289111E-2</v>
      </c>
      <c r="T11" s="4">
        <v>1603</v>
      </c>
    </row>
    <row r="12" spans="1:20" x14ac:dyDescent="0.35">
      <c r="A12" s="3">
        <v>45868</v>
      </c>
      <c r="B12" s="4">
        <v>-2.2233880526089989E-2</v>
      </c>
      <c r="C12" s="4">
        <v>5.8533575151442641E-3</v>
      </c>
      <c r="D12" s="4">
        <v>-1.3448182610764636E-2</v>
      </c>
      <c r="E12" s="4">
        <v>9.9827361512566659E-2</v>
      </c>
      <c r="F12" s="4">
        <v>1630.780029296875</v>
      </c>
      <c r="H12" s="3">
        <v>45868</v>
      </c>
      <c r="I12" s="4">
        <v>-6.1242539623945769E-3</v>
      </c>
      <c r="J12" s="4">
        <v>-9.0506183391598771E-3</v>
      </c>
      <c r="K12" s="4">
        <v>2.9579918851780906E-3</v>
      </c>
      <c r="L12" s="4">
        <v>4.472716402644572E-2</v>
      </c>
      <c r="M12" s="4">
        <v>105.11000061035156</v>
      </c>
      <c r="O12" s="3">
        <v>45868</v>
      </c>
      <c r="P12" s="4">
        <v>-3.3270170740060001E-2</v>
      </c>
      <c r="Q12" s="4">
        <v>-5.5511008011781549E-3</v>
      </c>
      <c r="R12" s="4">
        <v>-2.1187410987306698E-2</v>
      </c>
      <c r="S12" s="4">
        <v>0.10002053799554167</v>
      </c>
      <c r="T12" s="4">
        <v>1612.300048828125</v>
      </c>
    </row>
    <row r="13" spans="1:20" x14ac:dyDescent="0.35">
      <c r="A13" s="3">
        <v>45867</v>
      </c>
      <c r="B13" s="4">
        <v>-2.8087238041234253E-2</v>
      </c>
      <c r="C13" s="4">
        <v>-4.3842091497696911E-2</v>
      </c>
      <c r="D13" s="4">
        <v>-2.0948285495837049E-2</v>
      </c>
      <c r="E13" s="4">
        <v>9.8315901746697909E-2</v>
      </c>
      <c r="F13" s="4">
        <v>1621.2900390625</v>
      </c>
      <c r="H13" s="3">
        <v>45867</v>
      </c>
      <c r="I13" s="4">
        <v>2.9263643767653003E-3</v>
      </c>
      <c r="J13" s="4">
        <v>-8.1354285273999016E-3</v>
      </c>
      <c r="K13" s="4">
        <v>1.9707778484094662E-2</v>
      </c>
      <c r="L13" s="4">
        <v>5.3117537820495997E-2</v>
      </c>
      <c r="M13" s="4">
        <v>106.06999969482422</v>
      </c>
      <c r="O13" s="3">
        <v>45867</v>
      </c>
      <c r="P13" s="4">
        <v>-2.7719069938881846E-2</v>
      </c>
      <c r="Q13" s="4">
        <v>-3.8089558689928804E-2</v>
      </c>
      <c r="R13" s="4">
        <v>-1.5006045669425871E-2</v>
      </c>
      <c r="S13" s="4">
        <v>0.11276599095959172</v>
      </c>
      <c r="T13" s="4">
        <v>1621.300048828125</v>
      </c>
    </row>
    <row r="14" spans="1:20" x14ac:dyDescent="0.35">
      <c r="A14" s="3">
        <v>45866</v>
      </c>
      <c r="B14" s="4">
        <v>1.5754853456462659E-2</v>
      </c>
      <c r="C14" s="4">
        <v>1.5754853456462659E-2</v>
      </c>
      <c r="D14" s="4">
        <v>4.1503349911689691E-2</v>
      </c>
      <c r="E14" s="4">
        <v>0.14758787300775311</v>
      </c>
      <c r="F14" s="4">
        <v>1695.6300048828125</v>
      </c>
      <c r="H14" s="3">
        <v>45866</v>
      </c>
      <c r="I14" s="4">
        <v>1.1061792904165202E-2</v>
      </c>
      <c r="J14" s="4">
        <v>1.1061792904165202E-2</v>
      </c>
      <c r="K14" s="4">
        <v>2.5606654687826635E-2</v>
      </c>
      <c r="L14" s="4">
        <v>6.0491931029786672E-2</v>
      </c>
      <c r="M14" s="4">
        <v>106.94000244140625</v>
      </c>
      <c r="O14" s="3">
        <v>45866</v>
      </c>
      <c r="P14" s="4">
        <v>1.0370488751046958E-2</v>
      </c>
      <c r="Q14" s="4">
        <v>1.0370488751046958E-2</v>
      </c>
      <c r="R14" s="4">
        <v>4.0753318925594417E-2</v>
      </c>
      <c r="S14" s="4">
        <v>0.15350400788628371</v>
      </c>
      <c r="T14" s="4">
        <v>1685.5</v>
      </c>
    </row>
    <row r="15" spans="1:20" ht="20" thickBot="1" x14ac:dyDescent="0.5">
      <c r="A15" s="149" t="s">
        <v>17</v>
      </c>
      <c r="B15" s="149"/>
      <c r="C15" s="149"/>
      <c r="D15" s="149"/>
      <c r="E15" s="149"/>
      <c r="F15" s="149"/>
      <c r="H15" s="149" t="s">
        <v>19</v>
      </c>
      <c r="I15" s="149"/>
      <c r="J15" s="149"/>
      <c r="K15" s="149"/>
      <c r="L15" s="149"/>
      <c r="M15" s="149"/>
      <c r="O15" s="149" t="s">
        <v>16</v>
      </c>
      <c r="P15" s="149"/>
      <c r="Q15" s="149"/>
      <c r="R15" s="149"/>
      <c r="S15" s="149"/>
      <c r="T15" s="22"/>
    </row>
    <row r="16" spans="1:20" ht="15" thickTop="1" x14ac:dyDescent="0.3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35">
      <c r="A17" s="3">
        <v>45869</v>
      </c>
      <c r="B17" s="4">
        <v>-1.2617797054851887E-2</v>
      </c>
      <c r="C17" s="4">
        <v>-7.4289532816825821E-3</v>
      </c>
      <c r="D17" s="4">
        <v>-1.2595221262404532E-2</v>
      </c>
      <c r="E17" s="4">
        <v>-7.9452849189129982E-3</v>
      </c>
      <c r="F17" s="4">
        <v>44130.98046875</v>
      </c>
      <c r="H17" s="3">
        <v>45869</v>
      </c>
      <c r="I17" s="4">
        <v>-5.7931492856355682E-4</v>
      </c>
      <c r="J17" s="4">
        <v>-4.5210531980466317E-4</v>
      </c>
      <c r="K17" s="4">
        <v>-6.0848343891672929E-4</v>
      </c>
      <c r="L17" s="4">
        <v>3.5090371763805805E-2</v>
      </c>
      <c r="M17">
        <v>9132.8095703125</v>
      </c>
      <c r="O17" s="3">
        <v>45870</v>
      </c>
      <c r="P17" s="4">
        <v>-6.7206847381012791E-3</v>
      </c>
      <c r="Q17" s="4">
        <v>-1.0917704124137062E-3</v>
      </c>
      <c r="R17" s="4">
        <v>-6.7753144580169344E-3</v>
      </c>
      <c r="S17" s="4">
        <v>2.7931775434608674E-2</v>
      </c>
      <c r="T17" s="4">
        <v>3569.30712890625</v>
      </c>
    </row>
    <row r="18" spans="1:20" x14ac:dyDescent="0.35">
      <c r="A18" s="3">
        <v>45868</v>
      </c>
      <c r="B18" s="4">
        <v>-5.1888437731693049E-3</v>
      </c>
      <c r="C18" s="4">
        <v>-3.8470879468792685E-3</v>
      </c>
      <c r="D18" s="4">
        <v>-1.2197384729915051E-2</v>
      </c>
      <c r="E18" s="4">
        <v>-7.5649400102983932E-4</v>
      </c>
      <c r="F18" s="4">
        <v>44461.28125</v>
      </c>
      <c r="H18" s="3">
        <v>45868</v>
      </c>
      <c r="I18" s="4">
        <v>-1.2720960875889364E-4</v>
      </c>
      <c r="J18" s="4">
        <v>6.7873844862065269E-5</v>
      </c>
      <c r="K18" s="4">
        <v>8.3264665481046496E-3</v>
      </c>
      <c r="L18" s="4">
        <v>4.1283507709217293E-2</v>
      </c>
      <c r="M18">
        <v>9136.9404296875</v>
      </c>
      <c r="O18" s="3">
        <v>45869</v>
      </c>
      <c r="P18" s="4">
        <v>-5.6289143256875729E-3</v>
      </c>
      <c r="Q18" s="4">
        <v>-1.1756602441489461E-2</v>
      </c>
      <c r="R18" s="4">
        <v>-9.0185852759590013E-3</v>
      </c>
      <c r="S18" s="4">
        <v>3.2375827871209628E-2</v>
      </c>
      <c r="T18" s="4">
        <v>3573.208251953125</v>
      </c>
    </row>
    <row r="19" spans="1:20" x14ac:dyDescent="0.35">
      <c r="A19" s="3">
        <v>45867</v>
      </c>
      <c r="B19" s="4">
        <v>-1.3417558262900364E-3</v>
      </c>
      <c r="C19" s="4">
        <v>-4.562476613713673E-3</v>
      </c>
      <c r="D19" s="4">
        <v>2.9334767009359108E-3</v>
      </c>
      <c r="E19" s="4">
        <v>1.220595448670081E-2</v>
      </c>
      <c r="F19" s="4">
        <v>44632.98828125</v>
      </c>
      <c r="H19" s="3">
        <v>45867</v>
      </c>
      <c r="I19" s="4">
        <v>-1.9508345362095891E-4</v>
      </c>
      <c r="J19" s="4">
        <v>6.0430812972240844E-3</v>
      </c>
      <c r="K19" s="4">
        <v>1.2468208832514538E-2</v>
      </c>
      <c r="L19" s="4">
        <v>3.9951855110025525E-2</v>
      </c>
      <c r="M19">
        <v>9136.3203125</v>
      </c>
      <c r="O19" s="3">
        <v>45868</v>
      </c>
      <c r="P19" s="4">
        <v>6.1276881158018881E-3</v>
      </c>
      <c r="Q19" s="4">
        <v>1.6637384356177343E-3</v>
      </c>
      <c r="R19" s="4">
        <v>9.3288443002439436E-3</v>
      </c>
      <c r="S19" s="4">
        <v>4.6580023927925041E-2</v>
      </c>
      <c r="T19" s="4">
        <v>3615.716796875</v>
      </c>
    </row>
    <row r="20" spans="1:20" x14ac:dyDescent="0.35">
      <c r="A20" s="3">
        <v>45866</v>
      </c>
      <c r="B20" s="4">
        <v>3.2207207874236365E-3</v>
      </c>
      <c r="C20" s="4">
        <v>-1.433419296153482E-3</v>
      </c>
      <c r="D20" s="4">
        <v>1.1607685966305903E-2</v>
      </c>
      <c r="E20" s="4">
        <v>2.3238385153221186E-2</v>
      </c>
      <c r="F20" s="4">
        <v>44837.55859375</v>
      </c>
      <c r="H20" s="3">
        <v>45866</v>
      </c>
      <c r="I20" s="4">
        <v>-6.2381647508450433E-3</v>
      </c>
      <c r="J20" s="4">
        <v>-4.261822510008062E-3</v>
      </c>
      <c r="K20" s="4">
        <v>7.5946154974666502E-3</v>
      </c>
      <c r="L20" s="4">
        <v>3.6580519735157635E-2</v>
      </c>
      <c r="M20">
        <v>9081.4404296875</v>
      </c>
      <c r="O20" s="3">
        <v>45867</v>
      </c>
      <c r="P20" s="4">
        <v>4.4639496801841538E-3</v>
      </c>
      <c r="Q20" s="4">
        <v>3.272478057154915E-3</v>
      </c>
      <c r="R20" s="4">
        <v>7.7753148442234465E-3</v>
      </c>
      <c r="S20" s="4">
        <v>4.3948806366590931E-2</v>
      </c>
      <c r="T20" s="4">
        <v>3609.711181640625</v>
      </c>
    </row>
    <row r="21" spans="1:20" x14ac:dyDescent="0.35">
      <c r="A21" s="3">
        <v>45863</v>
      </c>
      <c r="B21" s="4">
        <v>4.6541400835771185E-3</v>
      </c>
      <c r="C21" s="4">
        <v>4.6541400835771185E-3</v>
      </c>
      <c r="D21" s="4">
        <v>1.2622977146571568E-2</v>
      </c>
      <c r="E21" s="4">
        <v>3.4920313088169008E-2</v>
      </c>
      <c r="F21" s="4">
        <v>44901.921875</v>
      </c>
      <c r="H21" s="37">
        <v>45863</v>
      </c>
      <c r="I21" s="38">
        <v>-1.9763422408369813E-3</v>
      </c>
      <c r="J21" s="38">
        <v>-1.9763422408369813E-3</v>
      </c>
      <c r="K21" s="38">
        <v>1.4255754088513539E-2</v>
      </c>
      <c r="L21" s="38">
        <v>3.6527184430245052E-2</v>
      </c>
      <c r="M21">
        <v>9120.3095703125</v>
      </c>
      <c r="O21" s="3">
        <v>45866</v>
      </c>
      <c r="P21" s="4">
        <v>1.1914716230292388E-3</v>
      </c>
      <c r="Q21" s="4">
        <v>1.1914716230292388E-3</v>
      </c>
      <c r="R21" s="4">
        <v>1.0715727178799872E-2</v>
      </c>
      <c r="S21" s="4">
        <v>4.4568092111581636E-2</v>
      </c>
      <c r="T21" s="4">
        <v>3597.93701171875</v>
      </c>
    </row>
    <row r="22" spans="1:20" ht="20" thickBot="1" x14ac:dyDescent="0.5">
      <c r="A22" s="149" t="s">
        <v>37</v>
      </c>
      <c r="B22" s="149"/>
      <c r="C22" s="149"/>
      <c r="D22" s="149"/>
      <c r="E22" s="149"/>
      <c r="F22" s="149"/>
      <c r="H22" s="149" t="s">
        <v>39</v>
      </c>
      <c r="I22" s="149"/>
      <c r="J22" s="149"/>
      <c r="K22" s="149"/>
      <c r="L22" s="149"/>
      <c r="M22" s="149"/>
      <c r="O22" s="149" t="s">
        <v>18</v>
      </c>
      <c r="P22" s="149"/>
      <c r="Q22" s="149"/>
      <c r="R22" s="149"/>
      <c r="S22" s="149"/>
      <c r="T22" s="149"/>
    </row>
    <row r="23" spans="1:20" ht="15" thickTop="1" x14ac:dyDescent="0.35">
      <c r="A23" s="3" t="str" cm="1">
        <f t="array" ref="A23:F28">_xlfn.CHOOSECOLS(_xlfn.VSTACK(weekly_history_data[#Headers],
  _xlfn._xlws.SORT(_xlfn._xlws.FILTER(weekly_history_data[], weekly_history_data[ticker]=A22), 1, -1)
 ), 1, 4, 5, 6, 7, 3)</f>
        <v>date</v>
      </c>
      <c r="B23" s="4" t="str">
        <v>cum_change</v>
      </c>
      <c r="C23" s="4" t="str">
        <v>1d_change</v>
      </c>
      <c r="D23" s="4" t="str">
        <v>5d_change</v>
      </c>
      <c r="E23" s="4" t="str">
        <v>20d_change</v>
      </c>
      <c r="F23" s="4" t="str">
        <v>close</v>
      </c>
      <c r="H23" s="3" t="str" cm="1">
        <f t="array" ref="H23:M28">_xlfn.CHOOSECOLS(_xlfn.VSTACK(weekly_history_data[#Headers],
  _xlfn._xlws.SORT(_xlfn._xlws.FILTER(weekly_history_data[], weekly_history_data[ticker]=H22), 1, -1)
 ), 1, 4, 5, 6, 7, 3)</f>
        <v>date</v>
      </c>
      <c r="I23" s="4" t="str">
        <v>cum_change</v>
      </c>
      <c r="J23" s="4" t="str">
        <v>1d_change</v>
      </c>
      <c r="K23" s="4" t="str">
        <v>5d_change</v>
      </c>
      <c r="L23" s="4" t="str">
        <v>20d_change</v>
      </c>
      <c r="M23" t="str">
        <v>close</v>
      </c>
      <c r="O23" s="3" t="str" cm="1">
        <f t="array" ref="O23:T28">_xlfn.CHOOSECOLS(_xlfn.VSTACK(weekly_history_data[#Headers],
  _xlfn._xlws.SORT(_xlfn._xlws.FILTER(weekly_history_data[], weekly_history_data[ticker]=O22), 1, -1)
 ), 1, 4, 5, 6, 7, 3)</f>
        <v>date</v>
      </c>
      <c r="P23" s="4" t="str">
        <v>cum_change</v>
      </c>
      <c r="Q23" s="4" t="str">
        <v>1d_change</v>
      </c>
      <c r="R23" s="4" t="str">
        <v>5d_change</v>
      </c>
      <c r="S23" s="4" t="str">
        <v>20d_change</v>
      </c>
      <c r="T23" s="4" t="str">
        <v>close</v>
      </c>
    </row>
    <row r="24" spans="1:20" x14ac:dyDescent="0.35">
      <c r="A24" s="3">
        <v>45869</v>
      </c>
      <c r="B24" s="4">
        <v>-3.7525085884129172E-3</v>
      </c>
      <c r="C24" s="4">
        <v>-3.6948193411530106E-3</v>
      </c>
      <c r="D24" s="4">
        <v>-3.7653060997421273E-3</v>
      </c>
      <c r="E24" s="4">
        <v>1.7980193442622028E-2</v>
      </c>
      <c r="F24" s="4">
        <v>6339.39013671875</v>
      </c>
      <c r="H24" s="3">
        <v>45869</v>
      </c>
      <c r="I24" s="4">
        <v>-6.479238520822328E-3</v>
      </c>
      <c r="J24" s="4">
        <v>-1.3583869167812068E-2</v>
      </c>
      <c r="K24" s="4">
        <v>-6.5880400640075942E-3</v>
      </c>
      <c r="L24" s="4">
        <v>-4.3476190811266857E-3</v>
      </c>
      <c r="M24">
        <v>5319.919921875</v>
      </c>
      <c r="O24" s="3">
        <v>45870</v>
      </c>
      <c r="P24" s="4">
        <v>-1.2997885184179769E-2</v>
      </c>
      <c r="Q24" s="4">
        <v>-3.7779604358963992E-3</v>
      </c>
      <c r="R24" s="4">
        <v>-1.3063665132512225E-2</v>
      </c>
      <c r="S24" s="4">
        <v>2.8370899315574905E-2</v>
      </c>
      <c r="T24" s="4">
        <v>40914.66015625</v>
      </c>
    </row>
    <row r="25" spans="1:20" x14ac:dyDescent="0.35">
      <c r="A25" s="3">
        <v>45868</v>
      </c>
      <c r="B25" s="4">
        <v>-5.7689247259906651E-5</v>
      </c>
      <c r="C25" s="4">
        <v>-1.2494327466496813E-3</v>
      </c>
      <c r="D25" s="4">
        <v>6.2742608335630834E-4</v>
      </c>
      <c r="E25" s="4">
        <v>2.6603723284408742E-2</v>
      </c>
      <c r="F25" s="4">
        <v>6362.89990234375</v>
      </c>
      <c r="H25" s="3">
        <v>45868</v>
      </c>
      <c r="I25" s="4">
        <v>7.1046306469897402E-3</v>
      </c>
      <c r="J25" s="4">
        <v>2.5988957393576761E-3</v>
      </c>
      <c r="K25" s="4">
        <v>9.1556674521682258E-3</v>
      </c>
      <c r="L25" s="4">
        <v>1.3999601018623409E-2</v>
      </c>
      <c r="M25">
        <v>5393.18017578125</v>
      </c>
      <c r="O25" s="3">
        <v>45869</v>
      </c>
      <c r="P25" s="4">
        <v>-9.2199247482833702E-3</v>
      </c>
      <c r="Q25" s="4">
        <v>1.0210900627166453E-2</v>
      </c>
      <c r="R25" s="4">
        <v>-1.8087155942310917E-2</v>
      </c>
      <c r="S25" s="4">
        <v>3.2878729604846058E-2</v>
      </c>
      <c r="T25" s="4">
        <v>41069.8203125</v>
      </c>
    </row>
    <row r="26" spans="1:20" x14ac:dyDescent="0.35">
      <c r="A26" s="3">
        <v>45867</v>
      </c>
      <c r="B26" s="4">
        <v>1.1917434993897746E-3</v>
      </c>
      <c r="C26" s="4">
        <v>-2.9594423887242538E-3</v>
      </c>
      <c r="D26" s="4">
        <v>9.7057738748695943E-3</v>
      </c>
      <c r="E26" s="4">
        <v>2.6738275529445188E-2</v>
      </c>
      <c r="F26" s="4">
        <v>6370.85986328125</v>
      </c>
      <c r="H26" s="3">
        <v>45867</v>
      </c>
      <c r="I26" s="4">
        <v>4.5057349076320641E-3</v>
      </c>
      <c r="J26" s="4">
        <v>7.7975630488564818E-3</v>
      </c>
      <c r="K26" s="4">
        <v>1.6769785571684404E-2</v>
      </c>
      <c r="L26" s="4">
        <v>1.8319223598055157E-2</v>
      </c>
      <c r="M26">
        <v>5379.2001953125</v>
      </c>
      <c r="O26" s="3">
        <v>45868</v>
      </c>
      <c r="P26" s="4">
        <v>-1.9430825375449823E-2</v>
      </c>
      <c r="Q26" s="4">
        <v>-4.8805855550226873E-4</v>
      </c>
      <c r="R26" s="4">
        <v>-1.254808176732547E-2</v>
      </c>
      <c r="S26" s="4">
        <v>1.671499047526015E-2</v>
      </c>
      <c r="T26" s="4">
        <v>40654.69921875</v>
      </c>
    </row>
    <row r="27" spans="1:20" x14ac:dyDescent="0.35">
      <c r="A27" s="3">
        <v>45866</v>
      </c>
      <c r="B27" s="4">
        <v>4.1511858881140284E-3</v>
      </c>
      <c r="C27" s="4">
        <v>1.7685810881817865E-4</v>
      </c>
      <c r="D27" s="4">
        <v>1.3348439572989257E-2</v>
      </c>
      <c r="E27" s="4">
        <v>3.5104121852359782E-2</v>
      </c>
      <c r="F27" s="4">
        <v>6389.77001953125</v>
      </c>
      <c r="H27" s="3">
        <v>45866</v>
      </c>
      <c r="I27" s="4">
        <v>-3.2918281412244177E-3</v>
      </c>
      <c r="J27" s="4">
        <v>-2.7241483250410869E-3</v>
      </c>
      <c r="K27" s="4">
        <v>-1.0106536733226479E-3</v>
      </c>
      <c r="L27" s="4">
        <v>6.4752570565091983E-3</v>
      </c>
      <c r="M27">
        <v>5337.580078125</v>
      </c>
      <c r="O27" s="3">
        <v>45867</v>
      </c>
      <c r="P27" s="4">
        <v>-1.8942766819947554E-2</v>
      </c>
      <c r="Q27" s="4">
        <v>-7.8959125275580577E-3</v>
      </c>
      <c r="R27" s="4">
        <v>2.2617993042883811E-2</v>
      </c>
      <c r="S27" s="4">
        <v>4.6226776623741195E-3</v>
      </c>
      <c r="T27" s="4">
        <v>40674.55078125</v>
      </c>
    </row>
    <row r="28" spans="1:20" x14ac:dyDescent="0.35">
      <c r="A28" s="3">
        <v>45863</v>
      </c>
      <c r="B28" s="4">
        <v>3.9743277792958498E-3</v>
      </c>
      <c r="C28" s="4">
        <v>3.9743277792958498E-3</v>
      </c>
      <c r="D28" s="4">
        <v>1.458681281834906E-2</v>
      </c>
      <c r="E28" s="4">
        <v>4.0322310691050411E-2</v>
      </c>
      <c r="F28" s="4">
        <v>6388.64013671875</v>
      </c>
      <c r="H28" s="3">
        <v>45863</v>
      </c>
      <c r="I28" s="4">
        <v>-5.6767981618333074E-4</v>
      </c>
      <c r="J28" s="4">
        <v>-5.6767981618333074E-4</v>
      </c>
      <c r="K28" s="4">
        <v>-1.3191865705549644E-3</v>
      </c>
      <c r="L28" s="4">
        <v>4.9796867325679894E-3</v>
      </c>
      <c r="M28">
        <v>5352.16015625</v>
      </c>
      <c r="O28" s="3">
        <v>45866</v>
      </c>
      <c r="P28" s="4">
        <v>-1.1046854292389496E-2</v>
      </c>
      <c r="Q28" s="4">
        <v>-1.1046854292389496E-2</v>
      </c>
      <c r="R28" s="4">
        <v>2.9612921402765613E-2</v>
      </c>
      <c r="S28" s="4">
        <v>2.1107442432346302E-2</v>
      </c>
      <c r="T28" s="4">
        <v>40998.26953125</v>
      </c>
    </row>
  </sheetData>
  <mergeCells count="12">
    <mergeCell ref="O22:T22"/>
    <mergeCell ref="H22:M22"/>
    <mergeCell ref="A22:F22"/>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5" x14ac:dyDescent="0.35"/>
  <cols>
    <col min="1" max="1" width="10.7265625" style="2" bestFit="1" customWidth="1"/>
    <col min="2" max="2" width="11.81640625" bestFit="1" customWidth="1"/>
    <col min="3" max="3" width="12" bestFit="1" customWidth="1"/>
    <col min="4" max="4" width="12.7265625" bestFit="1" customWidth="1"/>
    <col min="5" max="5" width="12" bestFit="1" customWidth="1"/>
    <col min="6" max="6" width="11.7265625" bestFit="1" customWidth="1"/>
    <col min="7" max="7" width="12" bestFit="1" customWidth="1"/>
    <col min="8" max="8" width="12" customWidth="1"/>
    <col min="9" max="9" width="8.453125" customWidth="1"/>
    <col min="10" max="10" width="8.26953125" bestFit="1" customWidth="1"/>
    <col min="11" max="11" width="15.54296875" bestFit="1" customWidth="1"/>
    <col min="12" max="15" width="12" bestFit="1" customWidth="1"/>
    <col min="16" max="17" width="12.7265625" bestFit="1" customWidth="1"/>
    <col min="18" max="18" width="13.26953125" bestFit="1" customWidth="1"/>
    <col min="19" max="19" width="12.7265625" bestFit="1" customWidth="1"/>
  </cols>
  <sheetData>
    <row r="1" spans="1:19" ht="27.75" customHeight="1" x14ac:dyDescent="0.35">
      <c r="A1" s="152" t="s">
        <v>88</v>
      </c>
      <c r="B1" s="152"/>
      <c r="C1" s="152"/>
      <c r="D1" s="152"/>
      <c r="E1" s="152"/>
      <c r="F1" s="152"/>
      <c r="G1" s="152"/>
      <c r="H1" s="45"/>
      <c r="J1" s="150" t="s">
        <v>137</v>
      </c>
      <c r="K1" s="150"/>
      <c r="L1" s="150"/>
      <c r="M1" s="150"/>
      <c r="N1" s="150"/>
      <c r="O1" s="150"/>
      <c r="P1" s="150"/>
      <c r="Q1" s="150"/>
      <c r="R1" s="150"/>
      <c r="S1" s="150"/>
    </row>
    <row r="2" spans="1:19" ht="18.75" customHeight="1" thickBot="1" x14ac:dyDescent="0.5">
      <c r="A2" s="151" t="s">
        <v>56</v>
      </c>
      <c r="B2" s="151"/>
      <c r="C2" s="151"/>
      <c r="D2" s="151"/>
      <c r="E2" s="151"/>
      <c r="F2" s="151"/>
      <c r="G2" s="151"/>
      <c r="H2" s="44"/>
      <c r="J2" s="149" t="s">
        <v>25</v>
      </c>
      <c r="K2" s="149"/>
      <c r="L2" s="149"/>
      <c r="M2" s="149"/>
      <c r="N2" s="149"/>
      <c r="O2" s="149"/>
      <c r="P2" s="149"/>
      <c r="Q2" s="149"/>
      <c r="R2" s="149"/>
      <c r="S2" s="149"/>
    </row>
    <row r="3" spans="1:19" ht="18.75" customHeight="1" thickTop="1" x14ac:dyDescent="0.3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262</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35">
      <c r="A4" s="2">
        <v>45870</v>
      </c>
      <c r="B4">
        <v>-80.723823999999993</v>
      </c>
      <c r="C4">
        <v>29.356898000000001</v>
      </c>
      <c r="D4">
        <v>-2409.2084090880003</v>
      </c>
      <c r="E4">
        <v>794.92094630400004</v>
      </c>
      <c r="F4">
        <v>-51.366925999999999</v>
      </c>
      <c r="G4">
        <v>-1614.2874627840004</v>
      </c>
      <c r="H4">
        <f>SUM($G4:G$8)</f>
        <v>-3884.2052017919996</v>
      </c>
      <c r="J4" s="2" t="str">
        <v>market</v>
      </c>
      <c r="K4" t="str">
        <v>Thị trường</v>
      </c>
      <c r="L4">
        <v>7926093.9264673032</v>
      </c>
      <c r="M4">
        <v>7665904.9213356841</v>
      </c>
      <c r="N4">
        <v>54159.089780804286</v>
      </c>
      <c r="O4">
        <v>314348.09491242457</v>
      </c>
      <c r="P4">
        <v>-260189.00513162027</v>
      </c>
      <c r="Q4">
        <v>-3.2826888950026167E-2</v>
      </c>
      <c r="R4" t="str">
        <v>neutral</v>
      </c>
      <c r="S4">
        <v>1</v>
      </c>
    </row>
    <row r="5" spans="1:19" ht="18.75" customHeight="1" thickBot="1" x14ac:dyDescent="0.5">
      <c r="A5" s="2">
        <v>45869</v>
      </c>
      <c r="B5">
        <v>-173.21194800000001</v>
      </c>
      <c r="C5">
        <v>105.230407</v>
      </c>
      <c r="D5">
        <v>-5580.1626705919998</v>
      </c>
      <c r="E5">
        <v>3356.6393896960003</v>
      </c>
      <c r="F5">
        <v>-67.981541000000007</v>
      </c>
      <c r="G5">
        <v>-2223.5232808959995</v>
      </c>
      <c r="H5">
        <f>SUM($G5:G$8)</f>
        <v>-2269.9177390079994</v>
      </c>
      <c r="J5" s="149" t="s">
        <v>117</v>
      </c>
      <c r="K5" s="149"/>
      <c r="L5" s="149"/>
      <c r="M5" s="149"/>
      <c r="N5" s="149"/>
      <c r="O5" s="149"/>
      <c r="P5" s="149"/>
      <c r="Q5" s="149"/>
      <c r="R5" s="149"/>
      <c r="S5" s="149"/>
    </row>
    <row r="6" spans="1:19" ht="18.75" customHeight="1" thickTop="1" x14ac:dyDescent="0.35">
      <c r="A6" s="2">
        <v>45868</v>
      </c>
      <c r="B6">
        <v>-132.080198</v>
      </c>
      <c r="C6">
        <v>194.57970299999999</v>
      </c>
      <c r="D6">
        <v>-4129.9732439039999</v>
      </c>
      <c r="E6">
        <v>5753.9324354560003</v>
      </c>
      <c r="F6">
        <v>62.499504999999999</v>
      </c>
      <c r="G6">
        <v>1623.9591915520002</v>
      </c>
      <c r="H6">
        <f>SUM($G6:G$8)</f>
        <v>-46.394458111999597</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35">
      <c r="A7" s="2">
        <v>45867</v>
      </c>
      <c r="B7">
        <v>-214.263443</v>
      </c>
      <c r="C7">
        <v>210.85803799999999</v>
      </c>
      <c r="D7">
        <v>-6739.4864168960003</v>
      </c>
      <c r="E7">
        <v>6053.3198643200003</v>
      </c>
      <c r="F7">
        <v>-3.405405</v>
      </c>
      <c r="G7">
        <v>-686.16655257600007</v>
      </c>
      <c r="H7">
        <f>SUM($G7:G$8)</f>
        <v>-1670.3536496639999</v>
      </c>
      <c r="J7" s="2" t="str">
        <v>industry</v>
      </c>
      <c r="K7" t="str">
        <v>BĐS KCN</v>
      </c>
      <c r="L7">
        <v>178655.34409110568</v>
      </c>
      <c r="M7">
        <v>181215.49290639884</v>
      </c>
      <c r="N7">
        <v>54159.089780804286</v>
      </c>
      <c r="O7">
        <v>314348.09491242457</v>
      </c>
      <c r="P7">
        <v>2560.1488152931579</v>
      </c>
      <c r="Q7">
        <v>1.4330099266370687E-2</v>
      </c>
      <c r="R7" t="str">
        <v>positive</v>
      </c>
      <c r="S7">
        <v>6.9473511552411238E-3</v>
      </c>
    </row>
    <row r="8" spans="1:19" ht="18.75" customHeight="1" x14ac:dyDescent="0.35">
      <c r="A8" s="2">
        <v>45866</v>
      </c>
      <c r="B8">
        <v>-149.314302</v>
      </c>
      <c r="C8">
        <v>139.27038899999999</v>
      </c>
      <c r="D8">
        <v>-4875.822751744</v>
      </c>
      <c r="E8">
        <v>3891.635654656</v>
      </c>
      <c r="F8">
        <v>-10.043913</v>
      </c>
      <c r="G8">
        <v>-984.18709708799975</v>
      </c>
      <c r="H8">
        <f>SUM($G$8:G8)</f>
        <v>-984.18709708799975</v>
      </c>
      <c r="J8" s="2" t="str">
        <v>industry</v>
      </c>
      <c r="K8" t="str">
        <v>Dầu khí</v>
      </c>
      <c r="L8">
        <v>154035.38921557076</v>
      </c>
      <c r="M8">
        <v>155832.86192670427</v>
      </c>
      <c r="N8">
        <v>54159.089780804286</v>
      </c>
      <c r="O8">
        <v>314348.09491242457</v>
      </c>
      <c r="P8">
        <v>1797.4727111335019</v>
      </c>
      <c r="Q8">
        <v>1.1669219133909328E-2</v>
      </c>
      <c r="R8" t="str">
        <v>positive</v>
      </c>
      <c r="S8">
        <v>4.8777141553694361E-3</v>
      </c>
    </row>
    <row r="9" spans="1:19" ht="18.75" customHeight="1" thickBot="1" x14ac:dyDescent="0.5">
      <c r="A9" s="151" t="s">
        <v>55</v>
      </c>
      <c r="B9" s="151"/>
      <c r="C9" s="151"/>
      <c r="D9" s="151"/>
      <c r="E9" s="151"/>
      <c r="F9" s="151"/>
      <c r="G9" s="151"/>
      <c r="H9" s="44"/>
      <c r="J9" t="str">
        <v>industry</v>
      </c>
      <c r="K9" t="str">
        <v>Xây dựng</v>
      </c>
      <c r="L9">
        <v>167402.33079919283</v>
      </c>
      <c r="M9">
        <v>168320.75650800034</v>
      </c>
      <c r="N9">
        <v>54159.089780804286</v>
      </c>
      <c r="O9">
        <v>314348.09491242457</v>
      </c>
      <c r="P9">
        <v>918.42570880749122</v>
      </c>
      <c r="Q9">
        <v>5.4863376419125613E-3</v>
      </c>
      <c r="R9" t="str">
        <v>positive</v>
      </c>
      <c r="S9">
        <v>2.4922871166597549E-3</v>
      </c>
    </row>
    <row r="10" spans="1:19" ht="18.75" customHeight="1" thickTop="1" x14ac:dyDescent="0.3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262</v>
      </c>
      <c r="J10" t="str">
        <v>industry</v>
      </c>
      <c r="K10" t="str">
        <v>Dệt may</v>
      </c>
      <c r="L10">
        <v>24535.877662464827</v>
      </c>
      <c r="M10">
        <v>24326.44389353248</v>
      </c>
      <c r="N10">
        <v>54159.089780804286</v>
      </c>
      <c r="O10">
        <v>314348.09491242457</v>
      </c>
      <c r="P10">
        <v>-209.43376893235012</v>
      </c>
      <c r="Q10">
        <v>-8.535817296348067E-3</v>
      </c>
      <c r="R10" t="str">
        <v>nagative</v>
      </c>
      <c r="S10">
        <v>-5.6833021887130208E-4</v>
      </c>
    </row>
    <row r="11" spans="1:19" ht="18.75" customHeight="1" x14ac:dyDescent="0.35">
      <c r="A11" s="2">
        <v>45870</v>
      </c>
      <c r="B11">
        <v>0</v>
      </c>
      <c r="C11">
        <v>0</v>
      </c>
      <c r="D11">
        <v>0</v>
      </c>
      <c r="E11">
        <v>0</v>
      </c>
      <c r="F11">
        <v>0</v>
      </c>
      <c r="G11">
        <v>0</v>
      </c>
      <c r="H11">
        <f>SUM($G11:G$15)</f>
        <v>-509.77426636799964</v>
      </c>
      <c r="J11" t="str">
        <v>industry</v>
      </c>
      <c r="K11" t="str">
        <v>Y tế</v>
      </c>
      <c r="L11">
        <v>48682.423730775707</v>
      </c>
      <c r="M11">
        <v>48066.207637406071</v>
      </c>
      <c r="N11">
        <v>54159.089780804286</v>
      </c>
      <c r="O11">
        <v>314348.09491242457</v>
      </c>
      <c r="P11">
        <v>-616.21609336963775</v>
      </c>
      <c r="Q11">
        <v>-1.2657876213753114E-2</v>
      </c>
      <c r="R11" t="str">
        <v>nagative</v>
      </c>
      <c r="S11">
        <v>-1.6721956015121361E-3</v>
      </c>
    </row>
    <row r="12" spans="1:19" ht="18.75" customHeight="1" x14ac:dyDescent="0.35">
      <c r="A12" s="2">
        <v>45869</v>
      </c>
      <c r="B12">
        <v>-39.375591999999997</v>
      </c>
      <c r="C12">
        <v>30.364452</v>
      </c>
      <c r="D12">
        <v>-1303.1187415039999</v>
      </c>
      <c r="E12">
        <v>1138.8236595200001</v>
      </c>
      <c r="F12">
        <v>-9.0111399999999993</v>
      </c>
      <c r="G12">
        <v>-164.29508198399981</v>
      </c>
      <c r="H12">
        <f>SUM($G12:G$15)</f>
        <v>-509.77426636799964</v>
      </c>
      <c r="J12" t="str">
        <v>industry</v>
      </c>
      <c r="K12" t="str">
        <v>Công ty tài chính</v>
      </c>
      <c r="L12">
        <v>26650.039813135187</v>
      </c>
      <c r="M12">
        <v>25997.232783732819</v>
      </c>
      <c r="N12">
        <v>54159.089780804286</v>
      </c>
      <c r="O12">
        <v>314348.09491242457</v>
      </c>
      <c r="P12">
        <v>-652.80702940236893</v>
      </c>
      <c r="Q12">
        <v>-2.449553674139781E-2</v>
      </c>
      <c r="R12" t="str">
        <v>nagative</v>
      </c>
      <c r="S12">
        <v>-1.7714906425659275E-3</v>
      </c>
    </row>
    <row r="13" spans="1:19" ht="18.75" customHeight="1" x14ac:dyDescent="0.35">
      <c r="A13" s="2">
        <v>45868</v>
      </c>
      <c r="B13">
        <v>-68.125680000000003</v>
      </c>
      <c r="C13">
        <v>23.2515</v>
      </c>
      <c r="D13">
        <v>-2168.5235875839999</v>
      </c>
      <c r="E13">
        <v>874.28254924800001</v>
      </c>
      <c r="F13">
        <v>-44.874180000000003</v>
      </c>
      <c r="G13">
        <v>-1294.2410383359997</v>
      </c>
      <c r="H13">
        <f>SUM($G13:G$15)</f>
        <v>-345.47918438399984</v>
      </c>
      <c r="J13" t="str">
        <v>industry</v>
      </c>
      <c r="K13" t="str">
        <v>Hàng tiêu dùng</v>
      </c>
      <c r="L13">
        <v>63561.855170376788</v>
      </c>
      <c r="M13">
        <v>62489.018188870243</v>
      </c>
      <c r="N13">
        <v>54159.089780804286</v>
      </c>
      <c r="O13">
        <v>314348.09491242457</v>
      </c>
      <c r="P13">
        <v>-1072.8369815065455</v>
      </c>
      <c r="Q13">
        <v>-1.6878629149995994E-2</v>
      </c>
      <c r="R13" t="str">
        <v>nagative</v>
      </c>
      <c r="S13">
        <v>-2.9113054672180948E-3</v>
      </c>
    </row>
    <row r="14" spans="1:19" ht="18.75" customHeight="1" x14ac:dyDescent="0.35">
      <c r="A14" s="2">
        <v>45867</v>
      </c>
      <c r="B14">
        <v>-62.623252000000001</v>
      </c>
      <c r="C14">
        <v>79.259</v>
      </c>
      <c r="D14">
        <v>-1788.755836928</v>
      </c>
      <c r="E14">
        <v>2942.7483279359999</v>
      </c>
      <c r="F14">
        <v>16.635748</v>
      </c>
      <c r="G14">
        <v>1153.9924910079999</v>
      </c>
      <c r="H14">
        <f>SUM($G14:G$15)</f>
        <v>948.76185395199991</v>
      </c>
      <c r="J14" t="str">
        <v>industry</v>
      </c>
      <c r="K14" t="str">
        <v>Thuỷ sản</v>
      </c>
      <c r="L14">
        <v>32022.935401473584</v>
      </c>
      <c r="M14">
        <v>30731.275190808781</v>
      </c>
      <c r="N14">
        <v>54159.089780804286</v>
      </c>
      <c r="O14">
        <v>314348.09491242457</v>
      </c>
      <c r="P14">
        <v>-1291.6602106648043</v>
      </c>
      <c r="Q14">
        <v>-4.0335471888231854E-2</v>
      </c>
      <c r="R14" t="str">
        <v>nagative</v>
      </c>
      <c r="S14">
        <v>-3.5051154070172945E-3</v>
      </c>
    </row>
    <row r="15" spans="1:19" ht="18.75" customHeight="1" x14ac:dyDescent="0.35">
      <c r="A15" s="2">
        <v>45866</v>
      </c>
      <c r="B15">
        <v>-41.980623999999999</v>
      </c>
      <c r="C15">
        <v>27.958037999999998</v>
      </c>
      <c r="D15">
        <v>-1279.009882112</v>
      </c>
      <c r="E15">
        <v>1073.779245056</v>
      </c>
      <c r="F15">
        <v>-14.022586</v>
      </c>
      <c r="G15">
        <v>-205.23063705599998</v>
      </c>
      <c r="H15">
        <f>SUM($G$15:G15)</f>
        <v>-205.23063705599998</v>
      </c>
      <c r="J15" t="str">
        <v>industry</v>
      </c>
      <c r="K15" t="str">
        <v>DV hạ tầng</v>
      </c>
      <c r="L15">
        <v>294156.26766866329</v>
      </c>
      <c r="M15">
        <v>292349.0777546076</v>
      </c>
      <c r="N15">
        <v>54159.089780804286</v>
      </c>
      <c r="O15">
        <v>314348.09491242457</v>
      </c>
      <c r="P15">
        <v>-1807.1899140557009</v>
      </c>
      <c r="Q15">
        <v>-6.1436389861028069E-3</v>
      </c>
      <c r="R15" t="str">
        <v>nagative</v>
      </c>
      <c r="S15">
        <v>-4.9040832556904741E-3</v>
      </c>
    </row>
    <row r="16" spans="1:19" ht="18.75" customHeight="1" x14ac:dyDescent="0.35">
      <c r="J16" t="str">
        <v>industry</v>
      </c>
      <c r="K16" t="str">
        <v>Bảo hiểm</v>
      </c>
      <c r="L16">
        <v>75558.894225625147</v>
      </c>
      <c r="M16">
        <v>73192.880114080559</v>
      </c>
      <c r="N16">
        <v>54159.089780804286</v>
      </c>
      <c r="O16">
        <v>314348.09491242457</v>
      </c>
      <c r="P16">
        <v>-2366.0141115445699</v>
      </c>
      <c r="Q16">
        <v>-3.1313508962683763E-2</v>
      </c>
      <c r="R16" t="str">
        <v>nagative</v>
      </c>
      <c r="S16">
        <v>-6.4205372644612216E-3</v>
      </c>
    </row>
    <row r="17" spans="1:19" ht="18.75" customHeight="1" x14ac:dyDescent="0.35">
      <c r="A17" s="150" t="s">
        <v>89</v>
      </c>
      <c r="B17" s="153"/>
      <c r="C17" s="153"/>
      <c r="E17" s="150" t="s">
        <v>90</v>
      </c>
      <c r="F17" s="150"/>
      <c r="G17" s="150"/>
      <c r="H17" s="150"/>
      <c r="J17" t="str">
        <v>industry</v>
      </c>
      <c r="K17" t="str">
        <v>Du lịch và DV</v>
      </c>
      <c r="L17">
        <v>405868.95343763195</v>
      </c>
      <c r="M17">
        <v>403070.21838809026</v>
      </c>
      <c r="N17">
        <v>54159.089780804286</v>
      </c>
      <c r="O17">
        <v>314348.09491242457</v>
      </c>
      <c r="P17">
        <v>-2798.7350495416958</v>
      </c>
      <c r="Q17">
        <v>-6.8956618283732788E-3</v>
      </c>
      <c r="R17" t="str">
        <v>nagative</v>
      </c>
      <c r="S17">
        <v>-7.5947909994524493E-3</v>
      </c>
    </row>
    <row r="18" spans="1:19" ht="18.75" customHeight="1" thickBot="1" x14ac:dyDescent="0.5">
      <c r="A18" s="149" t="s">
        <v>56</v>
      </c>
      <c r="B18" s="149"/>
      <c r="C18" s="149"/>
      <c r="E18" s="149" t="s">
        <v>56</v>
      </c>
      <c r="F18" s="149"/>
      <c r="G18" s="149" t="s">
        <v>55</v>
      </c>
      <c r="H18" s="149"/>
      <c r="J18" t="str">
        <v>industry</v>
      </c>
      <c r="K18" t="str">
        <v>Khoáng sản</v>
      </c>
      <c r="L18">
        <v>85607.563800068601</v>
      </c>
      <c r="M18">
        <v>81775.221018860029</v>
      </c>
      <c r="N18">
        <v>54159.089780804286</v>
      </c>
      <c r="O18">
        <v>314348.09491242457</v>
      </c>
      <c r="P18">
        <v>-3832.3427812085711</v>
      </c>
      <c r="Q18">
        <v>-4.476640393784341E-2</v>
      </c>
      <c r="R18" t="str">
        <v>nagative</v>
      </c>
      <c r="S18">
        <v>-1.0399641961930486E-2</v>
      </c>
    </row>
    <row r="19" spans="1:19" ht="18.75" customHeight="1" thickTop="1" x14ac:dyDescent="0.35">
      <c r="A19"/>
      <c r="B19" t="s">
        <v>77</v>
      </c>
      <c r="C19" t="s">
        <v>103</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Chứng khoán</v>
      </c>
      <c r="L19">
        <v>333404.67086139775</v>
      </c>
      <c r="M19">
        <v>327373.18150281103</v>
      </c>
      <c r="N19">
        <v>54159.089780804286</v>
      </c>
      <c r="O19">
        <v>314348.09491242457</v>
      </c>
      <c r="P19">
        <v>-6031.4893585867849</v>
      </c>
      <c r="Q19">
        <v>-1.8090596460462075E-2</v>
      </c>
      <c r="R19" t="str">
        <v>nagative</v>
      </c>
      <c r="S19">
        <v>-1.6367358925736597E-2</v>
      </c>
    </row>
    <row r="20" spans="1:19" ht="18.75" customHeight="1" x14ac:dyDescent="0.35">
      <c r="A20" t="s">
        <v>101</v>
      </c>
      <c r="B20">
        <f>SUM(C4:C8)</f>
        <v>679.295435</v>
      </c>
      <c r="C20">
        <f>SUM(E4:E8)</f>
        <v>19850.448290432003</v>
      </c>
      <c r="E20" t="str">
        <v>SHB</v>
      </c>
      <c r="F20">
        <v>464.4290083840001</v>
      </c>
      <c r="G20" t="str">
        <v>FPT</v>
      </c>
      <c r="H20">
        <v>364.24992768000004</v>
      </c>
      <c r="J20" t="str">
        <v>industry</v>
      </c>
      <c r="K20" t="str">
        <v>Công nghiệp</v>
      </c>
      <c r="L20">
        <v>238209.4020148757</v>
      </c>
      <c r="M20">
        <v>231941.06333830531</v>
      </c>
      <c r="N20">
        <v>54159.089780804286</v>
      </c>
      <c r="O20">
        <v>314348.09491242457</v>
      </c>
      <c r="P20">
        <v>-6268.3386765704045</v>
      </c>
      <c r="Q20">
        <v>-2.6314404988006919E-2</v>
      </c>
      <c r="R20" t="str">
        <v>nagative</v>
      </c>
      <c r="S20">
        <v>-1.7010085384871417E-2</v>
      </c>
    </row>
    <row r="21" spans="1:19" ht="18.75" customHeight="1" x14ac:dyDescent="0.35">
      <c r="A21" t="s">
        <v>102</v>
      </c>
      <c r="B21">
        <f>SUM(B4:B8)</f>
        <v>-749.59371499999997</v>
      </c>
      <c r="C21">
        <f>SUM(D4:D8)</f>
        <v>-23734.653492223999</v>
      </c>
      <c r="E21" t="str">
        <v>VNM</v>
      </c>
      <c r="F21">
        <v>443.26513651199997</v>
      </c>
      <c r="G21" t="str">
        <v>MWG</v>
      </c>
      <c r="H21">
        <v>307.605598208</v>
      </c>
      <c r="J21" t="str">
        <v>industry</v>
      </c>
      <c r="K21" t="str">
        <v>Vận tải</v>
      </c>
      <c r="L21">
        <v>166526.36732398687</v>
      </c>
      <c r="M21">
        <v>159870.81961633638</v>
      </c>
      <c r="N21">
        <v>54159.089780804286</v>
      </c>
      <c r="O21">
        <v>314348.09491242457</v>
      </c>
      <c r="P21">
        <v>-6655.5477076504903</v>
      </c>
      <c r="Q21">
        <v>-3.9966930250161105E-2</v>
      </c>
      <c r="R21" t="str">
        <v>nagative</v>
      </c>
      <c r="S21">
        <v>-1.8060835674590804E-2</v>
      </c>
    </row>
    <row r="22" spans="1:19" ht="18.75" customHeight="1" x14ac:dyDescent="0.35">
      <c r="A22" t="s">
        <v>104</v>
      </c>
      <c r="B22">
        <f>SUM(F4:F8)</f>
        <v>-70.298280000000005</v>
      </c>
      <c r="C22">
        <f>SUM(G4:G8)</f>
        <v>-3884.2052017919996</v>
      </c>
      <c r="E22" t="str">
        <v>VCG</v>
      </c>
      <c r="F22">
        <v>327.17768550400007</v>
      </c>
      <c r="G22" t="str">
        <v>GEX</v>
      </c>
      <c r="H22">
        <v>148.220803072</v>
      </c>
      <c r="J22" t="str">
        <v>industry</v>
      </c>
      <c r="K22" t="str">
        <v>Bán lẻ</v>
      </c>
      <c r="L22">
        <v>148086.97354308417</v>
      </c>
      <c r="M22">
        <v>140629.01851175542</v>
      </c>
      <c r="N22">
        <v>54159.089780804286</v>
      </c>
      <c r="O22">
        <v>314348.09491242457</v>
      </c>
      <c r="P22">
        <v>-7457.9550313287455</v>
      </c>
      <c r="Q22">
        <v>-5.0361992367674004E-2</v>
      </c>
      <c r="R22" t="str">
        <v>nagative</v>
      </c>
      <c r="S22">
        <v>-2.0238289349873241E-2</v>
      </c>
    </row>
    <row r="23" spans="1:19" ht="18.75" customHeight="1" thickBot="1" x14ac:dyDescent="0.5">
      <c r="A23" s="149" t="s">
        <v>55</v>
      </c>
      <c r="B23" s="149"/>
      <c r="C23" s="149"/>
      <c r="E23" t="str">
        <v>VIC</v>
      </c>
      <c r="F23">
        <v>246.01286451199996</v>
      </c>
      <c r="G23" t="str">
        <v>VIX</v>
      </c>
      <c r="H23">
        <v>145.06145843199999</v>
      </c>
      <c r="J23" t="str">
        <v>industry</v>
      </c>
      <c r="K23" t="str">
        <v>Hoá chất</v>
      </c>
      <c r="L23">
        <v>278554.28168736259</v>
      </c>
      <c r="M23">
        <v>270131.39007879066</v>
      </c>
      <c r="N23">
        <v>54159.089780804286</v>
      </c>
      <c r="O23">
        <v>314348.09491242457</v>
      </c>
      <c r="P23">
        <v>-8422.8916085719557</v>
      </c>
      <c r="Q23">
        <v>-3.0237882388845914E-2</v>
      </c>
      <c r="R23" t="str">
        <v>nagative</v>
      </c>
      <c r="S23">
        <v>-2.2856790745026473E-2</v>
      </c>
    </row>
    <row r="24" spans="1:19" ht="18.75" customHeight="1" thickTop="1" x14ac:dyDescent="0.35">
      <c r="A24"/>
      <c r="B24" t="s">
        <v>77</v>
      </c>
      <c r="C24" t="s">
        <v>103</v>
      </c>
      <c r="E24" t="str">
        <v>HAH</v>
      </c>
      <c r="F24">
        <v>172.11469507199999</v>
      </c>
      <c r="G24" t="str">
        <v>MBB</v>
      </c>
      <c r="H24">
        <v>114.09409228800001</v>
      </c>
      <c r="J24" t="str">
        <v>industry</v>
      </c>
      <c r="K24" t="str">
        <v>Thép</v>
      </c>
      <c r="L24">
        <v>235763.3632836864</v>
      </c>
      <c r="M24">
        <v>224638.47554571123</v>
      </c>
      <c r="N24">
        <v>54159.089780804286</v>
      </c>
      <c r="O24">
        <v>314348.09491242457</v>
      </c>
      <c r="P24">
        <v>-11124.887737975165</v>
      </c>
      <c r="Q24">
        <v>-4.7186668798022482E-2</v>
      </c>
      <c r="R24" t="str">
        <v>nagative</v>
      </c>
      <c r="S24">
        <v>-3.0189066048295091E-2</v>
      </c>
    </row>
    <row r="25" spans="1:19" ht="18.75" customHeight="1" x14ac:dyDescent="0.35">
      <c r="A25" t="s">
        <v>101</v>
      </c>
      <c r="B25">
        <f>SUM(C11:C15)</f>
        <v>160.83299</v>
      </c>
      <c r="C25">
        <f>SUM(E11:E15)</f>
        <v>6029.6337817600006</v>
      </c>
      <c r="E25" t="str">
        <v>EIB</v>
      </c>
      <c r="F25">
        <v>155.23458816000002</v>
      </c>
      <c r="G25" t="str">
        <v>GEE</v>
      </c>
      <c r="H25">
        <v>95.908739584000003</v>
      </c>
      <c r="J25" t="str">
        <v>industry</v>
      </c>
      <c r="K25" t="str">
        <v>Thực phẩm</v>
      </c>
      <c r="L25">
        <v>574420.82262557396</v>
      </c>
      <c r="M25">
        <v>543965.38682498061</v>
      </c>
      <c r="N25">
        <v>54159.089780804286</v>
      </c>
      <c r="O25">
        <v>314348.09491242457</v>
      </c>
      <c r="P25">
        <v>-30455.43580059335</v>
      </c>
      <c r="Q25">
        <v>-5.3019379870992568E-2</v>
      </c>
      <c r="R25" t="str">
        <v>nagative</v>
      </c>
      <c r="S25">
        <v>-8.2645432886055081E-2</v>
      </c>
    </row>
    <row r="26" spans="1:19" ht="18.75" customHeight="1" x14ac:dyDescent="0.35">
      <c r="A26" t="s">
        <v>102</v>
      </c>
      <c r="B26">
        <f>SUM(B11:B15)</f>
        <v>-212.10514800000001</v>
      </c>
      <c r="C26">
        <f>SUM(D11:D15)</f>
        <v>-6539.4080481279998</v>
      </c>
      <c r="E26" t="str">
        <v>NVL</v>
      </c>
      <c r="F26">
        <v>137.86008883200003</v>
      </c>
      <c r="G26" t="str">
        <v>VCG</v>
      </c>
      <c r="H26">
        <v>80.649148904000015</v>
      </c>
      <c r="J26" t="str">
        <v>industry</v>
      </c>
      <c r="K26" t="str">
        <v>Công nghệ</v>
      </c>
      <c r="L26">
        <v>503188.26194094075</v>
      </c>
      <c r="M26">
        <v>471663.20148891961</v>
      </c>
      <c r="N26">
        <v>54159.089780804286</v>
      </c>
      <c r="O26">
        <v>314348.09491242457</v>
      </c>
      <c r="P26">
        <v>-31525.060452021098</v>
      </c>
      <c r="Q26">
        <v>-6.265062768042319E-2</v>
      </c>
      <c r="R26" t="str">
        <v>nagative</v>
      </c>
      <c r="S26">
        <v>-8.5548021209585809E-2</v>
      </c>
    </row>
    <row r="27" spans="1:19" ht="18.75" customHeight="1" x14ac:dyDescent="0.35">
      <c r="A27" t="s">
        <v>104</v>
      </c>
      <c r="B27">
        <f>SUM(F11:F15)</f>
        <v>-51.272158000000005</v>
      </c>
      <c r="C27">
        <f>SUM(G11:G15)</f>
        <v>-509.77426636799964</v>
      </c>
      <c r="E27" t="str">
        <v>NLG</v>
      </c>
      <c r="F27">
        <v>115.581215152</v>
      </c>
      <c r="G27" t="str">
        <v>TCB</v>
      </c>
      <c r="H27">
        <v>77.021495296000012</v>
      </c>
      <c r="J27" t="str">
        <v>industry</v>
      </c>
      <c r="K27" t="str">
        <v>Ngân hàng</v>
      </c>
      <c r="L27">
        <v>2577607.7593879299</v>
      </c>
      <c r="M27">
        <v>2510646.5936872745</v>
      </c>
      <c r="N27">
        <v>54159.089780804286</v>
      </c>
      <c r="O27">
        <v>314348.09491242457</v>
      </c>
      <c r="P27">
        <v>-66961.165700655896</v>
      </c>
      <c r="Q27">
        <v>-2.5978027671888993E-2</v>
      </c>
      <c r="R27" t="str">
        <v>nagative</v>
      </c>
      <c r="S27">
        <v>-0.18170925420734754</v>
      </c>
    </row>
    <row r="28" spans="1:19" ht="18.75" customHeight="1" x14ac:dyDescent="0.35">
      <c r="E28" t="str">
        <v>DPM</v>
      </c>
      <c r="F28">
        <v>106.13521868799999</v>
      </c>
      <c r="G28" t="str">
        <v>ACB</v>
      </c>
      <c r="H28">
        <v>76.049295359999988</v>
      </c>
      <c r="J28" t="str">
        <v>industry</v>
      </c>
      <c r="K28" t="str">
        <v>Bất động sản</v>
      </c>
      <c r="L28">
        <v>1313594.1487823809</v>
      </c>
      <c r="M28">
        <v>1237679.1044297067</v>
      </c>
      <c r="N28">
        <v>54159.089780804286</v>
      </c>
      <c r="O28">
        <v>314348.09491242457</v>
      </c>
      <c r="P28">
        <v>-75915.044352674304</v>
      </c>
      <c r="Q28">
        <v>-5.7791856353077264E-2</v>
      </c>
      <c r="R28" t="str">
        <v>nagative</v>
      </c>
      <c r="S28">
        <v>-0.20600695863194984</v>
      </c>
    </row>
    <row r="29" spans="1:19" ht="18.75" customHeight="1" thickBot="1" x14ac:dyDescent="0.5">
      <c r="E29" t="str">
        <v>DIG</v>
      </c>
      <c r="F29">
        <v>94.254439680000019</v>
      </c>
      <c r="G29" t="str">
        <v>PVD</v>
      </c>
      <c r="H29">
        <v>65.962926144000008</v>
      </c>
      <c r="J29" s="149" t="s">
        <v>133</v>
      </c>
      <c r="K29" s="149"/>
      <c r="L29" s="149"/>
      <c r="M29" s="149"/>
      <c r="N29" s="149"/>
      <c r="O29" s="149"/>
      <c r="P29" s="149"/>
      <c r="Q29" s="149"/>
      <c r="R29" s="149"/>
      <c r="S29" s="149"/>
    </row>
    <row r="30" spans="1:19" ht="18.75" customHeight="1" thickTop="1" thickBot="1" x14ac:dyDescent="0.5">
      <c r="E30" s="149" t="s">
        <v>56</v>
      </c>
      <c r="F30" s="149"/>
      <c r="G30" s="149" t="s">
        <v>55</v>
      </c>
      <c r="H30" s="149"/>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3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VPB</v>
      </c>
      <c r="L31">
        <v>199141.49141055177</v>
      </c>
      <c r="M31">
        <v>204298.53888000001</v>
      </c>
      <c r="N31">
        <v>54159.089780804286</v>
      </c>
      <c r="O31">
        <v>314348.09491242457</v>
      </c>
      <c r="P31">
        <v>5157.04746944824</v>
      </c>
      <c r="Q31">
        <v>2.5896398751059004E-2</v>
      </c>
      <c r="R31" t="str">
        <v>positive</v>
      </c>
      <c r="S31">
        <v>1.3994428558404706E-2</v>
      </c>
    </row>
    <row r="32" spans="1:19" ht="18.75" customHeight="1" x14ac:dyDescent="0.35">
      <c r="E32" t="str">
        <v>KBC</v>
      </c>
      <c r="F32">
        <v>242.98891929600001</v>
      </c>
      <c r="G32" t="str">
        <v>EIB</v>
      </c>
      <c r="H32">
        <v>28.645609792000002</v>
      </c>
      <c r="J32" t="str">
        <v>stock</v>
      </c>
      <c r="K32" t="str">
        <v>SHB</v>
      </c>
      <c r="L32">
        <v>65450.539688370118</v>
      </c>
      <c r="M32">
        <v>70532.103208370114</v>
      </c>
      <c r="N32">
        <v>54159.089780804286</v>
      </c>
      <c r="O32">
        <v>314348.09491242457</v>
      </c>
      <c r="P32">
        <v>5081.5635199999961</v>
      </c>
      <c r="Q32">
        <v>7.7639749713216452E-2</v>
      </c>
      <c r="R32" t="str">
        <v>positive</v>
      </c>
      <c r="S32">
        <v>1.3789591441019648E-2</v>
      </c>
    </row>
    <row r="33" spans="5:19" ht="18.75" customHeight="1" x14ac:dyDescent="0.35">
      <c r="E33" t="str">
        <v>GEX</v>
      </c>
      <c r="F33">
        <v>285.23232383999999</v>
      </c>
      <c r="G33" t="str">
        <v>HAH</v>
      </c>
      <c r="H33">
        <v>38.898250176000005</v>
      </c>
      <c r="J33" t="str">
        <v>stock</v>
      </c>
      <c r="K33" t="str">
        <v>ACV</v>
      </c>
      <c r="L33">
        <v>215270.66142050395</v>
      </c>
      <c r="M33">
        <v>219841.62252799998</v>
      </c>
      <c r="N33">
        <v>54159.089780804286</v>
      </c>
      <c r="O33">
        <v>314348.09491242457</v>
      </c>
      <c r="P33">
        <v>4570.9611074960267</v>
      </c>
      <c r="Q33">
        <v>2.1233553505775844E-2</v>
      </c>
      <c r="R33" t="str">
        <v>positive</v>
      </c>
      <c r="S33">
        <v>1.2403994541656532E-2</v>
      </c>
    </row>
    <row r="34" spans="5:19" ht="18.75" customHeight="1" x14ac:dyDescent="0.35">
      <c r="E34" t="str">
        <v>VCB</v>
      </c>
      <c r="F34">
        <v>291.77906995199999</v>
      </c>
      <c r="G34" t="str">
        <v>VGC</v>
      </c>
      <c r="H34">
        <v>47.859967871999999</v>
      </c>
      <c r="J34" t="str">
        <v>stock</v>
      </c>
      <c r="K34" t="str">
        <v>BSR</v>
      </c>
      <c r="L34">
        <v>61389.891932106453</v>
      </c>
      <c r="M34">
        <v>64800.44279805322</v>
      </c>
      <c r="N34">
        <v>54159.089780804286</v>
      </c>
      <c r="O34">
        <v>314348.09491242457</v>
      </c>
      <c r="P34">
        <v>3410.5508659467669</v>
      </c>
      <c r="Q34">
        <v>5.5555576962387096E-2</v>
      </c>
      <c r="R34" t="str">
        <v>positive</v>
      </c>
      <c r="S34">
        <v>9.2550457836689075E-3</v>
      </c>
    </row>
    <row r="35" spans="5:19" ht="18.75" customHeight="1" x14ac:dyDescent="0.35">
      <c r="E35" t="str">
        <v>VIX</v>
      </c>
      <c r="F35">
        <v>297.23655679999996</v>
      </c>
      <c r="G35" t="str">
        <v>VIC</v>
      </c>
      <c r="H35">
        <v>50.952628223999994</v>
      </c>
      <c r="J35" t="str">
        <v>stock</v>
      </c>
      <c r="K35" t="str">
        <v>HUT</v>
      </c>
      <c r="L35">
        <v>16600.722207999999</v>
      </c>
      <c r="M35">
        <v>19706.663373840453</v>
      </c>
      <c r="N35">
        <v>54159.089780804286</v>
      </c>
      <c r="O35">
        <v>314348.09491242457</v>
      </c>
      <c r="P35">
        <v>3105.9411658404533</v>
      </c>
      <c r="Q35">
        <v>0.18709674958259825</v>
      </c>
      <c r="R35" t="str">
        <v>positive</v>
      </c>
      <c r="S35">
        <v>8.4284412756458343E-3</v>
      </c>
    </row>
    <row r="36" spans="5:19" ht="18.75" customHeight="1" x14ac:dyDescent="0.35">
      <c r="E36" t="str">
        <v>MWG</v>
      </c>
      <c r="F36">
        <v>388.42807296000001</v>
      </c>
      <c r="G36" t="str">
        <v>SSI</v>
      </c>
      <c r="H36">
        <v>61.866224640000006</v>
      </c>
      <c r="J36" t="str">
        <v>stock</v>
      </c>
      <c r="K36" t="str">
        <v>VGI</v>
      </c>
      <c r="L36">
        <v>237417.28358399999</v>
      </c>
      <c r="M36">
        <v>222502.60343231249</v>
      </c>
      <c r="N36">
        <v>54159.089780804286</v>
      </c>
      <c r="O36">
        <v>314348.09491242457</v>
      </c>
      <c r="P36">
        <v>-14914.680151687498</v>
      </c>
      <c r="Q36">
        <v>-6.2820532383062899E-2</v>
      </c>
      <c r="R36" t="str">
        <v>nagative</v>
      </c>
      <c r="S36">
        <v>-4.0473241150246551E-2</v>
      </c>
    </row>
    <row r="37" spans="5:19" ht="18.75" customHeight="1" x14ac:dyDescent="0.35">
      <c r="E37" t="str">
        <v>CTG</v>
      </c>
      <c r="F37">
        <v>391.00378137600001</v>
      </c>
      <c r="G37" t="str">
        <v>VCI</v>
      </c>
      <c r="H37">
        <v>65.237571520000017</v>
      </c>
      <c r="J37" t="str">
        <v>stock</v>
      </c>
      <c r="K37" t="str">
        <v>FPT</v>
      </c>
      <c r="L37">
        <v>189600.34231229103</v>
      </c>
      <c r="M37">
        <v>174609.47487999999</v>
      </c>
      <c r="N37">
        <v>54159.089780804286</v>
      </c>
      <c r="O37">
        <v>314348.09491242457</v>
      </c>
      <c r="P37">
        <v>-14990.867432291037</v>
      </c>
      <c r="Q37">
        <v>-7.9065613750842048E-2</v>
      </c>
      <c r="R37" t="str">
        <v>nagative</v>
      </c>
      <c r="S37">
        <v>-4.0679986863133975E-2</v>
      </c>
    </row>
    <row r="38" spans="5:19" ht="18.75" customHeight="1" x14ac:dyDescent="0.35">
      <c r="E38" t="str">
        <v>VPB</v>
      </c>
      <c r="F38">
        <v>420.93645823999992</v>
      </c>
      <c r="G38" t="str">
        <v>VIB</v>
      </c>
      <c r="H38">
        <v>145.75550464000003</v>
      </c>
      <c r="J38" t="str">
        <v>stock</v>
      </c>
      <c r="K38" t="str">
        <v>VCB</v>
      </c>
      <c r="L38">
        <v>524736.39216592582</v>
      </c>
      <c r="M38">
        <v>503847.20432592579</v>
      </c>
      <c r="N38">
        <v>54159.089780804286</v>
      </c>
      <c r="O38">
        <v>314348.09491242457</v>
      </c>
      <c r="P38">
        <v>-20889.187840000028</v>
      </c>
      <c r="Q38">
        <v>-3.9808917681079574E-2</v>
      </c>
      <c r="R38" t="str">
        <v>nagative</v>
      </c>
      <c r="S38">
        <v>-5.6685971692491281E-2</v>
      </c>
    </row>
    <row r="39" spans="5:19" ht="18.75" customHeight="1" x14ac:dyDescent="0.35">
      <c r="E39" t="str">
        <v>SSI</v>
      </c>
      <c r="F39">
        <v>631.20460595199995</v>
      </c>
      <c r="G39" t="str">
        <v>VSC</v>
      </c>
      <c r="H39">
        <v>192.90264108800002</v>
      </c>
      <c r="J39" t="str">
        <v>stock</v>
      </c>
      <c r="K39" t="str">
        <v>VHM</v>
      </c>
      <c r="L39">
        <v>392668.57787338668</v>
      </c>
      <c r="M39">
        <v>365559.66515199997</v>
      </c>
      <c r="N39">
        <v>54159.089780804286</v>
      </c>
      <c r="O39">
        <v>314348.09491242457</v>
      </c>
      <c r="P39">
        <v>-27108.912721386703</v>
      </c>
      <c r="Q39">
        <v>-6.9037642044604317E-2</v>
      </c>
      <c r="R39" t="str">
        <v>nagative</v>
      </c>
      <c r="S39">
        <v>-7.3564136188970244E-2</v>
      </c>
    </row>
    <row r="40" spans="5:19" ht="18.75" customHeight="1" x14ac:dyDescent="0.35">
      <c r="E40" t="str">
        <v>HPG</v>
      </c>
      <c r="F40">
        <v>871.25075763199982</v>
      </c>
      <c r="G40" t="str">
        <v>BSR</v>
      </c>
      <c r="H40">
        <v>258.45565030399996</v>
      </c>
      <c r="J40" t="str">
        <v>stock</v>
      </c>
      <c r="K40" t="str">
        <v>VIC</v>
      </c>
      <c r="L40">
        <v>442015.27142635547</v>
      </c>
      <c r="M40">
        <v>408749.42745364452</v>
      </c>
      <c r="N40">
        <v>54159.089780804286</v>
      </c>
      <c r="O40">
        <v>314348.09491242457</v>
      </c>
      <c r="P40">
        <v>-33265.843972710951</v>
      </c>
      <c r="Q40">
        <v>-7.5259490165043769E-2</v>
      </c>
      <c r="R40" t="str">
        <v>nagative</v>
      </c>
      <c r="S40">
        <v>-9.0271900669735283E-2</v>
      </c>
    </row>
    <row r="41" spans="5:19" x14ac:dyDescent="0.35">
      <c r="E41" t="str">
        <v>FPT</v>
      </c>
      <c r="F41">
        <v>1217.03161856</v>
      </c>
      <c r="G41" t="str">
        <v>VPB</v>
      </c>
      <c r="H41">
        <v>1025.0464768000002</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5" x14ac:dyDescent="0.35"/>
  <sheetData>
    <row r="1" spans="1:1" x14ac:dyDescent="0.35">
      <c r="A1" s="60" t="s">
        <v>232</v>
      </c>
    </row>
    <row r="2" spans="1:1" x14ac:dyDescent="0.35">
      <c r="A2" s="59" t="s">
        <v>233</v>
      </c>
    </row>
    <row r="3" spans="1:1" x14ac:dyDescent="0.35">
      <c r="A3" t="s">
        <v>235</v>
      </c>
    </row>
    <row r="4" spans="1:1" x14ac:dyDescent="0.35">
      <c r="A4" s="60" t="s">
        <v>236</v>
      </c>
    </row>
    <row r="5" spans="1:1" x14ac:dyDescent="0.35">
      <c r="A5" s="59" t="s">
        <v>237</v>
      </c>
    </row>
    <row r="6" spans="1:1" x14ac:dyDescent="0.35">
      <c r="A6" t="s">
        <v>238</v>
      </c>
    </row>
    <row r="7" spans="1:1" x14ac:dyDescent="0.35">
      <c r="A7" t="s">
        <v>239</v>
      </c>
    </row>
    <row r="8" spans="1:1" x14ac:dyDescent="0.35">
      <c r="A8" t="s">
        <v>240</v>
      </c>
    </row>
    <row r="9" spans="1:1" x14ac:dyDescent="0.35">
      <c r="A9" t="s">
        <v>241</v>
      </c>
    </row>
    <row r="10" spans="1:1" x14ac:dyDescent="0.35">
      <c r="A10" t="s">
        <v>242</v>
      </c>
    </row>
    <row r="11" spans="1:1" x14ac:dyDescent="0.35">
      <c r="A11" t="s">
        <v>243</v>
      </c>
    </row>
    <row r="12" spans="1:1" x14ac:dyDescent="0.35">
      <c r="A12" t="s">
        <v>244</v>
      </c>
    </row>
    <row r="13" spans="1:1" x14ac:dyDescent="0.35">
      <c r="A13" t="s">
        <v>245</v>
      </c>
    </row>
    <row r="14" spans="1:1" x14ac:dyDescent="0.35">
      <c r="A14" t="s">
        <v>246</v>
      </c>
    </row>
    <row r="15" spans="1:1" x14ac:dyDescent="0.35">
      <c r="A15" t="s">
        <v>247</v>
      </c>
    </row>
    <row r="16" spans="1:1" x14ac:dyDescent="0.35">
      <c r="A16" t="s">
        <v>248</v>
      </c>
    </row>
    <row r="17" spans="1:1" x14ac:dyDescent="0.35">
      <c r="A17" t="s">
        <v>249</v>
      </c>
    </row>
    <row r="18" spans="1:1" x14ac:dyDescent="0.35">
      <c r="A18" t="s">
        <v>250</v>
      </c>
    </row>
    <row r="19" spans="1:1" x14ac:dyDescent="0.35">
      <c r="A19" t="s">
        <v>251</v>
      </c>
    </row>
    <row r="20" spans="1:1" x14ac:dyDescent="0.35">
      <c r="A20" t="s">
        <v>252</v>
      </c>
    </row>
    <row r="21" spans="1:1" x14ac:dyDescent="0.35">
      <c r="A21" s="61" t="s">
        <v>253</v>
      </c>
    </row>
    <row r="22" spans="1:1" x14ac:dyDescent="0.35">
      <c r="A22" t="s">
        <v>254</v>
      </c>
    </row>
    <row r="23" spans="1:1" x14ac:dyDescent="0.35">
      <c r="A23" t="s">
        <v>234</v>
      </c>
    </row>
    <row r="24" spans="1:1" x14ac:dyDescent="0.35">
      <c r="A24" t="s">
        <v>255</v>
      </c>
    </row>
    <row r="25" spans="1:1" x14ac:dyDescent="0.35">
      <c r="A25" t="s">
        <v>256</v>
      </c>
    </row>
    <row r="26" spans="1:1" x14ac:dyDescent="0.35">
      <c r="A26" t="s">
        <v>257</v>
      </c>
    </row>
    <row r="27" spans="1:1" x14ac:dyDescent="0.35">
      <c r="A27" t="s">
        <v>258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5" x14ac:dyDescent="0.35"/>
  <cols>
    <col min="1" max="1" width="9.453125" bestFit="1" customWidth="1"/>
    <col min="2" max="2" width="12.08984375" bestFit="1" customWidth="1"/>
    <col min="3" max="3" width="16" bestFit="1" customWidth="1"/>
    <col min="4" max="4" width="16.7265625" bestFit="1" customWidth="1"/>
    <col min="5" max="5" width="12.81640625" bestFit="1" customWidth="1"/>
    <col min="6" max="6" width="18.54296875" bestFit="1" customWidth="1"/>
    <col min="7" max="7" width="22.6328125" bestFit="1" customWidth="1"/>
    <col min="8" max="8" width="22.1796875" bestFit="1" customWidth="1"/>
    <col min="9" max="9" width="17.81640625" bestFit="1" customWidth="1"/>
    <col min="10" max="10" width="21.7265625" bestFit="1" customWidth="1"/>
    <col min="11" max="13" width="21.26953125" bestFit="1" customWidth="1"/>
  </cols>
  <sheetData>
    <row r="1" spans="1:11" x14ac:dyDescent="0.35">
      <c r="A1" t="s">
        <v>15</v>
      </c>
      <c r="B1" t="s">
        <v>117</v>
      </c>
      <c r="C1" t="s">
        <v>172</v>
      </c>
      <c r="D1" t="s">
        <v>142</v>
      </c>
      <c r="E1" t="s">
        <v>173</v>
      </c>
      <c r="F1" t="s">
        <v>174</v>
      </c>
      <c r="G1" t="s">
        <v>175</v>
      </c>
      <c r="H1" t="s">
        <v>176</v>
      </c>
      <c r="I1" t="s">
        <v>177</v>
      </c>
      <c r="J1" t="s">
        <v>178</v>
      </c>
      <c r="K1" t="s">
        <v>179</v>
      </c>
    </row>
    <row r="2" spans="1:11" x14ac:dyDescent="0.35">
      <c r="A2" t="s">
        <v>68</v>
      </c>
      <c r="B2" t="s">
        <v>124</v>
      </c>
      <c r="C2">
        <v>65.699996999999996</v>
      </c>
      <c r="D2">
        <v>-6.4102999999999993E-2</v>
      </c>
      <c r="E2">
        <v>1.321237</v>
      </c>
      <c r="F2">
        <v>1.7486000000000002E-2</v>
      </c>
      <c r="G2">
        <v>5.208E-3</v>
      </c>
      <c r="H2">
        <v>0.11261</v>
      </c>
      <c r="I2">
        <v>9.4339999999999993E-2</v>
      </c>
      <c r="J2">
        <v>-5.8681999999999998E-2</v>
      </c>
      <c r="K2">
        <v>0.60706000000000004</v>
      </c>
    </row>
    <row r="3" spans="1:11" x14ac:dyDescent="0.35">
      <c r="A3" t="s">
        <v>144</v>
      </c>
      <c r="B3" t="s">
        <v>122</v>
      </c>
      <c r="C3">
        <v>31.799999</v>
      </c>
      <c r="D3">
        <v>6.1769999999999999E-2</v>
      </c>
      <c r="E3">
        <v>1.663038</v>
      </c>
      <c r="F3">
        <v>0.19774</v>
      </c>
      <c r="G3">
        <v>0.18878500000000001</v>
      </c>
      <c r="H3">
        <v>0.31677</v>
      </c>
      <c r="I3">
        <v>0.16697200000000001</v>
      </c>
      <c r="J3">
        <v>-0.12396699999999999</v>
      </c>
      <c r="K3">
        <v>0.31405</v>
      </c>
    </row>
    <row r="4" spans="1:11" x14ac:dyDescent="0.35">
      <c r="A4" t="s">
        <v>143</v>
      </c>
      <c r="B4" t="s">
        <v>122</v>
      </c>
      <c r="C4">
        <v>59.099997999999999</v>
      </c>
      <c r="D4">
        <v>5.5357000000000003E-2</v>
      </c>
      <c r="E4">
        <v>1.3953500000000001</v>
      </c>
      <c r="F4">
        <v>0.30752200000000002</v>
      </c>
      <c r="G4">
        <v>0.24421000000000001</v>
      </c>
      <c r="H4">
        <v>0.387324</v>
      </c>
      <c r="I4">
        <v>0.31333299999999997</v>
      </c>
      <c r="J4">
        <v>-3.2600000000000001E-4</v>
      </c>
      <c r="K4">
        <v>0.55504799999999999</v>
      </c>
    </row>
    <row r="5" spans="1:11" x14ac:dyDescent="0.35">
      <c r="A5" t="s">
        <v>74</v>
      </c>
      <c r="B5" t="s">
        <v>122</v>
      </c>
      <c r="C5">
        <v>70.5</v>
      </c>
      <c r="D5">
        <v>1.1478E-2</v>
      </c>
      <c r="E5">
        <v>1.238559</v>
      </c>
      <c r="F5">
        <v>9.1330999999999996E-2</v>
      </c>
      <c r="G5">
        <v>9.8130999999999996E-2</v>
      </c>
      <c r="H5">
        <v>0.22608700000000001</v>
      </c>
      <c r="I5">
        <v>7.143E-3</v>
      </c>
      <c r="J5">
        <v>-3.9287999999999997E-2</v>
      </c>
      <c r="K5">
        <v>0.42009999999999997</v>
      </c>
    </row>
    <row r="6" spans="1:11" x14ac:dyDescent="0.35">
      <c r="A6" t="s">
        <v>145</v>
      </c>
      <c r="B6" t="s">
        <v>122</v>
      </c>
      <c r="C6">
        <v>65.699996999999996</v>
      </c>
      <c r="D6">
        <v>-1.9403E-2</v>
      </c>
      <c r="E6">
        <v>0.95932099999999998</v>
      </c>
      <c r="F6">
        <v>9.9781999999999996E-2</v>
      </c>
      <c r="G6">
        <v>7.4750999999999998E-2</v>
      </c>
      <c r="H6">
        <v>0.23053699999999999</v>
      </c>
      <c r="I6">
        <v>-7.6010999999999995E-2</v>
      </c>
      <c r="J6">
        <v>-0.12173200000000001</v>
      </c>
      <c r="K6">
        <v>0.43339800000000001</v>
      </c>
    </row>
    <row r="7" spans="1:11" x14ac:dyDescent="0.35">
      <c r="A7" t="s">
        <v>72</v>
      </c>
      <c r="B7" t="s">
        <v>122</v>
      </c>
      <c r="C7">
        <v>37.049999</v>
      </c>
      <c r="D7">
        <v>-5.4847E-2</v>
      </c>
      <c r="E7">
        <v>0.94133500000000003</v>
      </c>
      <c r="F7">
        <v>-2.3715E-2</v>
      </c>
      <c r="G7">
        <v>-4.2636E-2</v>
      </c>
      <c r="H7">
        <v>0.16692899999999999</v>
      </c>
      <c r="I7">
        <v>-0.12823499999999999</v>
      </c>
      <c r="J7">
        <v>-0.191048</v>
      </c>
      <c r="K7">
        <v>0.109849</v>
      </c>
    </row>
    <row r="8" spans="1:11" x14ac:dyDescent="0.35">
      <c r="A8" t="s">
        <v>146</v>
      </c>
      <c r="B8" t="s">
        <v>49</v>
      </c>
      <c r="C8">
        <v>30.6</v>
      </c>
      <c r="D8">
        <v>6.6201999999999997E-2</v>
      </c>
      <c r="E8">
        <v>0.99014599999999997</v>
      </c>
      <c r="F8">
        <v>0.14699499999999999</v>
      </c>
      <c r="G8">
        <v>0.115353</v>
      </c>
      <c r="H8">
        <v>0.39419199999999999</v>
      </c>
      <c r="I8">
        <v>0.58555100000000004</v>
      </c>
      <c r="J8">
        <v>0.28071000000000002</v>
      </c>
    </row>
    <row r="9" spans="1:11" x14ac:dyDescent="0.35">
      <c r="A9" t="s">
        <v>147</v>
      </c>
      <c r="B9" t="s">
        <v>49</v>
      </c>
      <c r="C9">
        <v>35.900002000000001</v>
      </c>
      <c r="D9">
        <v>3.3093999999999998E-2</v>
      </c>
      <c r="E9">
        <v>1.06158</v>
      </c>
      <c r="F9">
        <v>0.3861</v>
      </c>
      <c r="G9">
        <v>0.332096</v>
      </c>
      <c r="H9">
        <v>0.49583300000000002</v>
      </c>
      <c r="I9">
        <v>0.43027900000000002</v>
      </c>
      <c r="J9">
        <v>0.21784700000000001</v>
      </c>
      <c r="K9">
        <v>0.64810400000000001</v>
      </c>
    </row>
    <row r="10" spans="1:11" x14ac:dyDescent="0.35">
      <c r="A10" t="s">
        <v>148</v>
      </c>
      <c r="B10" t="s">
        <v>49</v>
      </c>
      <c r="C10">
        <v>18.450001</v>
      </c>
      <c r="D10">
        <v>5.45E-3</v>
      </c>
      <c r="E10">
        <v>1.9250670000000001</v>
      </c>
      <c r="F10">
        <v>0.21381600000000001</v>
      </c>
      <c r="G10">
        <v>0.14596300000000001</v>
      </c>
      <c r="H10">
        <v>0.31316699999999997</v>
      </c>
      <c r="I10">
        <v>1.483176</v>
      </c>
      <c r="J10">
        <v>0.57717700000000005</v>
      </c>
      <c r="K10">
        <v>1.7622880000000001</v>
      </c>
    </row>
    <row r="11" spans="1:11" x14ac:dyDescent="0.35">
      <c r="A11" t="s">
        <v>73</v>
      </c>
      <c r="B11" t="s">
        <v>49</v>
      </c>
      <c r="C11">
        <v>28.15</v>
      </c>
      <c r="D11">
        <v>-4.0885999999999999E-2</v>
      </c>
      <c r="E11">
        <v>1.102552</v>
      </c>
      <c r="F11">
        <v>0.141988</v>
      </c>
      <c r="G11">
        <v>2.9250000000000002E-2</v>
      </c>
      <c r="H11">
        <v>0.18277299999999999</v>
      </c>
      <c r="I11">
        <v>0.63662799999999997</v>
      </c>
      <c r="J11">
        <v>-2.087E-2</v>
      </c>
      <c r="K11">
        <v>0.68562900000000004</v>
      </c>
    </row>
    <row r="12" spans="1:11" x14ac:dyDescent="0.35">
      <c r="A12" t="s">
        <v>149</v>
      </c>
      <c r="B12" t="s">
        <v>49</v>
      </c>
      <c r="C12">
        <v>23.799999</v>
      </c>
      <c r="D12">
        <v>-5.1792999999999999E-2</v>
      </c>
      <c r="E12">
        <v>1.1112759999999999</v>
      </c>
      <c r="F12">
        <v>0.460123</v>
      </c>
      <c r="G12">
        <v>0.22051299999999999</v>
      </c>
      <c r="H12">
        <v>0.460123</v>
      </c>
      <c r="I12">
        <v>0.84496099999999996</v>
      </c>
      <c r="J12">
        <v>2.2556E-2</v>
      </c>
      <c r="K12">
        <v>0.96694199999999997</v>
      </c>
    </row>
    <row r="13" spans="1:11" x14ac:dyDescent="0.35">
      <c r="A13" t="s">
        <v>134</v>
      </c>
      <c r="B13" t="s">
        <v>49</v>
      </c>
      <c r="C13">
        <v>89</v>
      </c>
      <c r="D13">
        <v>-6.9038000000000002E-2</v>
      </c>
      <c r="E13">
        <v>0.98823099999999997</v>
      </c>
      <c r="F13">
        <v>0.16492100000000001</v>
      </c>
      <c r="G13">
        <v>0.12801000000000001</v>
      </c>
      <c r="H13">
        <v>0.34238299999999999</v>
      </c>
      <c r="I13">
        <v>1.2194510000000001</v>
      </c>
      <c r="J13">
        <v>0.83316199999999996</v>
      </c>
      <c r="K13">
        <v>1.6176470000000001</v>
      </c>
    </row>
    <row r="14" spans="1:11" x14ac:dyDescent="0.35">
      <c r="A14" t="s">
        <v>64</v>
      </c>
      <c r="B14" t="s">
        <v>49</v>
      </c>
      <c r="C14">
        <v>26.299999</v>
      </c>
      <c r="D14">
        <v>-9.3103000000000005E-2</v>
      </c>
      <c r="E14">
        <v>0.91966400000000004</v>
      </c>
      <c r="F14">
        <v>3.3398999999999998E-2</v>
      </c>
      <c r="G14">
        <v>-2.0483999999999999E-2</v>
      </c>
      <c r="H14">
        <v>0.110557</v>
      </c>
      <c r="I14">
        <v>9.7730000000000004E-3</v>
      </c>
      <c r="J14">
        <v>-0.123333</v>
      </c>
      <c r="K14">
        <v>0.31631799999999999</v>
      </c>
    </row>
    <row r="15" spans="1:11" x14ac:dyDescent="0.35">
      <c r="A15" t="s">
        <v>150</v>
      </c>
      <c r="B15" t="s">
        <v>49</v>
      </c>
      <c r="C15">
        <v>23.700001</v>
      </c>
      <c r="D15">
        <v>-0.102273</v>
      </c>
      <c r="E15">
        <v>1.266162</v>
      </c>
      <c r="F15">
        <v>0.176179</v>
      </c>
      <c r="G15">
        <v>0.14216899999999999</v>
      </c>
      <c r="H15">
        <v>0.26063799999999998</v>
      </c>
      <c r="I15">
        <v>0.564357</v>
      </c>
      <c r="J15">
        <v>9.4687999999999994E-2</v>
      </c>
      <c r="K15">
        <v>0.88095199999999996</v>
      </c>
    </row>
    <row r="16" spans="1:11" x14ac:dyDescent="0.35">
      <c r="A16" t="s">
        <v>62</v>
      </c>
      <c r="B16" t="s">
        <v>50</v>
      </c>
      <c r="C16">
        <v>27</v>
      </c>
      <c r="D16">
        <v>5.0583999999999997E-2</v>
      </c>
      <c r="E16">
        <v>1.083691</v>
      </c>
      <c r="F16">
        <v>1.0930230000000001</v>
      </c>
      <c r="G16">
        <v>0.96193799999999996</v>
      </c>
      <c r="H16">
        <v>1.2222219999999999</v>
      </c>
      <c r="I16">
        <v>1.8810979999999999</v>
      </c>
      <c r="J16">
        <v>0.652389</v>
      </c>
      <c r="K16">
        <v>2.0031780000000001</v>
      </c>
    </row>
    <row r="17" spans="1:11" x14ac:dyDescent="0.35">
      <c r="A17" t="s">
        <v>152</v>
      </c>
      <c r="B17" t="s">
        <v>50</v>
      </c>
      <c r="C17">
        <v>44.849997999999999</v>
      </c>
      <c r="D17">
        <v>-2.225E-3</v>
      </c>
      <c r="E17">
        <v>1.002067</v>
      </c>
      <c r="F17">
        <v>0.25454500000000002</v>
      </c>
      <c r="G17">
        <v>0.18650800000000001</v>
      </c>
      <c r="H17">
        <v>0.27777800000000002</v>
      </c>
      <c r="I17">
        <v>0.35866100000000001</v>
      </c>
      <c r="J17">
        <v>7.3393E-2</v>
      </c>
      <c r="K17">
        <v>0.45223799999999997</v>
      </c>
    </row>
    <row r="18" spans="1:11" x14ac:dyDescent="0.35">
      <c r="A18" t="s">
        <v>153</v>
      </c>
      <c r="B18" t="s">
        <v>50</v>
      </c>
      <c r="C18">
        <v>40.799999</v>
      </c>
      <c r="D18">
        <v>-0.04</v>
      </c>
      <c r="E18">
        <v>0.86210100000000001</v>
      </c>
      <c r="F18">
        <v>0.51111099999999998</v>
      </c>
      <c r="G18">
        <v>0.48363600000000001</v>
      </c>
      <c r="H18">
        <v>0.625498</v>
      </c>
      <c r="I18">
        <v>0.638876</v>
      </c>
      <c r="J18">
        <v>0.25606000000000001</v>
      </c>
      <c r="K18">
        <v>1.1215999999999999</v>
      </c>
    </row>
    <row r="19" spans="1:11" x14ac:dyDescent="0.35">
      <c r="A19" t="s">
        <v>156</v>
      </c>
      <c r="B19" t="s">
        <v>50</v>
      </c>
      <c r="C19">
        <v>40.200001</v>
      </c>
      <c r="D19">
        <v>-4.0572999999999998E-2</v>
      </c>
      <c r="E19">
        <v>0.99313099999999999</v>
      </c>
      <c r="F19">
        <v>0.26018799999999997</v>
      </c>
      <c r="G19">
        <v>0.14529900000000001</v>
      </c>
      <c r="H19">
        <v>0.34</v>
      </c>
      <c r="I19">
        <v>8.3557999999999993E-2</v>
      </c>
      <c r="J19">
        <v>-0.17218600000000001</v>
      </c>
      <c r="K19">
        <v>0.66572399999999998</v>
      </c>
    </row>
    <row r="20" spans="1:11" x14ac:dyDescent="0.35">
      <c r="A20" t="s">
        <v>151</v>
      </c>
      <c r="B20" t="s">
        <v>50</v>
      </c>
      <c r="C20">
        <v>25.950001</v>
      </c>
      <c r="D20">
        <v>-4.4199000000000002E-2</v>
      </c>
      <c r="E20">
        <v>1.0124519999999999</v>
      </c>
      <c r="F20">
        <v>0.20697699999999999</v>
      </c>
      <c r="G20">
        <v>0.19530600000000001</v>
      </c>
      <c r="H20">
        <v>0.30049300000000001</v>
      </c>
      <c r="I20">
        <v>0.138936</v>
      </c>
      <c r="J20">
        <v>5.6559999999999999E-2</v>
      </c>
      <c r="K20">
        <v>0.47727700000000001</v>
      </c>
    </row>
    <row r="21" spans="1:11" x14ac:dyDescent="0.35">
      <c r="A21" t="s">
        <v>154</v>
      </c>
      <c r="B21" t="s">
        <v>50</v>
      </c>
      <c r="C21">
        <v>41.049999</v>
      </c>
      <c r="D21">
        <v>-6.9161E-2</v>
      </c>
      <c r="E21">
        <v>0.92262900000000003</v>
      </c>
      <c r="F21">
        <v>8.5979E-2</v>
      </c>
      <c r="G21">
        <v>4.1877999999999999E-2</v>
      </c>
      <c r="H21">
        <v>0.17285700000000001</v>
      </c>
      <c r="I21">
        <v>8.1250000000000003E-2</v>
      </c>
      <c r="J21">
        <v>-6.1807000000000001E-2</v>
      </c>
      <c r="K21">
        <v>0.51582799999999995</v>
      </c>
    </row>
    <row r="22" spans="1:11" x14ac:dyDescent="0.35">
      <c r="A22" t="s">
        <v>155</v>
      </c>
      <c r="B22" t="s">
        <v>50</v>
      </c>
      <c r="C22">
        <v>45.849997999999999</v>
      </c>
      <c r="D22">
        <v>-7.1861999999999995E-2</v>
      </c>
      <c r="E22">
        <v>0.957816</v>
      </c>
      <c r="F22">
        <v>0.110169</v>
      </c>
      <c r="G22">
        <v>1.5810999999999999E-2</v>
      </c>
      <c r="H22">
        <v>0.15491199999999999</v>
      </c>
      <c r="I22">
        <v>3.8825999999999999E-2</v>
      </c>
      <c r="J22">
        <v>-0.175654</v>
      </c>
      <c r="K22">
        <v>0.26721099999999998</v>
      </c>
    </row>
    <row r="23" spans="1:11" x14ac:dyDescent="0.35">
      <c r="A23" t="s">
        <v>157</v>
      </c>
      <c r="B23" t="s">
        <v>48</v>
      </c>
      <c r="C23">
        <v>111.400002</v>
      </c>
      <c r="D23">
        <v>-8.4634000000000001E-2</v>
      </c>
      <c r="E23">
        <v>1.007986</v>
      </c>
      <c r="F23">
        <v>-5.5932000000000003E-2</v>
      </c>
      <c r="G23">
        <v>-0.116574</v>
      </c>
      <c r="H23">
        <v>5.4924000000000001E-2</v>
      </c>
      <c r="I23">
        <v>-0.19798399999999999</v>
      </c>
      <c r="J23">
        <v>-0.27662300000000001</v>
      </c>
      <c r="K23">
        <v>1.0455620000000001</v>
      </c>
    </row>
    <row r="24" spans="1:11" x14ac:dyDescent="0.35">
      <c r="A24" t="s">
        <v>158</v>
      </c>
      <c r="B24" t="s">
        <v>120</v>
      </c>
      <c r="C24">
        <v>25.5</v>
      </c>
      <c r="D24">
        <v>-3.4091000000000003E-2</v>
      </c>
      <c r="E24">
        <v>1.446869</v>
      </c>
      <c r="F24">
        <v>7.9050000000000006E-3</v>
      </c>
      <c r="G24">
        <v>-0.12069000000000001</v>
      </c>
      <c r="H24">
        <v>5.3719000000000003E-2</v>
      </c>
      <c r="I24">
        <v>0.15384600000000001</v>
      </c>
      <c r="J24">
        <v>2.1739000000000001E-2</v>
      </c>
      <c r="K24">
        <v>0.471997</v>
      </c>
    </row>
    <row r="25" spans="1:11" x14ac:dyDescent="0.35">
      <c r="A25" t="s">
        <v>66</v>
      </c>
      <c r="B25" t="s">
        <v>132</v>
      </c>
      <c r="C25">
        <v>101</v>
      </c>
      <c r="D25">
        <v>2.1233999999999999E-2</v>
      </c>
      <c r="E25">
        <v>0.93949400000000005</v>
      </c>
      <c r="F25">
        <v>2.8513E-2</v>
      </c>
      <c r="G25">
        <v>2.4341000000000002E-2</v>
      </c>
      <c r="H25">
        <v>0.13355800000000001</v>
      </c>
      <c r="I25">
        <v>-0.195219</v>
      </c>
      <c r="J25">
        <v>-0.26811600000000002</v>
      </c>
      <c r="K25">
        <v>0.59055100000000005</v>
      </c>
    </row>
    <row r="26" spans="1:11" x14ac:dyDescent="0.35">
      <c r="A26" t="s">
        <v>136</v>
      </c>
      <c r="B26" t="s">
        <v>132</v>
      </c>
      <c r="C26">
        <v>32.75</v>
      </c>
      <c r="D26">
        <v>-2.2388000000000002E-2</v>
      </c>
      <c r="E26">
        <v>0.81535899999999994</v>
      </c>
      <c r="F26">
        <v>8.9296E-2</v>
      </c>
      <c r="G26">
        <v>2.8629999999999999E-2</v>
      </c>
      <c r="H26">
        <v>0.15115400000000001</v>
      </c>
      <c r="I26">
        <v>0.43794699999999998</v>
      </c>
      <c r="J26">
        <v>0.123153</v>
      </c>
      <c r="K26">
        <v>2.645321</v>
      </c>
    </row>
    <row r="27" spans="1:11" x14ac:dyDescent="0.35">
      <c r="A27" t="s">
        <v>159</v>
      </c>
      <c r="B27" t="s">
        <v>132</v>
      </c>
      <c r="C27">
        <v>119</v>
      </c>
      <c r="D27">
        <v>-6.2992000000000006E-2</v>
      </c>
      <c r="E27">
        <v>0.84706000000000004</v>
      </c>
      <c r="F27">
        <v>0.34920600000000002</v>
      </c>
      <c r="G27">
        <v>0.28648600000000002</v>
      </c>
      <c r="H27">
        <v>0.37572299999999997</v>
      </c>
      <c r="I27">
        <v>0.18881100000000001</v>
      </c>
      <c r="J27">
        <v>-5.0169999999999998E-3</v>
      </c>
      <c r="K27">
        <v>0.22680400000000001</v>
      </c>
    </row>
    <row r="28" spans="1:11" x14ac:dyDescent="0.35">
      <c r="A28" t="s">
        <v>160</v>
      </c>
      <c r="B28" t="s">
        <v>85</v>
      </c>
      <c r="C28">
        <v>36.049999</v>
      </c>
      <c r="D28">
        <v>-4.7556000000000001E-2</v>
      </c>
      <c r="E28">
        <v>1.1414610000000001</v>
      </c>
      <c r="F28">
        <v>-3.2215000000000001E-2</v>
      </c>
      <c r="G28">
        <v>-0.13858999999999999</v>
      </c>
      <c r="H28">
        <v>7.3728000000000002E-2</v>
      </c>
      <c r="I28">
        <v>-1.8225000000000002E-2</v>
      </c>
      <c r="J28">
        <v>-0.279335</v>
      </c>
      <c r="K28">
        <v>0.12545600000000001</v>
      </c>
    </row>
    <row r="29" spans="1:11" x14ac:dyDescent="0.35">
      <c r="A29" t="s">
        <v>162</v>
      </c>
      <c r="B29" t="s">
        <v>123</v>
      </c>
      <c r="C29">
        <v>32.299999</v>
      </c>
      <c r="D29">
        <v>2.5396999999999999E-2</v>
      </c>
      <c r="E29">
        <v>1.033339</v>
      </c>
      <c r="F29">
        <v>0.15770600000000001</v>
      </c>
      <c r="G29">
        <v>0.112161</v>
      </c>
      <c r="H29">
        <v>0.38443300000000002</v>
      </c>
      <c r="I29">
        <v>0.68509299999999995</v>
      </c>
      <c r="J29">
        <v>0.39601799999999998</v>
      </c>
      <c r="K29">
        <v>2.7370679999999998</v>
      </c>
    </row>
    <row r="30" spans="1:11" x14ac:dyDescent="0.35">
      <c r="A30" t="s">
        <v>163</v>
      </c>
      <c r="B30" t="s">
        <v>123</v>
      </c>
      <c r="C30">
        <v>35.549999</v>
      </c>
      <c r="D30">
        <v>-4.202E-3</v>
      </c>
      <c r="E30">
        <v>0.91594100000000001</v>
      </c>
      <c r="F30">
        <v>5.3332999999999998E-2</v>
      </c>
      <c r="G30">
        <v>1.013E-3</v>
      </c>
      <c r="H30">
        <v>0.144015</v>
      </c>
      <c r="I30">
        <v>5.7250000000000002E-2</v>
      </c>
      <c r="J30">
        <v>-9.9567000000000003E-2</v>
      </c>
      <c r="K30">
        <v>0.32860800000000001</v>
      </c>
    </row>
    <row r="31" spans="1:11" x14ac:dyDescent="0.35">
      <c r="A31" t="s">
        <v>63</v>
      </c>
      <c r="B31" t="s">
        <v>123</v>
      </c>
      <c r="C31">
        <v>41.049999</v>
      </c>
      <c r="D31">
        <v>-1.2034E-2</v>
      </c>
      <c r="E31">
        <v>1.027455</v>
      </c>
      <c r="F31">
        <v>0.10315199999999999</v>
      </c>
      <c r="G31">
        <v>8.3553000000000002E-2</v>
      </c>
      <c r="H31">
        <v>0.29565999999999998</v>
      </c>
      <c r="I31">
        <v>0.21629599999999999</v>
      </c>
      <c r="J31">
        <v>0.12767600000000001</v>
      </c>
      <c r="K31">
        <v>0.450907</v>
      </c>
    </row>
    <row r="32" spans="1:11" x14ac:dyDescent="0.35">
      <c r="A32" t="s">
        <v>76</v>
      </c>
      <c r="B32" t="s">
        <v>123</v>
      </c>
      <c r="C32">
        <v>102.400002</v>
      </c>
      <c r="D32">
        <v>-2.9384E-2</v>
      </c>
      <c r="E32">
        <v>0.89018200000000003</v>
      </c>
      <c r="F32">
        <v>1.957E-3</v>
      </c>
      <c r="G32">
        <v>-9.7599999999999998E-4</v>
      </c>
      <c r="H32">
        <v>0.163636</v>
      </c>
      <c r="I32">
        <v>-0.121784</v>
      </c>
      <c r="J32">
        <v>-0.21498</v>
      </c>
      <c r="K32">
        <v>0.19809499999999999</v>
      </c>
    </row>
    <row r="33" spans="1:11" x14ac:dyDescent="0.35">
      <c r="A33" t="s">
        <v>161</v>
      </c>
      <c r="B33" t="s">
        <v>123</v>
      </c>
      <c r="C33">
        <v>29.799999</v>
      </c>
      <c r="D33">
        <v>-5.0955E-2</v>
      </c>
      <c r="E33">
        <v>0.98076399999999997</v>
      </c>
      <c r="F33">
        <v>-2.7732E-2</v>
      </c>
      <c r="G33">
        <v>-4.9442E-2</v>
      </c>
      <c r="H33">
        <v>0.103704</v>
      </c>
      <c r="I33">
        <v>-2.2950999999999999E-2</v>
      </c>
      <c r="J33">
        <v>-0.22878999999999999</v>
      </c>
      <c r="K33">
        <v>0.48163600000000001</v>
      </c>
    </row>
    <row r="34" spans="1:11" x14ac:dyDescent="0.35">
      <c r="A34" t="s">
        <v>164</v>
      </c>
      <c r="B34" t="s">
        <v>123</v>
      </c>
      <c r="C34">
        <v>43.150002000000001</v>
      </c>
      <c r="D34">
        <v>-6.3991000000000006E-2</v>
      </c>
      <c r="E34">
        <v>0.68426699999999996</v>
      </c>
      <c r="F34">
        <v>-7.6017000000000001E-2</v>
      </c>
      <c r="G34">
        <v>-0.11938799999999999</v>
      </c>
      <c r="H34">
        <v>2.3477999999999999E-2</v>
      </c>
      <c r="I34">
        <v>0.12987899999999999</v>
      </c>
      <c r="J34">
        <v>-7.6827999999999994E-2</v>
      </c>
      <c r="K34">
        <v>0.99390400000000001</v>
      </c>
    </row>
    <row r="35" spans="1:11" x14ac:dyDescent="0.35">
      <c r="A35" t="s">
        <v>165</v>
      </c>
      <c r="B35" t="s">
        <v>123</v>
      </c>
      <c r="C35">
        <v>35.450001</v>
      </c>
      <c r="D35">
        <v>-7.4412000000000006E-2</v>
      </c>
      <c r="E35">
        <v>0.740201</v>
      </c>
      <c r="F35">
        <v>-4.0594999999999999E-2</v>
      </c>
      <c r="G35">
        <v>-4.8321999999999997E-2</v>
      </c>
      <c r="H35">
        <v>7.6562000000000005E-2</v>
      </c>
      <c r="I35">
        <v>-0.207791</v>
      </c>
      <c r="J35">
        <v>-0.24316499999999999</v>
      </c>
      <c r="K35">
        <v>1.305585</v>
      </c>
    </row>
    <row r="36" spans="1:11" x14ac:dyDescent="0.35">
      <c r="A36" t="s">
        <v>75</v>
      </c>
      <c r="B36" t="s">
        <v>83</v>
      </c>
      <c r="C36">
        <v>19.399999999999999</v>
      </c>
      <c r="D36">
        <v>2.9177999999999999E-2</v>
      </c>
      <c r="E36">
        <v>1.151718</v>
      </c>
      <c r="F36">
        <v>0.205232</v>
      </c>
      <c r="G36">
        <v>0.201957</v>
      </c>
      <c r="H36">
        <v>0.245972</v>
      </c>
      <c r="I36">
        <v>0.16716400000000001</v>
      </c>
      <c r="J36">
        <v>0.108016</v>
      </c>
      <c r="K36">
        <v>0.45035399999999998</v>
      </c>
    </row>
    <row r="37" spans="1:11" x14ac:dyDescent="0.35">
      <c r="A37" t="s">
        <v>167</v>
      </c>
      <c r="B37" t="s">
        <v>83</v>
      </c>
      <c r="C37">
        <v>45.349997999999999</v>
      </c>
      <c r="D37">
        <v>-5.4819999999999999E-3</v>
      </c>
      <c r="E37">
        <v>1.7402519999999999</v>
      </c>
      <c r="F37">
        <v>8.7529999999999997E-2</v>
      </c>
      <c r="G37">
        <v>7.5919E-2</v>
      </c>
      <c r="H37">
        <v>0.20772299999999999</v>
      </c>
      <c r="I37">
        <v>0.19342100000000001</v>
      </c>
      <c r="J37">
        <v>0.16581000000000001</v>
      </c>
      <c r="K37">
        <v>0.67652500000000004</v>
      </c>
    </row>
    <row r="38" spans="1:11" x14ac:dyDescent="0.35">
      <c r="A38" t="s">
        <v>69</v>
      </c>
      <c r="B38" t="s">
        <v>83</v>
      </c>
      <c r="C38">
        <v>34.5</v>
      </c>
      <c r="D38">
        <v>-3.0898999999999999E-2</v>
      </c>
      <c r="E38">
        <v>1.075051</v>
      </c>
      <c r="F38">
        <v>8.7720000000000003E-3</v>
      </c>
      <c r="G38">
        <v>-1.0043E-2</v>
      </c>
      <c r="H38">
        <v>0.159664</v>
      </c>
      <c r="I38">
        <v>0.399594</v>
      </c>
      <c r="J38">
        <v>0.36904799999999999</v>
      </c>
      <c r="K38">
        <v>1.2373369999999999</v>
      </c>
    </row>
    <row r="39" spans="1:11" x14ac:dyDescent="0.35">
      <c r="A39" t="s">
        <v>166</v>
      </c>
      <c r="B39" t="s">
        <v>83</v>
      </c>
      <c r="C39">
        <v>22.950001</v>
      </c>
      <c r="D39">
        <v>-3.7735999999999999E-2</v>
      </c>
      <c r="E39">
        <v>0.94131900000000002</v>
      </c>
      <c r="F39">
        <v>7.7465000000000006E-2</v>
      </c>
      <c r="G39">
        <v>5.5171999999999999E-2</v>
      </c>
      <c r="H39">
        <v>9.8086000000000007E-2</v>
      </c>
      <c r="I39">
        <v>7.2951000000000002E-2</v>
      </c>
      <c r="J39">
        <v>3.6511000000000002E-2</v>
      </c>
      <c r="K39">
        <v>0.36534100000000003</v>
      </c>
    </row>
    <row r="40" spans="1:11" x14ac:dyDescent="0.35">
      <c r="A40" t="s">
        <v>70</v>
      </c>
      <c r="B40" t="s">
        <v>83</v>
      </c>
      <c r="C40">
        <v>27.450001</v>
      </c>
      <c r="D40">
        <v>-4.5217E-2</v>
      </c>
      <c r="E40">
        <v>0.98585</v>
      </c>
      <c r="F40">
        <v>5.9846000000000003E-2</v>
      </c>
      <c r="G40">
        <v>3.9773000000000003E-2</v>
      </c>
      <c r="H40">
        <v>0.13900399999999999</v>
      </c>
      <c r="I40">
        <v>0.25516899999999998</v>
      </c>
      <c r="J40">
        <v>0.20486599999999999</v>
      </c>
      <c r="K40">
        <v>0.72990999999999995</v>
      </c>
    </row>
    <row r="41" spans="1:11" x14ac:dyDescent="0.35">
      <c r="A41" t="s">
        <v>71</v>
      </c>
      <c r="B41" t="s">
        <v>83</v>
      </c>
      <c r="C41">
        <v>26.9</v>
      </c>
      <c r="D41">
        <v>-8.3474999999999994E-2</v>
      </c>
      <c r="E41">
        <v>1.0830789999999999</v>
      </c>
      <c r="F41">
        <v>0.182418</v>
      </c>
      <c r="G41">
        <v>7.8156000000000003E-2</v>
      </c>
      <c r="H41">
        <v>0.24537</v>
      </c>
      <c r="I41">
        <v>0.39740300000000001</v>
      </c>
      <c r="J41">
        <v>0.217195</v>
      </c>
      <c r="K41">
        <v>0.80037800000000003</v>
      </c>
    </row>
    <row r="42" spans="1:11" x14ac:dyDescent="0.35">
      <c r="A42" t="s">
        <v>59</v>
      </c>
      <c r="B42" t="s">
        <v>84</v>
      </c>
      <c r="C42">
        <v>25</v>
      </c>
      <c r="D42">
        <v>-5.1233000000000001E-2</v>
      </c>
      <c r="E42">
        <v>1.1811529999999999</v>
      </c>
      <c r="F42">
        <v>9.8901000000000003E-2</v>
      </c>
      <c r="G42">
        <v>7.9913999999999999E-2</v>
      </c>
      <c r="H42">
        <v>0.18343200000000001</v>
      </c>
      <c r="I42">
        <v>0.123596</v>
      </c>
      <c r="J42">
        <v>1.6689999999999999E-3</v>
      </c>
      <c r="K42">
        <v>0.21996299999999999</v>
      </c>
    </row>
    <row r="43" spans="1:11" x14ac:dyDescent="0.35">
      <c r="A43" t="s">
        <v>67</v>
      </c>
      <c r="B43" t="s">
        <v>121</v>
      </c>
      <c r="C43">
        <v>56</v>
      </c>
      <c r="D43">
        <v>-4.2735000000000002E-2</v>
      </c>
      <c r="E43">
        <v>0.90139199999999997</v>
      </c>
      <c r="F43">
        <v>-1.0879E-2</v>
      </c>
      <c r="G43">
        <v>-3.2382000000000001E-2</v>
      </c>
      <c r="H43">
        <v>5.7834999999999998E-2</v>
      </c>
      <c r="I43">
        <v>-0.11115899999999999</v>
      </c>
      <c r="J43">
        <v>-0.20538200000000001</v>
      </c>
      <c r="K43">
        <v>3.6664000000000002E-2</v>
      </c>
    </row>
    <row r="44" spans="1:11" x14ac:dyDescent="0.35">
      <c r="A44" t="s">
        <v>168</v>
      </c>
      <c r="B44" t="s">
        <v>125</v>
      </c>
      <c r="C44">
        <v>18.399999999999999</v>
      </c>
      <c r="D44">
        <v>0.18709700000000001</v>
      </c>
      <c r="E44">
        <v>1.973762</v>
      </c>
      <c r="F44">
        <v>0.42635699999999999</v>
      </c>
      <c r="G44">
        <v>0.27538800000000002</v>
      </c>
      <c r="H44">
        <v>0.59691399999999994</v>
      </c>
      <c r="I44">
        <v>0.21815899999999999</v>
      </c>
      <c r="J44">
        <v>-0.12021900000000001</v>
      </c>
      <c r="K44">
        <v>0.30159399999999997</v>
      </c>
    </row>
    <row r="45" spans="1:11" x14ac:dyDescent="0.35">
      <c r="A45" t="s">
        <v>65</v>
      </c>
      <c r="B45" t="s">
        <v>125</v>
      </c>
      <c r="C45">
        <v>26.6</v>
      </c>
      <c r="D45">
        <v>9.4879999999999999E-3</v>
      </c>
      <c r="E45">
        <v>0.97674000000000005</v>
      </c>
      <c r="F45">
        <v>0.14408599999999999</v>
      </c>
      <c r="G45">
        <v>0.19015699999999999</v>
      </c>
      <c r="H45">
        <v>0.37467699999999998</v>
      </c>
      <c r="I45">
        <v>0.63547100000000001</v>
      </c>
      <c r="J45">
        <v>0.24626000000000001</v>
      </c>
      <c r="K45">
        <v>0.81497399999999998</v>
      </c>
    </row>
    <row r="46" spans="1:11" x14ac:dyDescent="0.35">
      <c r="A46" t="s">
        <v>171</v>
      </c>
      <c r="B46" t="s">
        <v>125</v>
      </c>
      <c r="C46">
        <v>39.650002000000001</v>
      </c>
      <c r="D46">
        <v>-2.8185999999999999E-2</v>
      </c>
      <c r="E46">
        <v>0.94523599999999997</v>
      </c>
      <c r="F46">
        <v>6.7294999999999994E-2</v>
      </c>
      <c r="G46">
        <v>-9.2676999999999995E-2</v>
      </c>
      <c r="H46">
        <v>9.3793000000000001E-2</v>
      </c>
      <c r="I46">
        <v>0.18712599999999999</v>
      </c>
      <c r="J46">
        <v>-0.23061799999999999</v>
      </c>
      <c r="K46">
        <v>0.51596699999999995</v>
      </c>
    </row>
    <row r="47" spans="1:11" x14ac:dyDescent="0.35">
      <c r="A47" t="s">
        <v>169</v>
      </c>
      <c r="B47" t="s">
        <v>125</v>
      </c>
      <c r="C47">
        <v>13.05</v>
      </c>
      <c r="D47">
        <v>-2.9739999999999999E-2</v>
      </c>
      <c r="E47">
        <v>1.099496</v>
      </c>
      <c r="F47">
        <v>9.1832999999999998E-2</v>
      </c>
      <c r="G47">
        <v>4.2014999999999997E-2</v>
      </c>
      <c r="H47">
        <v>0.14665300000000001</v>
      </c>
      <c r="I47">
        <v>0.17618</v>
      </c>
      <c r="J47">
        <v>-0.122706</v>
      </c>
      <c r="K47">
        <v>0.396789</v>
      </c>
    </row>
    <row r="48" spans="1:11" x14ac:dyDescent="0.35">
      <c r="A48" t="s">
        <v>170</v>
      </c>
      <c r="B48" t="s">
        <v>125</v>
      </c>
      <c r="C48">
        <v>81.699996999999996</v>
      </c>
      <c r="D48">
        <v>-3.3135999999999999E-2</v>
      </c>
      <c r="E48">
        <v>0.90989299999999995</v>
      </c>
      <c r="F48">
        <v>-0.05</v>
      </c>
      <c r="G48">
        <v>-5.9839000000000003E-2</v>
      </c>
      <c r="H48">
        <v>3.9440000000000003E-2</v>
      </c>
      <c r="I48">
        <v>0.1875</v>
      </c>
      <c r="J48">
        <v>6.1824999999999998E-2</v>
      </c>
      <c r="K48">
        <v>0.44727</v>
      </c>
    </row>
  </sheetData>
  <phoneticPr fontId="8" type="noConversion"/>
  <pageMargins left="0.7" right="0.7" top="0.75" bottom="0.75" header="0.3" footer="0.3"/>
  <pageSetup scale="48"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4.5" x14ac:dyDescent="0.35"/>
  <cols>
    <col min="1" max="1" width="8.54296875" bestFit="1" customWidth="1"/>
    <col min="2" max="2" width="14.90625" bestFit="1" customWidth="1"/>
    <col min="3" max="6" width="12.6328125" bestFit="1" customWidth="1"/>
    <col min="7" max="7" width="13.26953125" bestFit="1" customWidth="1"/>
    <col min="8" max="8" width="14.1796875" bestFit="1" customWidth="1"/>
    <col min="9" max="9" width="16.1796875" bestFit="1" customWidth="1"/>
    <col min="10" max="10" width="15.26953125" bestFit="1" customWidth="1"/>
    <col min="23" max="23" width="10.1796875" customWidth="1"/>
  </cols>
  <sheetData>
    <row r="1" spans="1:10" x14ac:dyDescent="0.35">
      <c r="A1" t="s">
        <v>26</v>
      </c>
      <c r="B1" t="s">
        <v>15</v>
      </c>
      <c r="C1" t="s">
        <v>107</v>
      </c>
      <c r="D1" t="s">
        <v>108</v>
      </c>
      <c r="E1" t="s">
        <v>109</v>
      </c>
      <c r="F1" t="s">
        <v>110</v>
      </c>
      <c r="G1" t="s">
        <v>111</v>
      </c>
      <c r="H1" t="s">
        <v>112</v>
      </c>
      <c r="I1" t="s">
        <v>113</v>
      </c>
      <c r="J1" t="s">
        <v>114</v>
      </c>
    </row>
    <row r="2" spans="1:10" x14ac:dyDescent="0.35">
      <c r="A2" t="s">
        <v>25</v>
      </c>
      <c r="B2" t="s">
        <v>115</v>
      </c>
      <c r="C2">
        <v>7926093.9264673032</v>
      </c>
      <c r="D2">
        <v>7665904.9213356841</v>
      </c>
      <c r="E2">
        <v>54159.089780804286</v>
      </c>
      <c r="F2">
        <v>314348.09491242457</v>
      </c>
      <c r="G2">
        <v>-260189.00513162027</v>
      </c>
      <c r="H2">
        <v>-3.2826888950026167E-2</v>
      </c>
      <c r="I2" t="s">
        <v>116</v>
      </c>
      <c r="J2">
        <v>1</v>
      </c>
    </row>
    <row r="3" spans="1:10" x14ac:dyDescent="0.35">
      <c r="A3" t="s">
        <v>117</v>
      </c>
      <c r="B3" t="s">
        <v>122</v>
      </c>
      <c r="C3">
        <v>178655.34409110568</v>
      </c>
      <c r="D3">
        <v>181215.49290639884</v>
      </c>
      <c r="E3">
        <v>54159.089780804286</v>
      </c>
      <c r="F3">
        <v>314348.09491242457</v>
      </c>
      <c r="G3">
        <v>2560.1488152931579</v>
      </c>
      <c r="H3">
        <v>1.4330099266370687E-2</v>
      </c>
      <c r="I3" t="s">
        <v>118</v>
      </c>
      <c r="J3">
        <v>6.9473511552411238E-3</v>
      </c>
    </row>
    <row r="4" spans="1:10" x14ac:dyDescent="0.35">
      <c r="A4" t="s">
        <v>117</v>
      </c>
      <c r="B4" t="s">
        <v>85</v>
      </c>
      <c r="C4">
        <v>154035.38921557076</v>
      </c>
      <c r="D4">
        <v>155832.86192670427</v>
      </c>
      <c r="E4">
        <v>54159.089780804286</v>
      </c>
      <c r="F4">
        <v>314348.09491242457</v>
      </c>
      <c r="G4">
        <v>1797.4727111335019</v>
      </c>
      <c r="H4">
        <v>1.1669219133909328E-2</v>
      </c>
      <c r="I4" t="s">
        <v>118</v>
      </c>
      <c r="J4">
        <v>4.8777141553694361E-3</v>
      </c>
    </row>
    <row r="5" spans="1:10" x14ac:dyDescent="0.35">
      <c r="A5" t="s">
        <v>117</v>
      </c>
      <c r="B5" t="s">
        <v>125</v>
      </c>
      <c r="C5">
        <v>167402.33079919283</v>
      </c>
      <c r="D5">
        <v>168320.75650800034</v>
      </c>
      <c r="E5">
        <v>54159.089780804286</v>
      </c>
      <c r="F5">
        <v>314348.09491242457</v>
      </c>
      <c r="G5">
        <v>918.42570880749122</v>
      </c>
      <c r="H5">
        <v>5.4863376419125613E-3</v>
      </c>
      <c r="I5" t="s">
        <v>118</v>
      </c>
      <c r="J5">
        <v>2.4922871166597549E-3</v>
      </c>
    </row>
    <row r="6" spans="1:10" x14ac:dyDescent="0.35">
      <c r="A6" t="s">
        <v>117</v>
      </c>
      <c r="B6" t="s">
        <v>127</v>
      </c>
      <c r="C6">
        <v>24535.877662464827</v>
      </c>
      <c r="D6">
        <v>24326.44389353248</v>
      </c>
      <c r="E6">
        <v>54159.089780804286</v>
      </c>
      <c r="F6">
        <v>314348.09491242457</v>
      </c>
      <c r="G6">
        <v>-209.43376893235012</v>
      </c>
      <c r="H6">
        <v>-8.535817296348067E-3</v>
      </c>
      <c r="I6" t="s">
        <v>129</v>
      </c>
      <c r="J6">
        <v>-5.6833021887130208E-4</v>
      </c>
    </row>
    <row r="7" spans="1:10" x14ac:dyDescent="0.35">
      <c r="A7" t="s">
        <v>117</v>
      </c>
      <c r="B7" t="s">
        <v>128</v>
      </c>
      <c r="C7">
        <v>48682.423730775707</v>
      </c>
      <c r="D7">
        <v>48066.207637406071</v>
      </c>
      <c r="E7">
        <v>54159.089780804286</v>
      </c>
      <c r="F7">
        <v>314348.09491242457</v>
      </c>
      <c r="G7">
        <v>-616.21609336963775</v>
      </c>
      <c r="H7">
        <v>-1.2657876213753114E-2</v>
      </c>
      <c r="I7" t="s">
        <v>129</v>
      </c>
      <c r="J7">
        <v>-1.6721956015121361E-3</v>
      </c>
    </row>
    <row r="8" spans="1:10" x14ac:dyDescent="0.35">
      <c r="A8" t="s">
        <v>117</v>
      </c>
      <c r="B8" t="s">
        <v>126</v>
      </c>
      <c r="C8">
        <v>26650.039813135187</v>
      </c>
      <c r="D8">
        <v>25997.232783732819</v>
      </c>
      <c r="E8">
        <v>54159.089780804286</v>
      </c>
      <c r="F8">
        <v>314348.09491242457</v>
      </c>
      <c r="G8">
        <v>-652.80702940236893</v>
      </c>
      <c r="H8">
        <v>-2.449553674139781E-2</v>
      </c>
      <c r="I8" t="s">
        <v>129</v>
      </c>
      <c r="J8">
        <v>-1.7714906425659275E-3</v>
      </c>
    </row>
    <row r="9" spans="1:10" x14ac:dyDescent="0.35">
      <c r="A9" t="s">
        <v>117</v>
      </c>
      <c r="B9" t="s">
        <v>87</v>
      </c>
      <c r="C9">
        <v>63561.855170376788</v>
      </c>
      <c r="D9">
        <v>62489.018188870243</v>
      </c>
      <c r="E9">
        <v>54159.089780804286</v>
      </c>
      <c r="F9">
        <v>314348.09491242457</v>
      </c>
      <c r="G9">
        <v>-1072.8369815065455</v>
      </c>
      <c r="H9">
        <v>-1.6878629149995994E-2</v>
      </c>
      <c r="I9" t="s">
        <v>129</v>
      </c>
      <c r="J9">
        <v>-2.9113054672180948E-3</v>
      </c>
    </row>
    <row r="10" spans="1:10" x14ac:dyDescent="0.35">
      <c r="A10" t="s">
        <v>117</v>
      </c>
      <c r="B10" t="s">
        <v>131</v>
      </c>
      <c r="C10">
        <v>32022.935401473584</v>
      </c>
      <c r="D10">
        <v>30731.275190808781</v>
      </c>
      <c r="E10">
        <v>54159.089780804286</v>
      </c>
      <c r="F10">
        <v>314348.09491242457</v>
      </c>
      <c r="G10">
        <v>-1291.6602106648043</v>
      </c>
      <c r="H10">
        <v>-4.0335471888231854E-2</v>
      </c>
      <c r="I10" t="s">
        <v>129</v>
      </c>
      <c r="J10">
        <v>-3.5051154070172945E-3</v>
      </c>
    </row>
    <row r="11" spans="1:10" x14ac:dyDescent="0.35">
      <c r="A11" t="s">
        <v>117</v>
      </c>
      <c r="B11" t="s">
        <v>120</v>
      </c>
      <c r="C11">
        <v>294156.26766866329</v>
      </c>
      <c r="D11">
        <v>292349.0777546076</v>
      </c>
      <c r="E11">
        <v>54159.089780804286</v>
      </c>
      <c r="F11">
        <v>314348.09491242457</v>
      </c>
      <c r="G11">
        <v>-1807.1899140557009</v>
      </c>
      <c r="H11">
        <v>-6.1436389861028069E-3</v>
      </c>
      <c r="I11" t="s">
        <v>129</v>
      </c>
      <c r="J11">
        <v>-4.9040832556904741E-3</v>
      </c>
    </row>
    <row r="12" spans="1:10" x14ac:dyDescent="0.35">
      <c r="A12" t="s">
        <v>117</v>
      </c>
      <c r="B12" t="s">
        <v>130</v>
      </c>
      <c r="C12">
        <v>75558.894225625147</v>
      </c>
      <c r="D12">
        <v>73192.880114080559</v>
      </c>
      <c r="E12">
        <v>54159.089780804286</v>
      </c>
      <c r="F12">
        <v>314348.09491242457</v>
      </c>
      <c r="G12">
        <v>-2366.0141115445699</v>
      </c>
      <c r="H12">
        <v>-3.1313508962683763E-2</v>
      </c>
      <c r="I12" t="s">
        <v>129</v>
      </c>
      <c r="J12">
        <v>-6.4205372644612216E-3</v>
      </c>
    </row>
    <row r="13" spans="1:10" x14ac:dyDescent="0.35">
      <c r="A13" t="s">
        <v>117</v>
      </c>
      <c r="B13" t="s">
        <v>132</v>
      </c>
      <c r="C13">
        <v>405868.95343763195</v>
      </c>
      <c r="D13">
        <v>403070.21838809026</v>
      </c>
      <c r="E13">
        <v>54159.089780804286</v>
      </c>
      <c r="F13">
        <v>314348.09491242457</v>
      </c>
      <c r="G13">
        <v>-2798.7350495416958</v>
      </c>
      <c r="H13">
        <v>-6.8956618283732788E-3</v>
      </c>
      <c r="I13" t="s">
        <v>129</v>
      </c>
      <c r="J13">
        <v>-7.5947909994524493E-3</v>
      </c>
    </row>
    <row r="14" spans="1:10" x14ac:dyDescent="0.35">
      <c r="A14" t="s">
        <v>117</v>
      </c>
      <c r="B14" t="s">
        <v>86</v>
      </c>
      <c r="C14">
        <v>85607.563800068601</v>
      </c>
      <c r="D14">
        <v>81775.221018860029</v>
      </c>
      <c r="E14">
        <v>54159.089780804286</v>
      </c>
      <c r="F14">
        <v>314348.09491242457</v>
      </c>
      <c r="G14">
        <v>-3832.3427812085711</v>
      </c>
      <c r="H14">
        <v>-4.476640393784341E-2</v>
      </c>
      <c r="I14" t="s">
        <v>129</v>
      </c>
      <c r="J14">
        <v>-1.0399641961930486E-2</v>
      </c>
    </row>
    <row r="15" spans="1:10" x14ac:dyDescent="0.35">
      <c r="A15" t="s">
        <v>117</v>
      </c>
      <c r="B15" t="s">
        <v>50</v>
      </c>
      <c r="C15">
        <v>333404.67086139775</v>
      </c>
      <c r="D15">
        <v>327373.18150281103</v>
      </c>
      <c r="E15">
        <v>54159.089780804286</v>
      </c>
      <c r="F15">
        <v>314348.09491242457</v>
      </c>
      <c r="G15">
        <v>-6031.4893585867849</v>
      </c>
      <c r="H15">
        <v>-1.8090596460462075E-2</v>
      </c>
      <c r="I15" t="s">
        <v>129</v>
      </c>
      <c r="J15">
        <v>-1.6367358925736597E-2</v>
      </c>
    </row>
    <row r="16" spans="1:10" x14ac:dyDescent="0.35">
      <c r="A16" t="s">
        <v>117</v>
      </c>
      <c r="B16" t="s">
        <v>48</v>
      </c>
      <c r="C16">
        <v>238209.4020148757</v>
      </c>
      <c r="D16">
        <v>231941.06333830531</v>
      </c>
      <c r="E16">
        <v>54159.089780804286</v>
      </c>
      <c r="F16">
        <v>314348.09491242457</v>
      </c>
      <c r="G16">
        <v>-6268.3386765704045</v>
      </c>
      <c r="H16">
        <v>-2.6314404988006919E-2</v>
      </c>
      <c r="I16" t="s">
        <v>129</v>
      </c>
      <c r="J16">
        <v>-1.7010085384871417E-2</v>
      </c>
    </row>
    <row r="17" spans="1:10" x14ac:dyDescent="0.35">
      <c r="A17" t="s">
        <v>117</v>
      </c>
      <c r="B17" t="s">
        <v>121</v>
      </c>
      <c r="C17">
        <v>166526.36732398687</v>
      </c>
      <c r="D17">
        <v>159870.81961633638</v>
      </c>
      <c r="E17">
        <v>54159.089780804286</v>
      </c>
      <c r="F17">
        <v>314348.09491242457</v>
      </c>
      <c r="G17">
        <v>-6655.5477076504903</v>
      </c>
      <c r="H17">
        <v>-3.9966930250161105E-2</v>
      </c>
      <c r="I17" t="s">
        <v>129</v>
      </c>
      <c r="J17">
        <v>-1.8060835674590804E-2</v>
      </c>
    </row>
    <row r="18" spans="1:10" x14ac:dyDescent="0.35">
      <c r="A18" t="s">
        <v>117</v>
      </c>
      <c r="B18" t="s">
        <v>124</v>
      </c>
      <c r="C18">
        <v>148086.97354308417</v>
      </c>
      <c r="D18">
        <v>140629.01851175542</v>
      </c>
      <c r="E18">
        <v>54159.089780804286</v>
      </c>
      <c r="F18">
        <v>314348.09491242457</v>
      </c>
      <c r="G18">
        <v>-7457.9550313287455</v>
      </c>
      <c r="H18">
        <v>-5.0361992367674004E-2</v>
      </c>
      <c r="I18" t="s">
        <v>129</v>
      </c>
      <c r="J18">
        <v>-2.0238289349873241E-2</v>
      </c>
    </row>
    <row r="19" spans="1:10" x14ac:dyDescent="0.35">
      <c r="A19" t="s">
        <v>117</v>
      </c>
      <c r="B19" t="s">
        <v>123</v>
      </c>
      <c r="C19">
        <v>278554.28168736259</v>
      </c>
      <c r="D19">
        <v>270131.39007879066</v>
      </c>
      <c r="E19">
        <v>54159.089780804286</v>
      </c>
      <c r="F19">
        <v>314348.09491242457</v>
      </c>
      <c r="G19">
        <v>-8422.8916085719557</v>
      </c>
      <c r="H19">
        <v>-3.0237882388845914E-2</v>
      </c>
      <c r="I19" t="s">
        <v>129</v>
      </c>
      <c r="J19">
        <v>-2.2856790745026473E-2</v>
      </c>
    </row>
    <row r="20" spans="1:10" x14ac:dyDescent="0.35">
      <c r="A20" t="s">
        <v>117</v>
      </c>
      <c r="B20" t="s">
        <v>84</v>
      </c>
      <c r="C20">
        <v>235763.3632836864</v>
      </c>
      <c r="D20">
        <v>224638.47554571123</v>
      </c>
      <c r="E20">
        <v>54159.089780804286</v>
      </c>
      <c r="F20">
        <v>314348.09491242457</v>
      </c>
      <c r="G20">
        <v>-11124.887737975165</v>
      </c>
      <c r="H20">
        <v>-4.7186668798022482E-2</v>
      </c>
      <c r="I20" t="s">
        <v>129</v>
      </c>
      <c r="J20">
        <v>-3.0189066048295091E-2</v>
      </c>
    </row>
    <row r="21" spans="1:10" x14ac:dyDescent="0.35">
      <c r="A21" t="s">
        <v>117</v>
      </c>
      <c r="B21" t="s">
        <v>119</v>
      </c>
      <c r="C21">
        <v>574420.82262557396</v>
      </c>
      <c r="D21">
        <v>543965.38682498061</v>
      </c>
      <c r="E21">
        <v>54159.089780804286</v>
      </c>
      <c r="F21">
        <v>314348.09491242457</v>
      </c>
      <c r="G21">
        <v>-30455.43580059335</v>
      </c>
      <c r="H21">
        <v>-5.3019379870992568E-2</v>
      </c>
      <c r="I21" t="s">
        <v>129</v>
      </c>
      <c r="J21">
        <v>-8.2645432886055081E-2</v>
      </c>
    </row>
    <row r="22" spans="1:10" x14ac:dyDescent="0.35">
      <c r="A22" t="s">
        <v>117</v>
      </c>
      <c r="B22" t="s">
        <v>51</v>
      </c>
      <c r="C22">
        <v>503188.26194094075</v>
      </c>
      <c r="D22">
        <v>471663.20148891961</v>
      </c>
      <c r="E22">
        <v>54159.089780804286</v>
      </c>
      <c r="F22">
        <v>314348.09491242457</v>
      </c>
      <c r="G22">
        <v>-31525.060452021098</v>
      </c>
      <c r="H22">
        <v>-6.265062768042319E-2</v>
      </c>
      <c r="I22" t="s">
        <v>129</v>
      </c>
      <c r="J22">
        <v>-8.5548021209585809E-2</v>
      </c>
    </row>
    <row r="23" spans="1:10" x14ac:dyDescent="0.35">
      <c r="A23" t="s">
        <v>117</v>
      </c>
      <c r="B23" t="s">
        <v>83</v>
      </c>
      <c r="C23">
        <v>2577607.7593879299</v>
      </c>
      <c r="D23">
        <v>2510646.5936872745</v>
      </c>
      <c r="E23">
        <v>54159.089780804286</v>
      </c>
      <c r="F23">
        <v>314348.09491242457</v>
      </c>
      <c r="G23">
        <v>-66961.165700655896</v>
      </c>
      <c r="H23">
        <v>-2.5978027671888993E-2</v>
      </c>
      <c r="I23" t="s">
        <v>129</v>
      </c>
      <c r="J23">
        <v>-0.18170925420734754</v>
      </c>
    </row>
    <row r="24" spans="1:10" x14ac:dyDescent="0.35">
      <c r="A24" t="s">
        <v>117</v>
      </c>
      <c r="B24" t="s">
        <v>49</v>
      </c>
      <c r="C24">
        <v>1313594.1487823809</v>
      </c>
      <c r="D24">
        <v>1237679.1044297067</v>
      </c>
      <c r="E24">
        <v>54159.089780804286</v>
      </c>
      <c r="F24">
        <v>314348.09491242457</v>
      </c>
      <c r="G24">
        <v>-75915.044352674304</v>
      </c>
      <c r="H24">
        <v>-5.7791856353077264E-2</v>
      </c>
      <c r="I24" t="s">
        <v>129</v>
      </c>
      <c r="J24">
        <v>-0.20600695863194984</v>
      </c>
    </row>
    <row r="25" spans="1:10" x14ac:dyDescent="0.35">
      <c r="A25" t="s">
        <v>133</v>
      </c>
      <c r="B25" t="s">
        <v>61</v>
      </c>
      <c r="C25">
        <v>199141.49141055177</v>
      </c>
      <c r="D25">
        <v>204298.53888000001</v>
      </c>
      <c r="E25">
        <v>54159.089780804286</v>
      </c>
      <c r="F25">
        <v>314348.09491242457</v>
      </c>
      <c r="G25">
        <v>5157.04746944824</v>
      </c>
      <c r="H25">
        <v>2.5896398751059004E-2</v>
      </c>
      <c r="I25" t="s">
        <v>118</v>
      </c>
      <c r="J25">
        <v>1.3994428558404706E-2</v>
      </c>
    </row>
    <row r="26" spans="1:10" x14ac:dyDescent="0.35">
      <c r="A26" t="s">
        <v>133</v>
      </c>
      <c r="B26" t="s">
        <v>287</v>
      </c>
      <c r="C26">
        <v>65450.539688370118</v>
      </c>
      <c r="D26">
        <v>70532.103208370114</v>
      </c>
      <c r="E26">
        <v>54159.089780804286</v>
      </c>
      <c r="F26">
        <v>314348.09491242457</v>
      </c>
      <c r="G26">
        <v>5081.5635199999961</v>
      </c>
      <c r="H26">
        <v>7.7639749713216452E-2</v>
      </c>
      <c r="I26" t="s">
        <v>118</v>
      </c>
      <c r="J26">
        <v>1.3789591441019648E-2</v>
      </c>
    </row>
    <row r="27" spans="1:10" x14ac:dyDescent="0.35">
      <c r="A27" t="s">
        <v>133</v>
      </c>
      <c r="B27" t="s">
        <v>66</v>
      </c>
      <c r="C27">
        <v>215270.66142050395</v>
      </c>
      <c r="D27">
        <v>219841.62252799998</v>
      </c>
      <c r="E27">
        <v>54159.089780804286</v>
      </c>
      <c r="F27">
        <v>314348.09491242457</v>
      </c>
      <c r="G27">
        <v>4570.9611074960267</v>
      </c>
      <c r="H27">
        <v>2.1233553505775844E-2</v>
      </c>
      <c r="I27" t="s">
        <v>118</v>
      </c>
      <c r="J27">
        <v>1.2403994541656532E-2</v>
      </c>
    </row>
    <row r="28" spans="1:10" x14ac:dyDescent="0.35">
      <c r="A28" t="s">
        <v>133</v>
      </c>
      <c r="B28" t="s">
        <v>265</v>
      </c>
      <c r="C28">
        <v>61389.891932106453</v>
      </c>
      <c r="D28">
        <v>64800.44279805322</v>
      </c>
      <c r="E28">
        <v>54159.089780804286</v>
      </c>
      <c r="F28">
        <v>314348.09491242457</v>
      </c>
      <c r="G28">
        <v>3410.5508659467669</v>
      </c>
      <c r="H28">
        <v>5.5555576962387096E-2</v>
      </c>
      <c r="I28" t="s">
        <v>118</v>
      </c>
      <c r="J28">
        <v>9.2550457836689075E-3</v>
      </c>
    </row>
    <row r="29" spans="1:10" x14ac:dyDescent="0.35">
      <c r="A29" t="s">
        <v>133</v>
      </c>
      <c r="B29" t="s">
        <v>168</v>
      </c>
      <c r="C29">
        <v>16600.722207999999</v>
      </c>
      <c r="D29">
        <v>19706.663373840453</v>
      </c>
      <c r="E29">
        <v>54159.089780804286</v>
      </c>
      <c r="F29">
        <v>314348.09491242457</v>
      </c>
      <c r="G29">
        <v>3105.9411658404533</v>
      </c>
      <c r="H29">
        <v>0.18709674958259825</v>
      </c>
      <c r="I29" t="s">
        <v>118</v>
      </c>
      <c r="J29">
        <v>8.4284412756458343E-3</v>
      </c>
    </row>
    <row r="30" spans="1:10" x14ac:dyDescent="0.35">
      <c r="A30" t="s">
        <v>133</v>
      </c>
      <c r="B30" t="s">
        <v>294</v>
      </c>
      <c r="C30">
        <v>237417.28358399999</v>
      </c>
      <c r="D30">
        <v>222502.60343231249</v>
      </c>
      <c r="E30">
        <v>54159.089780804286</v>
      </c>
      <c r="F30">
        <v>314348.09491242457</v>
      </c>
      <c r="G30">
        <v>-14914.680151687498</v>
      </c>
      <c r="H30">
        <v>-6.2820532383062899E-2</v>
      </c>
      <c r="I30" t="s">
        <v>129</v>
      </c>
      <c r="J30">
        <v>-4.0473241150246551E-2</v>
      </c>
    </row>
    <row r="31" spans="1:10" x14ac:dyDescent="0.35">
      <c r="A31" t="s">
        <v>133</v>
      </c>
      <c r="B31" t="s">
        <v>60</v>
      </c>
      <c r="C31">
        <v>189600.34231229103</v>
      </c>
      <c r="D31">
        <v>174609.47487999999</v>
      </c>
      <c r="E31">
        <v>54159.089780804286</v>
      </c>
      <c r="F31">
        <v>314348.09491242457</v>
      </c>
      <c r="G31">
        <v>-14990.867432291037</v>
      </c>
      <c r="H31">
        <v>-7.9065613750842048E-2</v>
      </c>
      <c r="I31" t="s">
        <v>129</v>
      </c>
      <c r="J31">
        <v>-4.0679986863133975E-2</v>
      </c>
    </row>
    <row r="32" spans="1:10" x14ac:dyDescent="0.35">
      <c r="A32" t="s">
        <v>133</v>
      </c>
      <c r="B32" t="s">
        <v>135</v>
      </c>
      <c r="C32">
        <v>524736.39216592582</v>
      </c>
      <c r="D32">
        <v>503847.20432592579</v>
      </c>
      <c r="E32">
        <v>54159.089780804286</v>
      </c>
      <c r="F32">
        <v>314348.09491242457</v>
      </c>
      <c r="G32">
        <v>-20889.187840000028</v>
      </c>
      <c r="H32">
        <v>-3.9808917681079574E-2</v>
      </c>
      <c r="I32" t="s">
        <v>129</v>
      </c>
      <c r="J32">
        <v>-5.6685971692491281E-2</v>
      </c>
    </row>
    <row r="33" spans="1:10" x14ac:dyDescent="0.35">
      <c r="A33" t="s">
        <v>133</v>
      </c>
      <c r="B33" t="s">
        <v>134</v>
      </c>
      <c r="C33">
        <v>392668.57787338668</v>
      </c>
      <c r="D33">
        <v>365559.66515199997</v>
      </c>
      <c r="E33">
        <v>54159.089780804286</v>
      </c>
      <c r="F33">
        <v>314348.09491242457</v>
      </c>
      <c r="G33">
        <v>-27108.912721386703</v>
      </c>
      <c r="H33">
        <v>-6.9037642044604317E-2</v>
      </c>
      <c r="I33" t="s">
        <v>129</v>
      </c>
      <c r="J33">
        <v>-7.3564136188970244E-2</v>
      </c>
    </row>
    <row r="34" spans="1:10" x14ac:dyDescent="0.35">
      <c r="A34" t="s">
        <v>133</v>
      </c>
      <c r="B34" t="s">
        <v>493</v>
      </c>
      <c r="C34">
        <v>442015.27142635547</v>
      </c>
      <c r="D34">
        <v>408749.42745364452</v>
      </c>
      <c r="E34">
        <v>54159.089780804286</v>
      </c>
      <c r="F34">
        <v>314348.09491242457</v>
      </c>
      <c r="G34">
        <v>-33265.843972710951</v>
      </c>
      <c r="H34">
        <v>-7.5259490165043769E-2</v>
      </c>
      <c r="I34" t="s">
        <v>129</v>
      </c>
      <c r="J34">
        <v>-9.0271900669735283E-2</v>
      </c>
    </row>
  </sheetData>
  <pageMargins left="0.7" right="0.7" top="0.75" bottom="0.75" header="0.3" footer="0.3"/>
  <pageSetup scale="48"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61"/>
  <sheetViews>
    <sheetView view="pageBreakPreview" zoomScale="115" zoomScaleNormal="100" zoomScaleSheetLayoutView="115" workbookViewId="0">
      <selection activeCell="Q27" sqref="Q27:Q28"/>
    </sheetView>
  </sheetViews>
  <sheetFormatPr defaultRowHeight="14.5" x14ac:dyDescent="0.35"/>
  <cols>
    <col min="1" max="1" width="15.90625" bestFit="1" customWidth="1"/>
    <col min="2" max="2" width="9.453125" bestFit="1" customWidth="1"/>
    <col min="3" max="3" width="12.1796875" bestFit="1" customWidth="1"/>
    <col min="4" max="4" width="13.54296875" bestFit="1" customWidth="1"/>
    <col min="5" max="6" width="12.81640625" bestFit="1" customWidth="1"/>
    <col min="7" max="7" width="13.08984375" bestFit="1" customWidth="1"/>
    <col min="8" max="8" width="9.81640625" bestFit="1" customWidth="1"/>
    <col min="9" max="9" width="11.54296875" bestFit="1" customWidth="1"/>
    <col min="10" max="10" width="10.26953125" bestFit="1" customWidth="1"/>
    <col min="11" max="11" width="11.453125" bestFit="1" customWidth="1"/>
  </cols>
  <sheetData>
    <row r="1" spans="1:9" x14ac:dyDescent="0.35">
      <c r="A1" t="s">
        <v>22</v>
      </c>
      <c r="B1" t="s">
        <v>15</v>
      </c>
      <c r="C1" t="s">
        <v>23</v>
      </c>
      <c r="D1" t="s">
        <v>202</v>
      </c>
      <c r="E1" t="s">
        <v>24</v>
      </c>
      <c r="F1" t="s">
        <v>259</v>
      </c>
      <c r="G1" t="s">
        <v>260</v>
      </c>
      <c r="H1" t="s">
        <v>25</v>
      </c>
      <c r="I1" t="s">
        <v>26</v>
      </c>
    </row>
    <row r="2" spans="1:9" x14ac:dyDescent="0.35">
      <c r="A2" s="1">
        <v>45870</v>
      </c>
      <c r="B2" t="s">
        <v>20</v>
      </c>
      <c r="C2">
        <v>1502.5799560546875</v>
      </c>
      <c r="D2">
        <v>-1.7757391513624654E-2</v>
      </c>
      <c r="E2">
        <v>3.9890665454400676E-5</v>
      </c>
      <c r="F2">
        <v>-1.864639105567667E-2</v>
      </c>
      <c r="G2">
        <v>8.3354353586295726E-2</v>
      </c>
      <c r="H2" t="s">
        <v>27</v>
      </c>
      <c r="I2" t="s">
        <v>28</v>
      </c>
    </row>
    <row r="3" spans="1:9" x14ac:dyDescent="0.35">
      <c r="A3" s="1">
        <v>45869</v>
      </c>
      <c r="B3" t="s">
        <v>20</v>
      </c>
      <c r="C3">
        <v>1502.52001953125</v>
      </c>
      <c r="D3">
        <v>-1.7797282179079055E-2</v>
      </c>
      <c r="E3">
        <v>-3.3894160603149537E-3</v>
      </c>
      <c r="F3">
        <v>-1.2162890535590276E-2</v>
      </c>
      <c r="G3">
        <v>8.7238459869679597E-2</v>
      </c>
      <c r="H3" t="s">
        <v>27</v>
      </c>
      <c r="I3" t="s">
        <v>28</v>
      </c>
    </row>
    <row r="4" spans="1:9" x14ac:dyDescent="0.35">
      <c r="A4" s="1">
        <v>45868</v>
      </c>
      <c r="B4" t="s">
        <v>20</v>
      </c>
      <c r="C4">
        <v>1507.6300048828125</v>
      </c>
      <c r="D4">
        <v>-1.4407866118764101E-2</v>
      </c>
      <c r="E4">
        <v>9.5218127491261129E-3</v>
      </c>
      <c r="F4">
        <v>-3.094639015553069E-3</v>
      </c>
      <c r="G4">
        <v>8.8863881798828315E-2</v>
      </c>
      <c r="H4" t="s">
        <v>27</v>
      </c>
      <c r="I4" t="s">
        <v>28</v>
      </c>
    </row>
    <row r="5" spans="1:9" x14ac:dyDescent="0.35">
      <c r="A5" s="1">
        <v>45867</v>
      </c>
      <c r="B5" t="s">
        <v>20</v>
      </c>
      <c r="C5">
        <v>1493.4100341796875</v>
      </c>
      <c r="D5">
        <v>-2.3929678867890214E-2</v>
      </c>
      <c r="E5">
        <v>-4.1100029510004576E-2</v>
      </c>
      <c r="F5">
        <v>-1.068537731058139E-2</v>
      </c>
      <c r="G5">
        <v>8.3877715283551924E-2</v>
      </c>
      <c r="H5" t="s">
        <v>27</v>
      </c>
      <c r="I5" t="s">
        <v>28</v>
      </c>
    </row>
    <row r="6" spans="1:9" x14ac:dyDescent="0.35">
      <c r="A6" s="1">
        <v>45866</v>
      </c>
      <c r="B6" t="s">
        <v>20</v>
      </c>
      <c r="C6">
        <v>1557.4200439453125</v>
      </c>
      <c r="D6">
        <v>1.7170350642114363E-2</v>
      </c>
      <c r="E6">
        <v>1.7170350642114363E-2</v>
      </c>
      <c r="F6">
        <v>4.8732361023317461E-2</v>
      </c>
      <c r="G6">
        <v>0.13178842990162565</v>
      </c>
      <c r="H6" t="s">
        <v>27</v>
      </c>
      <c r="I6" t="s">
        <v>28</v>
      </c>
    </row>
    <row r="7" spans="1:9" x14ac:dyDescent="0.35">
      <c r="A7" s="1">
        <v>45870</v>
      </c>
      <c r="B7" t="s">
        <v>21</v>
      </c>
      <c r="C7">
        <v>1615.25</v>
      </c>
      <c r="D7">
        <v>-3.1756830456188823E-2</v>
      </c>
      <c r="E7">
        <v>1.2394229609524743E-5</v>
      </c>
      <c r="F7">
        <v>-3.2396205350858631E-2</v>
      </c>
      <c r="G7">
        <v>8.4956023300746697E-2</v>
      </c>
      <c r="H7" t="s">
        <v>27</v>
      </c>
      <c r="I7" t="s">
        <v>28</v>
      </c>
    </row>
    <row r="8" spans="1:9" x14ac:dyDescent="0.35">
      <c r="A8" s="1">
        <v>45869</v>
      </c>
      <c r="B8" t="s">
        <v>21</v>
      </c>
      <c r="C8">
        <v>1615.22998046875</v>
      </c>
      <c r="D8">
        <v>-3.1769224685798347E-2</v>
      </c>
      <c r="E8">
        <v>-9.5353441597083588E-3</v>
      </c>
      <c r="F8">
        <v>-2.7690326168457569E-2</v>
      </c>
      <c r="G8">
        <v>9.0487465376187126E-2</v>
      </c>
      <c r="H8" t="s">
        <v>27</v>
      </c>
      <c r="I8" t="s">
        <v>28</v>
      </c>
    </row>
    <row r="9" spans="1:9" x14ac:dyDescent="0.35">
      <c r="A9" s="1">
        <v>45868</v>
      </c>
      <c r="B9" t="s">
        <v>21</v>
      </c>
      <c r="C9">
        <v>1630.780029296875</v>
      </c>
      <c r="D9">
        <v>-2.2233880526089989E-2</v>
      </c>
      <c r="E9">
        <v>5.8533575151442641E-3</v>
      </c>
      <c r="F9">
        <v>-1.3448182610764636E-2</v>
      </c>
      <c r="G9">
        <v>9.9827361512566659E-2</v>
      </c>
      <c r="H9" t="s">
        <v>27</v>
      </c>
      <c r="I9" t="s">
        <v>28</v>
      </c>
    </row>
    <row r="10" spans="1:9" x14ac:dyDescent="0.35">
      <c r="A10" s="1">
        <v>45867</v>
      </c>
      <c r="B10" t="s">
        <v>21</v>
      </c>
      <c r="C10">
        <v>1621.2900390625</v>
      </c>
      <c r="D10">
        <v>-2.8087238041234253E-2</v>
      </c>
      <c r="E10">
        <v>-4.3842091497696911E-2</v>
      </c>
      <c r="F10">
        <v>-2.0948285495837049E-2</v>
      </c>
      <c r="G10">
        <v>9.8315901746697909E-2</v>
      </c>
      <c r="H10" t="s">
        <v>27</v>
      </c>
      <c r="I10" t="s">
        <v>28</v>
      </c>
    </row>
    <row r="11" spans="1:9" x14ac:dyDescent="0.35">
      <c r="A11" s="1">
        <v>45866</v>
      </c>
      <c r="B11" t="s">
        <v>21</v>
      </c>
      <c r="C11">
        <v>1695.6300048828125</v>
      </c>
      <c r="D11">
        <v>1.5754853456462659E-2</v>
      </c>
      <c r="E11">
        <v>1.5754853456462659E-2</v>
      </c>
      <c r="F11">
        <v>4.1503349911689691E-2</v>
      </c>
      <c r="G11">
        <v>0.14758787300775311</v>
      </c>
      <c r="H11" t="s">
        <v>27</v>
      </c>
      <c r="I11" t="s">
        <v>28</v>
      </c>
    </row>
    <row r="12" spans="1:9" x14ac:dyDescent="0.35">
      <c r="A12" s="1">
        <v>45870</v>
      </c>
      <c r="B12" t="s">
        <v>29</v>
      </c>
      <c r="C12">
        <v>266.70999145507813</v>
      </c>
      <c r="D12">
        <v>4.8243888937714474E-2</v>
      </c>
      <c r="E12">
        <v>1.389183458267107E-3</v>
      </c>
      <c r="F12">
        <v>4.7729391943004407E-2</v>
      </c>
      <c r="G12">
        <v>0.14709043807248756</v>
      </c>
      <c r="H12" t="s">
        <v>30</v>
      </c>
      <c r="I12" t="s">
        <v>28</v>
      </c>
    </row>
    <row r="13" spans="1:9" x14ac:dyDescent="0.35">
      <c r="A13" s="1">
        <v>45869</v>
      </c>
      <c r="B13" t="s">
        <v>29</v>
      </c>
      <c r="C13">
        <v>266.33999633789063</v>
      </c>
      <c r="D13">
        <v>4.6854705479447367E-2</v>
      </c>
      <c r="E13">
        <v>1.8469604955444918E-2</v>
      </c>
      <c r="F13">
        <v>6.251245974152897E-2</v>
      </c>
      <c r="G13">
        <v>0.15333652962014321</v>
      </c>
      <c r="H13" t="s">
        <v>30</v>
      </c>
      <c r="I13" t="s">
        <v>28</v>
      </c>
    </row>
    <row r="14" spans="1:9" x14ac:dyDescent="0.35">
      <c r="A14" s="1">
        <v>45868</v>
      </c>
      <c r="B14" t="s">
        <v>29</v>
      </c>
      <c r="C14">
        <v>261.510009765625</v>
      </c>
      <c r="D14">
        <v>2.8385100524002449E-2</v>
      </c>
      <c r="E14">
        <v>2.4083682411395468E-2</v>
      </c>
      <c r="F14">
        <v>4.8850951931663111E-2</v>
      </c>
      <c r="G14">
        <v>0.12904764389324308</v>
      </c>
      <c r="H14" t="s">
        <v>30</v>
      </c>
      <c r="I14" t="s">
        <v>28</v>
      </c>
    </row>
    <row r="15" spans="1:9" x14ac:dyDescent="0.35">
      <c r="A15" s="1">
        <v>45867</v>
      </c>
      <c r="B15" t="s">
        <v>29</v>
      </c>
      <c r="C15">
        <v>255.36000061035156</v>
      </c>
      <c r="D15">
        <v>4.3014181126069806E-3</v>
      </c>
      <c r="E15">
        <v>-3.1957267756541063E-2</v>
      </c>
      <c r="F15">
        <v>3.0300562121831742E-2</v>
      </c>
      <c r="G15">
        <v>0.11779384557490769</v>
      </c>
      <c r="H15" t="s">
        <v>30</v>
      </c>
      <c r="I15" t="s">
        <v>28</v>
      </c>
    </row>
    <row r="16" spans="1:9" x14ac:dyDescent="0.35">
      <c r="A16" s="1">
        <v>45866</v>
      </c>
      <c r="B16" t="s">
        <v>29</v>
      </c>
      <c r="C16">
        <v>263.79000854492188</v>
      </c>
      <c r="D16">
        <v>3.6258685869148044E-2</v>
      </c>
      <c r="E16">
        <v>3.6258685869148044E-2</v>
      </c>
      <c r="F16">
        <v>7.3233311975539284E-2</v>
      </c>
      <c r="G16">
        <v>0.15081584128835779</v>
      </c>
      <c r="H16" t="s">
        <v>30</v>
      </c>
      <c r="I16" t="s">
        <v>28</v>
      </c>
    </row>
    <row r="17" spans="1:9" x14ac:dyDescent="0.35">
      <c r="A17" s="1">
        <v>45870</v>
      </c>
      <c r="B17" t="s">
        <v>31</v>
      </c>
      <c r="C17">
        <v>106.40000152587891</v>
      </c>
      <c r="D17">
        <v>6.1113080858675728E-3</v>
      </c>
      <c r="E17">
        <v>5.7661461865252672E-3</v>
      </c>
      <c r="F17">
        <v>5.9563666711508478E-3</v>
      </c>
      <c r="G17">
        <v>5.1695200668086638E-2</v>
      </c>
      <c r="H17" t="s">
        <v>30</v>
      </c>
      <c r="I17" t="s">
        <v>28</v>
      </c>
    </row>
    <row r="18" spans="1:9" x14ac:dyDescent="0.35">
      <c r="A18" s="1">
        <v>45869</v>
      </c>
      <c r="B18" t="s">
        <v>31</v>
      </c>
      <c r="C18">
        <v>105.79000091552734</v>
      </c>
      <c r="D18">
        <v>3.4516189934230557E-4</v>
      </c>
      <c r="E18">
        <v>6.4694158617368824E-3</v>
      </c>
      <c r="F18">
        <v>5.9908447268812726E-3</v>
      </c>
      <c r="G18">
        <v>4.8879637867757397E-2</v>
      </c>
      <c r="H18" t="s">
        <v>30</v>
      </c>
      <c r="I18" t="s">
        <v>28</v>
      </c>
    </row>
    <row r="19" spans="1:9" x14ac:dyDescent="0.35">
      <c r="A19" s="1">
        <v>45868</v>
      </c>
      <c r="B19" t="s">
        <v>31</v>
      </c>
      <c r="C19">
        <v>105.11000061035156</v>
      </c>
      <c r="D19">
        <v>-6.1242539623945769E-3</v>
      </c>
      <c r="E19">
        <v>-9.0506183391598771E-3</v>
      </c>
      <c r="F19">
        <v>2.9579918851780906E-3</v>
      </c>
      <c r="G19">
        <v>4.472716402644572E-2</v>
      </c>
      <c r="H19" t="s">
        <v>30</v>
      </c>
      <c r="I19" t="s">
        <v>28</v>
      </c>
    </row>
    <row r="20" spans="1:9" x14ac:dyDescent="0.35">
      <c r="A20" s="1">
        <v>45867</v>
      </c>
      <c r="B20" t="s">
        <v>31</v>
      </c>
      <c r="C20">
        <v>106.06999969482422</v>
      </c>
      <c r="D20">
        <v>2.9263643767653003E-3</v>
      </c>
      <c r="E20">
        <v>-8.1354285273999016E-3</v>
      </c>
      <c r="F20">
        <v>1.9707778484094662E-2</v>
      </c>
      <c r="G20">
        <v>5.3117537820495997E-2</v>
      </c>
      <c r="H20" t="s">
        <v>30</v>
      </c>
      <c r="I20" t="s">
        <v>28</v>
      </c>
    </row>
    <row r="21" spans="1:9" x14ac:dyDescent="0.35">
      <c r="A21" s="1">
        <v>45866</v>
      </c>
      <c r="B21" t="s">
        <v>31</v>
      </c>
      <c r="C21">
        <v>106.94000244140625</v>
      </c>
      <c r="D21">
        <v>1.1061792904165202E-2</v>
      </c>
      <c r="E21">
        <v>1.1061792904165202E-2</v>
      </c>
      <c r="F21">
        <v>2.5606654687826635E-2</v>
      </c>
      <c r="G21">
        <v>6.0491931029786672E-2</v>
      </c>
      <c r="H21" t="s">
        <v>30</v>
      </c>
      <c r="I21" t="s">
        <v>28</v>
      </c>
    </row>
    <row r="22" spans="1:9" x14ac:dyDescent="0.35">
      <c r="A22" s="1">
        <v>45870</v>
      </c>
      <c r="B22" t="s">
        <v>32</v>
      </c>
      <c r="C22">
        <v>1606.199951171875</v>
      </c>
      <c r="D22">
        <v>-3.9695479914915954E-2</v>
      </c>
      <c r="E22">
        <v>-6.8443826468622682E-4</v>
      </c>
      <c r="F22">
        <v>-3.9928301750224104E-2</v>
      </c>
      <c r="G22">
        <v>9.1020244833818653E-2</v>
      </c>
      <c r="H22" t="s">
        <v>33</v>
      </c>
      <c r="I22" t="s">
        <v>28</v>
      </c>
    </row>
    <row r="23" spans="1:9" x14ac:dyDescent="0.35">
      <c r="A23" s="1">
        <v>45869</v>
      </c>
      <c r="B23" t="s">
        <v>32</v>
      </c>
      <c r="C23">
        <v>1607.300048828125</v>
      </c>
      <c r="D23">
        <v>-3.9011041650229727E-2</v>
      </c>
      <c r="E23">
        <v>-9.8564649286806416E-3</v>
      </c>
      <c r="F23">
        <v>-2.9115041481048043E-2</v>
      </c>
      <c r="G23">
        <v>9.2658088938222249E-2</v>
      </c>
      <c r="H23" t="s">
        <v>33</v>
      </c>
      <c r="I23" t="s">
        <v>28</v>
      </c>
    </row>
    <row r="24" spans="1:9" x14ac:dyDescent="0.35">
      <c r="A24" s="1">
        <v>45868</v>
      </c>
      <c r="B24" t="s">
        <v>32</v>
      </c>
      <c r="C24">
        <v>1623.300048828125</v>
      </c>
      <c r="D24">
        <v>-2.9154576721549086E-2</v>
      </c>
      <c r="E24">
        <v>1.4189073584978118E-3</v>
      </c>
      <c r="F24">
        <v>-1.7967302584316447E-2</v>
      </c>
      <c r="G24">
        <v>0.10451119463790959</v>
      </c>
      <c r="H24" t="s">
        <v>33</v>
      </c>
      <c r="I24" t="s">
        <v>28</v>
      </c>
    </row>
    <row r="25" spans="1:9" x14ac:dyDescent="0.35">
      <c r="A25" s="1">
        <v>45867</v>
      </c>
      <c r="B25" t="s">
        <v>32</v>
      </c>
      <c r="C25">
        <v>1621</v>
      </c>
      <c r="D25">
        <v>-3.0573484080046898E-2</v>
      </c>
      <c r="E25">
        <v>-4.2528056704075556E-2</v>
      </c>
      <c r="F25">
        <v>-2.0543806646525664E-2</v>
      </c>
      <c r="G25">
        <v>0.11088271261123905</v>
      </c>
      <c r="H25" t="s">
        <v>33</v>
      </c>
      <c r="I25" t="s">
        <v>28</v>
      </c>
    </row>
    <row r="26" spans="1:9" x14ac:dyDescent="0.35">
      <c r="A26" s="1">
        <v>45866</v>
      </c>
      <c r="B26" t="s">
        <v>32</v>
      </c>
      <c r="C26">
        <v>1693</v>
      </c>
      <c r="D26">
        <v>1.1954572624028659E-2</v>
      </c>
      <c r="E26">
        <v>1.1954572624028659E-2</v>
      </c>
      <c r="F26">
        <v>4.2166820560172402E-2</v>
      </c>
      <c r="G26">
        <v>0.15752770973605479</v>
      </c>
      <c r="H26" t="s">
        <v>33</v>
      </c>
      <c r="I26" t="s">
        <v>28</v>
      </c>
    </row>
    <row r="27" spans="1:9" x14ac:dyDescent="0.35">
      <c r="A27" s="1">
        <v>45870</v>
      </c>
      <c r="B27" t="s">
        <v>34</v>
      </c>
      <c r="C27">
        <v>1601.9000244140625</v>
      </c>
      <c r="D27">
        <v>-3.972455626069904E-2</v>
      </c>
      <c r="E27">
        <v>-6.8619811973646971E-4</v>
      </c>
      <c r="F27">
        <v>-3.9743393297211327E-2</v>
      </c>
      <c r="G27">
        <v>9.6440810687243417E-2</v>
      </c>
      <c r="H27" t="s">
        <v>33</v>
      </c>
      <c r="I27" t="s">
        <v>28</v>
      </c>
    </row>
    <row r="28" spans="1:9" x14ac:dyDescent="0.35">
      <c r="A28" s="1">
        <v>45869</v>
      </c>
      <c r="B28" t="s">
        <v>34</v>
      </c>
      <c r="C28">
        <v>1603</v>
      </c>
      <c r="D28">
        <v>-3.903835814096257E-2</v>
      </c>
      <c r="E28">
        <v>-5.7681874009025691E-3</v>
      </c>
      <c r="F28">
        <v>-2.8484848484848446E-2</v>
      </c>
      <c r="G28">
        <v>8.7516960651289111E-2</v>
      </c>
      <c r="H28" t="s">
        <v>33</v>
      </c>
      <c r="I28" t="s">
        <v>28</v>
      </c>
    </row>
    <row r="29" spans="1:9" x14ac:dyDescent="0.35">
      <c r="A29" s="1">
        <v>45868</v>
      </c>
      <c r="B29" t="s">
        <v>34</v>
      </c>
      <c r="C29">
        <v>1612.300048828125</v>
      </c>
      <c r="D29">
        <v>-3.3270170740060001E-2</v>
      </c>
      <c r="E29">
        <v>-5.5511008011781549E-3</v>
      </c>
      <c r="F29">
        <v>-2.1187410987306698E-2</v>
      </c>
      <c r="G29">
        <v>0.10002053799554167</v>
      </c>
      <c r="H29" t="s">
        <v>33</v>
      </c>
      <c r="I29" t="s">
        <v>28</v>
      </c>
    </row>
    <row r="30" spans="1:9" x14ac:dyDescent="0.35">
      <c r="A30" s="1">
        <v>45867</v>
      </c>
      <c r="B30" t="s">
        <v>34</v>
      </c>
      <c r="C30">
        <v>1621.300048828125</v>
      </c>
      <c r="D30">
        <v>-2.7719069938881846E-2</v>
      </c>
      <c r="E30">
        <v>-3.8089558689928804E-2</v>
      </c>
      <c r="F30">
        <v>-1.5006045669425871E-2</v>
      </c>
      <c r="G30">
        <v>0.11276599095959172</v>
      </c>
      <c r="H30" t="s">
        <v>33</v>
      </c>
      <c r="I30" t="s">
        <v>28</v>
      </c>
    </row>
    <row r="31" spans="1:9" x14ac:dyDescent="0.35">
      <c r="A31" s="1">
        <v>45866</v>
      </c>
      <c r="B31" t="s">
        <v>34</v>
      </c>
      <c r="C31">
        <v>1685.5</v>
      </c>
      <c r="D31">
        <v>1.0370488751046958E-2</v>
      </c>
      <c r="E31">
        <v>1.0370488751046958E-2</v>
      </c>
      <c r="F31">
        <v>4.0753318925594417E-2</v>
      </c>
      <c r="G31">
        <v>0.15350400788628371</v>
      </c>
      <c r="H31" t="s">
        <v>33</v>
      </c>
      <c r="I31" t="s">
        <v>28</v>
      </c>
    </row>
    <row r="32" spans="1:9" x14ac:dyDescent="0.35">
      <c r="A32" s="1">
        <v>45869</v>
      </c>
      <c r="B32" t="s">
        <v>17</v>
      </c>
      <c r="C32">
        <v>44130.98046875</v>
      </c>
      <c r="D32">
        <v>-1.2617797054851887E-2</v>
      </c>
      <c r="E32">
        <v>-7.4289532816825821E-3</v>
      </c>
      <c r="F32">
        <v>-1.2595221262404532E-2</v>
      </c>
      <c r="G32">
        <v>-7.9452849189129982E-3</v>
      </c>
      <c r="H32" t="s">
        <v>35</v>
      </c>
      <c r="I32" t="s">
        <v>36</v>
      </c>
    </row>
    <row r="33" spans="1:9" x14ac:dyDescent="0.35">
      <c r="A33" s="1">
        <v>45868</v>
      </c>
      <c r="B33" t="s">
        <v>17</v>
      </c>
      <c r="C33">
        <v>44461.28125</v>
      </c>
      <c r="D33">
        <v>-5.1888437731693049E-3</v>
      </c>
      <c r="E33">
        <v>-3.8470879468792685E-3</v>
      </c>
      <c r="F33">
        <v>-1.2197384729915051E-2</v>
      </c>
      <c r="G33">
        <v>-7.5649400102983932E-4</v>
      </c>
      <c r="H33" t="s">
        <v>35</v>
      </c>
      <c r="I33" t="s">
        <v>36</v>
      </c>
    </row>
    <row r="34" spans="1:9" x14ac:dyDescent="0.35">
      <c r="A34" s="1">
        <v>45867</v>
      </c>
      <c r="B34" t="s">
        <v>17</v>
      </c>
      <c r="C34">
        <v>44632.98828125</v>
      </c>
      <c r="D34">
        <v>-1.3417558262900364E-3</v>
      </c>
      <c r="E34">
        <v>-4.562476613713673E-3</v>
      </c>
      <c r="F34">
        <v>2.9334767009359108E-3</v>
      </c>
      <c r="G34">
        <v>1.220595448670081E-2</v>
      </c>
      <c r="H34" t="s">
        <v>35</v>
      </c>
      <c r="I34" t="s">
        <v>36</v>
      </c>
    </row>
    <row r="35" spans="1:9" x14ac:dyDescent="0.35">
      <c r="A35" s="1">
        <v>45866</v>
      </c>
      <c r="B35" t="s">
        <v>17</v>
      </c>
      <c r="C35">
        <v>44837.55859375</v>
      </c>
      <c r="D35">
        <v>3.2207207874236365E-3</v>
      </c>
      <c r="E35">
        <v>-1.433419296153482E-3</v>
      </c>
      <c r="F35">
        <v>1.1607685966305903E-2</v>
      </c>
      <c r="G35">
        <v>2.3238385153221186E-2</v>
      </c>
      <c r="H35" t="s">
        <v>35</v>
      </c>
      <c r="I35" t="s">
        <v>36</v>
      </c>
    </row>
    <row r="36" spans="1:9" x14ac:dyDescent="0.35">
      <c r="A36" s="1">
        <v>45863</v>
      </c>
      <c r="B36" t="s">
        <v>17</v>
      </c>
      <c r="C36">
        <v>44901.921875</v>
      </c>
      <c r="D36">
        <v>4.6541400835771185E-3</v>
      </c>
      <c r="E36">
        <v>4.6541400835771185E-3</v>
      </c>
      <c r="F36">
        <v>1.2622977146571568E-2</v>
      </c>
      <c r="G36">
        <v>3.4920313088169008E-2</v>
      </c>
      <c r="H36" t="s">
        <v>35</v>
      </c>
      <c r="I36" t="s">
        <v>36</v>
      </c>
    </row>
    <row r="37" spans="1:9" x14ac:dyDescent="0.35">
      <c r="A37" s="1">
        <v>45869</v>
      </c>
      <c r="B37" t="s">
        <v>37</v>
      </c>
      <c r="C37">
        <v>6339.39013671875</v>
      </c>
      <c r="D37">
        <v>-3.7525085884129172E-3</v>
      </c>
      <c r="E37">
        <v>-3.6948193411530106E-3</v>
      </c>
      <c r="F37">
        <v>-3.7653060997421273E-3</v>
      </c>
      <c r="G37">
        <v>1.7980193442622028E-2</v>
      </c>
      <c r="H37" t="s">
        <v>35</v>
      </c>
      <c r="I37" t="s">
        <v>36</v>
      </c>
    </row>
    <row r="38" spans="1:9" x14ac:dyDescent="0.35">
      <c r="A38" s="1">
        <v>45868</v>
      </c>
      <c r="B38" t="s">
        <v>37</v>
      </c>
      <c r="C38">
        <v>6362.89990234375</v>
      </c>
      <c r="D38">
        <v>-5.7689247259906651E-5</v>
      </c>
      <c r="E38">
        <v>-1.2494327466496813E-3</v>
      </c>
      <c r="F38">
        <v>6.2742608335630834E-4</v>
      </c>
      <c r="G38">
        <v>2.6603723284408742E-2</v>
      </c>
      <c r="H38" t="s">
        <v>35</v>
      </c>
      <c r="I38" t="s">
        <v>36</v>
      </c>
    </row>
    <row r="39" spans="1:9" x14ac:dyDescent="0.35">
      <c r="A39" s="1">
        <v>45867</v>
      </c>
      <c r="B39" t="s">
        <v>37</v>
      </c>
      <c r="C39">
        <v>6370.85986328125</v>
      </c>
      <c r="D39">
        <v>1.1917434993897746E-3</v>
      </c>
      <c r="E39">
        <v>-2.9594423887242538E-3</v>
      </c>
      <c r="F39">
        <v>9.7057738748695943E-3</v>
      </c>
      <c r="G39">
        <v>2.6738275529445188E-2</v>
      </c>
      <c r="H39" t="s">
        <v>35</v>
      </c>
      <c r="I39" t="s">
        <v>36</v>
      </c>
    </row>
    <row r="40" spans="1:9" x14ac:dyDescent="0.35">
      <c r="A40" s="1">
        <v>45866</v>
      </c>
      <c r="B40" t="s">
        <v>37</v>
      </c>
      <c r="C40">
        <v>6389.77001953125</v>
      </c>
      <c r="D40">
        <v>4.1511858881140284E-3</v>
      </c>
      <c r="E40">
        <v>1.7685810881817865E-4</v>
      </c>
      <c r="F40">
        <v>1.3348439572989257E-2</v>
      </c>
      <c r="G40">
        <v>3.5104121852359782E-2</v>
      </c>
      <c r="H40" t="s">
        <v>35</v>
      </c>
      <c r="I40" t="s">
        <v>36</v>
      </c>
    </row>
    <row r="41" spans="1:9" x14ac:dyDescent="0.35">
      <c r="A41" s="1">
        <v>45863</v>
      </c>
      <c r="B41" t="s">
        <v>37</v>
      </c>
      <c r="C41">
        <v>6388.64013671875</v>
      </c>
      <c r="D41">
        <v>3.9743277792958498E-3</v>
      </c>
      <c r="E41">
        <v>3.9743277792958498E-3</v>
      </c>
      <c r="F41">
        <v>1.458681281834906E-2</v>
      </c>
      <c r="G41">
        <v>4.0322310691050411E-2</v>
      </c>
      <c r="H41" t="s">
        <v>35</v>
      </c>
      <c r="I41" t="s">
        <v>36</v>
      </c>
    </row>
    <row r="42" spans="1:9" x14ac:dyDescent="0.35">
      <c r="A42" s="1">
        <v>45869</v>
      </c>
      <c r="B42" t="s">
        <v>19</v>
      </c>
      <c r="C42">
        <v>9132.8095703125</v>
      </c>
      <c r="D42">
        <v>-5.7931492856355682E-4</v>
      </c>
      <c r="E42">
        <v>-4.5210531980466317E-4</v>
      </c>
      <c r="F42">
        <v>-6.0848343891672929E-4</v>
      </c>
      <c r="G42">
        <v>3.5090371763805805E-2</v>
      </c>
      <c r="H42" t="s">
        <v>38</v>
      </c>
      <c r="I42" t="s">
        <v>36</v>
      </c>
    </row>
    <row r="43" spans="1:9" x14ac:dyDescent="0.35">
      <c r="A43" s="1">
        <v>45868</v>
      </c>
      <c r="B43" t="s">
        <v>19</v>
      </c>
      <c r="C43">
        <v>9136.9404296875</v>
      </c>
      <c r="D43">
        <v>-1.2720960875889364E-4</v>
      </c>
      <c r="E43">
        <v>6.7873844862065269E-5</v>
      </c>
      <c r="F43">
        <v>8.3264665481046496E-3</v>
      </c>
      <c r="G43">
        <v>4.1283507709217293E-2</v>
      </c>
      <c r="H43" t="s">
        <v>38</v>
      </c>
      <c r="I43" t="s">
        <v>36</v>
      </c>
    </row>
    <row r="44" spans="1:9" x14ac:dyDescent="0.35">
      <c r="A44" s="1">
        <v>45867</v>
      </c>
      <c r="B44" t="s">
        <v>19</v>
      </c>
      <c r="C44">
        <v>9136.3203125</v>
      </c>
      <c r="D44">
        <v>-1.9508345362095891E-4</v>
      </c>
      <c r="E44">
        <v>6.0430812972240844E-3</v>
      </c>
      <c r="F44">
        <v>1.2468208832514538E-2</v>
      </c>
      <c r="G44">
        <v>3.9951855110025525E-2</v>
      </c>
      <c r="H44" t="s">
        <v>38</v>
      </c>
      <c r="I44" t="s">
        <v>36</v>
      </c>
    </row>
    <row r="45" spans="1:9" x14ac:dyDescent="0.35">
      <c r="A45" s="1">
        <v>45866</v>
      </c>
      <c r="B45" t="s">
        <v>19</v>
      </c>
      <c r="C45">
        <v>9081.4404296875</v>
      </c>
      <c r="D45">
        <v>-6.2381647508450433E-3</v>
      </c>
      <c r="E45">
        <v>-4.261822510008062E-3</v>
      </c>
      <c r="F45">
        <v>7.5946154974666502E-3</v>
      </c>
      <c r="G45">
        <v>3.6580519735157635E-2</v>
      </c>
      <c r="H45" t="s">
        <v>38</v>
      </c>
      <c r="I45" t="s">
        <v>36</v>
      </c>
    </row>
    <row r="46" spans="1:9" x14ac:dyDescent="0.35">
      <c r="A46" s="1">
        <v>45863</v>
      </c>
      <c r="B46" t="s">
        <v>19</v>
      </c>
      <c r="C46">
        <v>9120.3095703125</v>
      </c>
      <c r="D46">
        <v>-1.9763422408369813E-3</v>
      </c>
      <c r="E46">
        <v>-1.9763422408369813E-3</v>
      </c>
      <c r="F46">
        <v>1.4255754088513539E-2</v>
      </c>
      <c r="G46">
        <v>3.6527184430245052E-2</v>
      </c>
      <c r="H46" t="s">
        <v>38</v>
      </c>
      <c r="I46" t="s">
        <v>36</v>
      </c>
    </row>
    <row r="47" spans="1:9" x14ac:dyDescent="0.35">
      <c r="A47" s="1">
        <v>45869</v>
      </c>
      <c r="B47" t="s">
        <v>39</v>
      </c>
      <c r="C47">
        <v>5319.919921875</v>
      </c>
      <c r="D47">
        <v>-6.479238520822328E-3</v>
      </c>
      <c r="E47">
        <v>-1.3583869167812068E-2</v>
      </c>
      <c r="F47">
        <v>-6.5880400640075942E-3</v>
      </c>
      <c r="G47">
        <v>-4.3476190811266857E-3</v>
      </c>
      <c r="H47" t="s">
        <v>38</v>
      </c>
      <c r="I47" t="s">
        <v>36</v>
      </c>
    </row>
    <row r="48" spans="1:9" x14ac:dyDescent="0.35">
      <c r="A48" s="1">
        <v>45868</v>
      </c>
      <c r="B48" t="s">
        <v>39</v>
      </c>
      <c r="C48">
        <v>5393.18017578125</v>
      </c>
      <c r="D48">
        <v>7.1046306469897402E-3</v>
      </c>
      <c r="E48">
        <v>2.5988957393576761E-3</v>
      </c>
      <c r="F48">
        <v>9.1556674521682258E-3</v>
      </c>
      <c r="G48">
        <v>1.3999601018623409E-2</v>
      </c>
      <c r="H48" t="s">
        <v>38</v>
      </c>
      <c r="I48" t="s">
        <v>36</v>
      </c>
    </row>
    <row r="49" spans="1:9" x14ac:dyDescent="0.35">
      <c r="A49" s="1">
        <v>45867</v>
      </c>
      <c r="B49" t="s">
        <v>39</v>
      </c>
      <c r="C49">
        <v>5379.2001953125</v>
      </c>
      <c r="D49">
        <v>4.5057349076320641E-3</v>
      </c>
      <c r="E49">
        <v>7.7975630488564818E-3</v>
      </c>
      <c r="F49">
        <v>1.6769785571684404E-2</v>
      </c>
      <c r="G49">
        <v>1.8319223598055157E-2</v>
      </c>
      <c r="H49" t="s">
        <v>38</v>
      </c>
      <c r="I49" t="s">
        <v>36</v>
      </c>
    </row>
    <row r="50" spans="1:9" x14ac:dyDescent="0.35">
      <c r="A50" s="1">
        <v>45866</v>
      </c>
      <c r="B50" t="s">
        <v>39</v>
      </c>
      <c r="C50">
        <v>5337.580078125</v>
      </c>
      <c r="D50">
        <v>-3.2918281412244177E-3</v>
      </c>
      <c r="E50">
        <v>-2.7241483250410869E-3</v>
      </c>
      <c r="F50">
        <v>-1.0106536733226479E-3</v>
      </c>
      <c r="G50">
        <v>6.4752570565091983E-3</v>
      </c>
      <c r="H50" t="s">
        <v>38</v>
      </c>
      <c r="I50" t="s">
        <v>36</v>
      </c>
    </row>
    <row r="51" spans="1:9" x14ac:dyDescent="0.35">
      <c r="A51" s="1">
        <v>45863</v>
      </c>
      <c r="B51" t="s">
        <v>39</v>
      </c>
      <c r="C51">
        <v>5352.16015625</v>
      </c>
      <c r="D51">
        <v>-5.6767981618333074E-4</v>
      </c>
      <c r="E51">
        <v>-5.6767981618333074E-4</v>
      </c>
      <c r="F51">
        <v>-1.3191865705549644E-3</v>
      </c>
      <c r="G51">
        <v>4.9796867325679894E-3</v>
      </c>
      <c r="H51" t="s">
        <v>38</v>
      </c>
      <c r="I51" t="s">
        <v>36</v>
      </c>
    </row>
    <row r="52" spans="1:9" x14ac:dyDescent="0.35">
      <c r="A52" s="1">
        <v>45870</v>
      </c>
      <c r="B52" t="s">
        <v>18</v>
      </c>
      <c r="C52">
        <v>40914.66015625</v>
      </c>
      <c r="D52">
        <v>-1.2997885184179769E-2</v>
      </c>
      <c r="E52">
        <v>-3.7779604358963992E-3</v>
      </c>
      <c r="F52">
        <v>-1.3063665132512225E-2</v>
      </c>
      <c r="G52">
        <v>2.8370899315574905E-2</v>
      </c>
      <c r="H52" t="s">
        <v>40</v>
      </c>
      <c r="I52" t="s">
        <v>36</v>
      </c>
    </row>
    <row r="53" spans="1:9" x14ac:dyDescent="0.35">
      <c r="A53" s="1">
        <v>45869</v>
      </c>
      <c r="B53" t="s">
        <v>18</v>
      </c>
      <c r="C53">
        <v>41069.8203125</v>
      </c>
      <c r="D53">
        <v>-9.2199247482833702E-3</v>
      </c>
      <c r="E53">
        <v>1.0210900627166453E-2</v>
      </c>
      <c r="F53">
        <v>-1.8087155942310917E-2</v>
      </c>
      <c r="G53">
        <v>3.2878729604846058E-2</v>
      </c>
      <c r="H53" t="s">
        <v>40</v>
      </c>
      <c r="I53" t="s">
        <v>36</v>
      </c>
    </row>
    <row r="54" spans="1:9" x14ac:dyDescent="0.35">
      <c r="A54" s="1">
        <v>45868</v>
      </c>
      <c r="B54" t="s">
        <v>18</v>
      </c>
      <c r="C54">
        <v>40654.69921875</v>
      </c>
      <c r="D54">
        <v>-1.9430825375449823E-2</v>
      </c>
      <c r="E54">
        <v>-4.8805855550226873E-4</v>
      </c>
      <c r="F54">
        <v>-1.254808176732547E-2</v>
      </c>
      <c r="G54">
        <v>1.671499047526015E-2</v>
      </c>
      <c r="H54" t="s">
        <v>40</v>
      </c>
      <c r="I54" t="s">
        <v>36</v>
      </c>
    </row>
    <row r="55" spans="1:9" x14ac:dyDescent="0.35">
      <c r="A55" s="1">
        <v>45867</v>
      </c>
      <c r="B55" t="s">
        <v>18</v>
      </c>
      <c r="C55">
        <v>40674.55078125</v>
      </c>
      <c r="D55">
        <v>-1.8942766819947554E-2</v>
      </c>
      <c r="E55">
        <v>-7.8959125275580577E-3</v>
      </c>
      <c r="F55">
        <v>2.2617993042883811E-2</v>
      </c>
      <c r="G55">
        <v>4.6226776623741195E-3</v>
      </c>
      <c r="H55" t="s">
        <v>40</v>
      </c>
      <c r="I55" t="s">
        <v>36</v>
      </c>
    </row>
    <row r="56" spans="1:9" x14ac:dyDescent="0.35">
      <c r="A56" s="1">
        <v>45866</v>
      </c>
      <c r="B56" t="s">
        <v>18</v>
      </c>
      <c r="C56">
        <v>40998.26953125</v>
      </c>
      <c r="D56">
        <v>-1.1046854292389496E-2</v>
      </c>
      <c r="E56">
        <v>-1.1046854292389496E-2</v>
      </c>
      <c r="F56">
        <v>2.9612921402765613E-2</v>
      </c>
      <c r="G56">
        <v>2.1107442432346302E-2</v>
      </c>
      <c r="H56" t="s">
        <v>40</v>
      </c>
      <c r="I56" t="s">
        <v>36</v>
      </c>
    </row>
    <row r="57" spans="1:9" x14ac:dyDescent="0.35">
      <c r="A57" s="1">
        <v>45870</v>
      </c>
      <c r="B57" t="s">
        <v>16</v>
      </c>
      <c r="C57">
        <v>3569.30712890625</v>
      </c>
      <c r="D57">
        <v>-6.7206847381012791E-3</v>
      </c>
      <c r="E57">
        <v>-1.0917704124137062E-3</v>
      </c>
      <c r="F57">
        <v>-6.7753144580169344E-3</v>
      </c>
      <c r="G57">
        <v>2.7931775434608674E-2</v>
      </c>
      <c r="H57" t="s">
        <v>40</v>
      </c>
      <c r="I57" t="s">
        <v>36</v>
      </c>
    </row>
    <row r="58" spans="1:9" x14ac:dyDescent="0.35">
      <c r="A58" s="1">
        <v>45869</v>
      </c>
      <c r="B58" t="s">
        <v>16</v>
      </c>
      <c r="C58">
        <v>3573.208251953125</v>
      </c>
      <c r="D58">
        <v>-5.6289143256875729E-3</v>
      </c>
      <c r="E58">
        <v>-1.1756602441489461E-2</v>
      </c>
      <c r="F58">
        <v>-9.0185852759590013E-3</v>
      </c>
      <c r="G58">
        <v>3.2375827871209628E-2</v>
      </c>
      <c r="H58" t="s">
        <v>40</v>
      </c>
      <c r="I58" t="s">
        <v>36</v>
      </c>
    </row>
    <row r="59" spans="1:9" x14ac:dyDescent="0.35">
      <c r="A59" s="1">
        <v>45868</v>
      </c>
      <c r="B59" t="s">
        <v>16</v>
      </c>
      <c r="C59">
        <v>3615.716796875</v>
      </c>
      <c r="D59">
        <v>6.1276881158018881E-3</v>
      </c>
      <c r="E59">
        <v>1.6637384356177343E-3</v>
      </c>
      <c r="F59">
        <v>9.3288443002439436E-3</v>
      </c>
      <c r="G59">
        <v>4.6580023927925041E-2</v>
      </c>
      <c r="H59" t="s">
        <v>40</v>
      </c>
      <c r="I59" t="s">
        <v>36</v>
      </c>
    </row>
    <row r="60" spans="1:9" x14ac:dyDescent="0.35">
      <c r="A60" s="1">
        <v>45867</v>
      </c>
      <c r="B60" t="s">
        <v>16</v>
      </c>
      <c r="C60">
        <v>3609.711181640625</v>
      </c>
      <c r="D60">
        <v>4.4639496801841538E-3</v>
      </c>
      <c r="E60">
        <v>3.272478057154915E-3</v>
      </c>
      <c r="F60">
        <v>7.7753148442234465E-3</v>
      </c>
      <c r="G60">
        <v>4.3948806366590931E-2</v>
      </c>
      <c r="H60" t="s">
        <v>40</v>
      </c>
      <c r="I60" t="s">
        <v>36</v>
      </c>
    </row>
    <row r="61" spans="1:9" x14ac:dyDescent="0.35">
      <c r="A61" s="1">
        <v>45866</v>
      </c>
      <c r="B61" t="s">
        <v>16</v>
      </c>
      <c r="C61">
        <v>3597.93701171875</v>
      </c>
      <c r="D61">
        <v>1.1914716230292388E-3</v>
      </c>
      <c r="E61">
        <v>1.1914716230292388E-3</v>
      </c>
      <c r="F61">
        <v>1.0715727178799872E-2</v>
      </c>
      <c r="G61">
        <v>4.4568092111581636E-2</v>
      </c>
      <c r="H61" t="s">
        <v>40</v>
      </c>
      <c r="I61" t="s">
        <v>36</v>
      </c>
    </row>
  </sheetData>
  <phoneticPr fontId="8" type="noConversion"/>
  <pageMargins left="0.7" right="0.7" top="0.75" bottom="0.75" header="0.3" footer="0.3"/>
  <pageSetup scale="12"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5" x14ac:dyDescent="0.35"/>
  <cols>
    <col min="1" max="1" width="8.54296875" style="12" bestFit="1" customWidth="1"/>
    <col min="2" max="2" width="12.6328125" bestFit="1" customWidth="1"/>
    <col min="3" max="3" width="12.54296875" style="13" bestFit="1" customWidth="1"/>
    <col min="4" max="5" width="13.54296875" style="13" bestFit="1" customWidth="1"/>
    <col min="6" max="6" width="14.6328125" style="13" bestFit="1" customWidth="1"/>
    <col min="7" max="7" width="11" bestFit="1" customWidth="1"/>
    <col min="8" max="11" width="12" bestFit="1" customWidth="1"/>
    <col min="12" max="12" width="13.7265625" bestFit="1" customWidth="1"/>
    <col min="13" max="13" width="14.7265625" bestFit="1" customWidth="1"/>
    <col min="14" max="14" width="15.54296875" bestFit="1" customWidth="1"/>
    <col min="15" max="17" width="14.453125" bestFit="1" customWidth="1"/>
    <col min="18" max="20" width="14.26953125" bestFit="1" customWidth="1"/>
    <col min="21" max="23" width="13.81640625" bestFit="1" customWidth="1"/>
    <col min="24" max="24" width="18.1796875" bestFit="1" customWidth="1"/>
    <col min="25" max="25" width="17.54296875" bestFit="1" customWidth="1"/>
    <col min="26" max="26" width="19.1796875" bestFit="1" customWidth="1"/>
    <col min="27" max="27" width="18.54296875" bestFit="1" customWidth="1"/>
    <col min="28" max="28" width="20" bestFit="1" customWidth="1"/>
    <col min="29" max="29" width="19.26953125" bestFit="1" customWidth="1"/>
    <col min="30" max="30" width="12" bestFit="1" customWidth="1"/>
    <col min="31" max="32" width="12.26953125" bestFit="1" customWidth="1"/>
    <col min="33" max="33" width="13.26953125" bestFit="1" customWidth="1"/>
  </cols>
  <sheetData>
    <row r="1" spans="1:6" x14ac:dyDescent="0.35">
      <c r="A1" s="12" t="s">
        <v>22</v>
      </c>
      <c r="B1" t="s">
        <v>23</v>
      </c>
      <c r="C1" s="13" t="s">
        <v>78</v>
      </c>
      <c r="D1" s="13" t="s">
        <v>79</v>
      </c>
      <c r="E1" s="13" t="s">
        <v>80</v>
      </c>
      <c r="F1" s="13" t="s">
        <v>81</v>
      </c>
    </row>
    <row r="2" spans="1:6" x14ac:dyDescent="0.35">
      <c r="A2" s="12">
        <v>45870</v>
      </c>
      <c r="B2">
        <v>1502.5799560546875</v>
      </c>
      <c r="C2" s="13">
        <v>0.35092348284960423</v>
      </c>
      <c r="D2" s="13">
        <v>0.58839050131926118</v>
      </c>
      <c r="E2" s="13">
        <v>0.79419525065963059</v>
      </c>
      <c r="F2" s="13">
        <v>0.71767810026385226</v>
      </c>
    </row>
    <row r="3" spans="1:6" x14ac:dyDescent="0.35">
      <c r="A3" s="12">
        <v>45869</v>
      </c>
      <c r="B3">
        <v>1502.52001953125</v>
      </c>
      <c r="C3" s="13">
        <v>0.39313984168865435</v>
      </c>
      <c r="D3" s="13">
        <v>0.60686015831134565</v>
      </c>
      <c r="E3" s="13">
        <v>0.81002638522427439</v>
      </c>
      <c r="F3" s="13">
        <v>0.70976253298153036</v>
      </c>
    </row>
    <row r="4" spans="1:6" x14ac:dyDescent="0.35">
      <c r="A4" s="12">
        <v>45868</v>
      </c>
      <c r="B4">
        <v>1507.6300048828125</v>
      </c>
      <c r="C4" s="13">
        <v>0.30079155672823221</v>
      </c>
      <c r="D4" s="13">
        <v>0.57519788918205805</v>
      </c>
      <c r="E4" s="13">
        <v>0.80474934036939316</v>
      </c>
      <c r="F4" s="13">
        <v>0.71767810026385226</v>
      </c>
    </row>
    <row r="5" spans="1:6" x14ac:dyDescent="0.35">
      <c r="A5" s="12">
        <v>45867</v>
      </c>
      <c r="B5">
        <v>1493.4100341796875</v>
      </c>
      <c r="C5" s="13">
        <v>0.25329815303430081</v>
      </c>
      <c r="D5" s="13">
        <v>0.52242744063324542</v>
      </c>
      <c r="E5" s="13">
        <v>0.78364116094986802</v>
      </c>
      <c r="F5" s="13">
        <v>0.69656992084432723</v>
      </c>
    </row>
    <row r="6" spans="1:6" x14ac:dyDescent="0.35">
      <c r="A6" s="12">
        <v>45866</v>
      </c>
      <c r="B6">
        <v>1557.4200439453125</v>
      </c>
      <c r="C6" s="13">
        <v>0.79419525065963059</v>
      </c>
      <c r="D6" s="13">
        <v>0.83641160949868076</v>
      </c>
      <c r="E6" s="13">
        <v>0.8970976253298153</v>
      </c>
      <c r="F6" s="13">
        <v>0.77572559366754612</v>
      </c>
    </row>
    <row r="7" spans="1:6" x14ac:dyDescent="0.35">
      <c r="A7" s="12">
        <v>45863</v>
      </c>
      <c r="B7">
        <v>1531.1300048828125</v>
      </c>
      <c r="C7" s="13">
        <v>0.63324538258575203</v>
      </c>
      <c r="D7" s="13">
        <v>0.81530343007915562</v>
      </c>
      <c r="E7" s="13">
        <v>0.87071240105540892</v>
      </c>
      <c r="F7" s="13">
        <v>0.74406332453825863</v>
      </c>
    </row>
    <row r="8" spans="1:6" x14ac:dyDescent="0.35">
      <c r="A8" s="12">
        <v>45862</v>
      </c>
      <c r="B8">
        <v>1521.02001953125</v>
      </c>
      <c r="C8" s="13">
        <v>0.57519788918205805</v>
      </c>
      <c r="D8" s="13">
        <v>0.81002638522427439</v>
      </c>
      <c r="E8" s="13">
        <v>0.87071240105540892</v>
      </c>
      <c r="F8" s="13">
        <v>0.73350923482849606</v>
      </c>
    </row>
    <row r="9" spans="1:6" x14ac:dyDescent="0.35">
      <c r="A9" s="12">
        <v>45861</v>
      </c>
      <c r="B9">
        <v>1512.31005859375</v>
      </c>
      <c r="C9" s="13">
        <v>0.61741424802110823</v>
      </c>
      <c r="D9" s="13">
        <v>0.80738786279683372</v>
      </c>
      <c r="E9" s="13">
        <v>0.8812664907651715</v>
      </c>
      <c r="F9" s="13">
        <v>0.72559366754617416</v>
      </c>
    </row>
    <row r="10" spans="1:6" x14ac:dyDescent="0.35">
      <c r="A10" s="12">
        <v>45860</v>
      </c>
      <c r="B10">
        <v>1509.5400390625</v>
      </c>
      <c r="C10" s="13">
        <v>0.49604221635883905</v>
      </c>
      <c r="D10" s="13">
        <v>0.78100263852242746</v>
      </c>
      <c r="E10" s="13">
        <v>0.8812664907651715</v>
      </c>
      <c r="F10" s="13">
        <v>0.70448548812664913</v>
      </c>
    </row>
    <row r="11" spans="1:6" x14ac:dyDescent="0.35">
      <c r="A11" s="12">
        <v>45859</v>
      </c>
      <c r="B11">
        <v>1485.050048828125</v>
      </c>
      <c r="C11" s="13">
        <v>0.51978891820580475</v>
      </c>
      <c r="D11" s="13">
        <v>0.76781002638522422</v>
      </c>
      <c r="E11" s="13">
        <v>0.87598944591029027</v>
      </c>
      <c r="F11" s="13">
        <v>0.69129287598944589</v>
      </c>
    </row>
    <row r="12" spans="1:6" x14ac:dyDescent="0.35">
      <c r="A12" s="12">
        <v>45856</v>
      </c>
      <c r="B12">
        <v>1497.280029296875</v>
      </c>
      <c r="C12" s="13">
        <v>0.71503957783641159</v>
      </c>
      <c r="D12" s="13">
        <v>0.81266490765171506</v>
      </c>
      <c r="E12" s="13">
        <v>0.89973614775725597</v>
      </c>
      <c r="F12" s="13">
        <v>0.70712401055408969</v>
      </c>
    </row>
    <row r="13" spans="1:6" x14ac:dyDescent="0.35">
      <c r="A13" s="12">
        <v>45855</v>
      </c>
      <c r="B13">
        <v>1490.010009765625</v>
      </c>
      <c r="C13" s="13">
        <v>0.68073878627968343</v>
      </c>
      <c r="D13" s="13">
        <v>0.82585751978891819</v>
      </c>
      <c r="E13" s="13">
        <v>0.89445910290237463</v>
      </c>
      <c r="F13" s="13">
        <v>0.68865435356200533</v>
      </c>
    </row>
    <row r="14" spans="1:6" x14ac:dyDescent="0.35">
      <c r="A14" s="12">
        <v>45854</v>
      </c>
      <c r="B14">
        <v>1475.469970703125</v>
      </c>
      <c r="C14" s="13">
        <v>0.62005277044854878</v>
      </c>
      <c r="D14" s="13">
        <v>0.77572559366754612</v>
      </c>
      <c r="E14" s="13">
        <v>0.87862796833773082</v>
      </c>
      <c r="F14" s="13">
        <v>0.67810026385224276</v>
      </c>
    </row>
    <row r="15" spans="1:6" x14ac:dyDescent="0.35">
      <c r="A15" s="12">
        <v>45853</v>
      </c>
      <c r="B15">
        <v>1460.6500244140625</v>
      </c>
      <c r="C15" s="13">
        <v>0.58575197889182062</v>
      </c>
      <c r="D15" s="13">
        <v>0.74934036939313986</v>
      </c>
      <c r="E15" s="13">
        <v>0.87598944591029027</v>
      </c>
      <c r="F15" s="13">
        <v>0.67018469656992086</v>
      </c>
    </row>
    <row r="16" spans="1:6" x14ac:dyDescent="0.35">
      <c r="A16" s="12">
        <v>45852</v>
      </c>
      <c r="B16">
        <v>1470.4200439453125</v>
      </c>
      <c r="C16" s="13">
        <v>0.67810026385224276</v>
      </c>
      <c r="D16" s="13">
        <v>0.77572559366754612</v>
      </c>
      <c r="E16" s="13">
        <v>0.86807387862796836</v>
      </c>
      <c r="F16" s="13">
        <v>0.64643799472295516</v>
      </c>
    </row>
    <row r="17" spans="1:6" x14ac:dyDescent="0.35">
      <c r="A17" s="12">
        <v>45849</v>
      </c>
      <c r="B17">
        <v>1457.760009765625</v>
      </c>
      <c r="C17" s="13">
        <v>0.62005277044854878</v>
      </c>
      <c r="D17" s="13">
        <v>0.76781002638522422</v>
      </c>
      <c r="E17" s="13">
        <v>0.86543535620052769</v>
      </c>
      <c r="F17" s="13">
        <v>0.60422163588390498</v>
      </c>
    </row>
    <row r="18" spans="1:6" x14ac:dyDescent="0.35">
      <c r="A18" s="12">
        <v>45848</v>
      </c>
      <c r="B18">
        <v>1445.6400146484375</v>
      </c>
      <c r="C18" s="13">
        <v>0.73614775725593673</v>
      </c>
      <c r="D18" s="13">
        <v>0.80211081794195249</v>
      </c>
      <c r="E18" s="13">
        <v>0.85488126649076512</v>
      </c>
      <c r="F18" s="13">
        <v>0.60949868073878632</v>
      </c>
    </row>
    <row r="19" spans="1:6" x14ac:dyDescent="0.35">
      <c r="A19" s="12">
        <v>45847</v>
      </c>
      <c r="B19">
        <v>1431.3199462890625</v>
      </c>
      <c r="C19" s="13">
        <v>0.73614775725593673</v>
      </c>
      <c r="D19" s="13">
        <v>0.79947229551451182</v>
      </c>
      <c r="E19" s="13">
        <v>0.86015831134564646</v>
      </c>
      <c r="F19" s="13">
        <v>0.60422163588390498</v>
      </c>
    </row>
    <row r="20" spans="1:6" x14ac:dyDescent="0.35">
      <c r="A20" s="12">
        <v>45846</v>
      </c>
      <c r="B20">
        <v>1415.4599609375</v>
      </c>
      <c r="C20" s="13">
        <v>0.75461741424802109</v>
      </c>
      <c r="D20" s="13">
        <v>0.75989445910290232</v>
      </c>
      <c r="E20" s="13">
        <v>0.84696569920844322</v>
      </c>
      <c r="F20" s="13">
        <v>0.57255936675461738</v>
      </c>
    </row>
    <row r="21" spans="1:6" x14ac:dyDescent="0.35">
      <c r="A21" s="12">
        <v>45845</v>
      </c>
      <c r="B21">
        <v>1402.06005859375</v>
      </c>
      <c r="C21" s="13">
        <v>0.66754617414248019</v>
      </c>
      <c r="D21" s="13">
        <v>0.71503957783641159</v>
      </c>
      <c r="E21" s="13">
        <v>0.87598944591029027</v>
      </c>
      <c r="F21" s="13">
        <v>0.54353562005277045</v>
      </c>
    </row>
    <row r="22" spans="1:6" x14ac:dyDescent="0.35">
      <c r="A22" s="12">
        <v>45842</v>
      </c>
      <c r="B22">
        <v>1386.969970703125</v>
      </c>
      <c r="C22" s="13">
        <v>0.63588390501319259</v>
      </c>
      <c r="D22" s="13">
        <v>0.63060686015831136</v>
      </c>
      <c r="E22" s="13">
        <v>0.86807387862796836</v>
      </c>
      <c r="F22" s="13">
        <v>0.52506596306068598</v>
      </c>
    </row>
    <row r="23" spans="1:6" x14ac:dyDescent="0.35">
      <c r="A23" s="12">
        <v>45841</v>
      </c>
      <c r="B23">
        <v>1381.9599609375</v>
      </c>
      <c r="C23" s="13">
        <v>0.57255936675461738</v>
      </c>
      <c r="D23" s="13">
        <v>0.56464379947229548</v>
      </c>
      <c r="E23" s="13">
        <v>0.85488126649076512</v>
      </c>
      <c r="F23" s="13">
        <v>0.50659630606860162</v>
      </c>
    </row>
    <row r="24" spans="1:6" x14ac:dyDescent="0.35">
      <c r="A24" s="12">
        <v>45840</v>
      </c>
      <c r="B24">
        <v>1384.5899658203125</v>
      </c>
      <c r="C24" s="13">
        <v>0.62532981530343013</v>
      </c>
      <c r="D24" s="13">
        <v>0.55145118733509235</v>
      </c>
      <c r="E24" s="13">
        <v>0.81002638522427439</v>
      </c>
      <c r="F24" s="13">
        <v>0.51978891820580475</v>
      </c>
    </row>
    <row r="25" spans="1:6" x14ac:dyDescent="0.35">
      <c r="A25" s="12">
        <v>45839</v>
      </c>
      <c r="B25">
        <v>1377.8399658203125</v>
      </c>
      <c r="C25" s="13">
        <v>0.45910290237467016</v>
      </c>
      <c r="D25" s="13">
        <v>0.46174142480211083</v>
      </c>
      <c r="E25" s="13">
        <v>0.76517150395778366</v>
      </c>
      <c r="F25" s="13">
        <v>0.48284960422163586</v>
      </c>
    </row>
    <row r="26" spans="1:6" x14ac:dyDescent="0.35">
      <c r="A26" s="12">
        <v>45838</v>
      </c>
      <c r="B26">
        <v>1376.0699462890625</v>
      </c>
      <c r="C26" s="13">
        <v>0.61455525606469008</v>
      </c>
      <c r="D26" s="13">
        <v>0.50404312668463613</v>
      </c>
      <c r="E26" s="13">
        <v>0.74123989218328845</v>
      </c>
      <c r="F26" s="13">
        <v>0.44743935309973049</v>
      </c>
    </row>
    <row r="27" spans="1:6" x14ac:dyDescent="0.35">
      <c r="A27" s="12">
        <v>45835</v>
      </c>
      <c r="B27">
        <v>1371.43994140625</v>
      </c>
      <c r="C27" s="13">
        <v>0.52560646900269536</v>
      </c>
      <c r="D27" s="13">
        <v>0.46091644204851751</v>
      </c>
      <c r="E27" s="13">
        <v>0.73045822102425872</v>
      </c>
      <c r="F27" s="13">
        <v>0.43126684636118601</v>
      </c>
    </row>
    <row r="28" spans="1:6" x14ac:dyDescent="0.35">
      <c r="A28" s="12">
        <v>45834</v>
      </c>
      <c r="B28">
        <v>1365.6700439453125</v>
      </c>
      <c r="C28" s="13">
        <v>0.46361185983827491</v>
      </c>
      <c r="D28" s="13">
        <v>0.43396226415094341</v>
      </c>
      <c r="E28" s="13">
        <v>0.7142857142857143</v>
      </c>
      <c r="F28" s="13">
        <v>0.43396226415094341</v>
      </c>
    </row>
    <row r="29" spans="1:6" x14ac:dyDescent="0.35">
      <c r="A29" s="12">
        <v>45833</v>
      </c>
      <c r="B29">
        <v>1366.75</v>
      </c>
      <c r="C29" s="13">
        <v>0.48787061994609165</v>
      </c>
      <c r="D29" s="13">
        <v>0.42048517520215634</v>
      </c>
      <c r="E29" s="13">
        <v>0.71159029649595684</v>
      </c>
      <c r="F29" s="13">
        <v>0.42857142857142855</v>
      </c>
    </row>
    <row r="30" spans="1:6" x14ac:dyDescent="0.35">
      <c r="A30" s="12">
        <v>45832</v>
      </c>
      <c r="B30">
        <v>1366.77001953125</v>
      </c>
      <c r="C30" s="13">
        <v>0.47978436657681939</v>
      </c>
      <c r="D30" s="13">
        <v>0.44743935309973049</v>
      </c>
      <c r="E30" s="13">
        <v>0.70080862533692723</v>
      </c>
      <c r="F30" s="13">
        <v>0.42857142857142855</v>
      </c>
    </row>
    <row r="31" spans="1:6" x14ac:dyDescent="0.35">
      <c r="A31" s="12">
        <v>45831</v>
      </c>
      <c r="B31">
        <v>1358.1800537109375</v>
      </c>
      <c r="C31" s="13">
        <v>0.40161725067385445</v>
      </c>
      <c r="D31" s="13">
        <v>0.44743935309973049</v>
      </c>
      <c r="E31" s="13">
        <v>0.69002695417789761</v>
      </c>
      <c r="F31" s="13">
        <v>0.41509433962264153</v>
      </c>
    </row>
    <row r="32" spans="1:6" x14ac:dyDescent="0.35">
      <c r="A32" s="12">
        <v>45828</v>
      </c>
      <c r="B32">
        <v>1349.3499755859375</v>
      </c>
      <c r="C32" s="13">
        <v>0.55256064690026951</v>
      </c>
      <c r="D32" s="13">
        <v>0.49595687331536387</v>
      </c>
      <c r="E32" s="13">
        <v>0.68194070080862534</v>
      </c>
      <c r="F32" s="13">
        <v>0.42048517520215634</v>
      </c>
    </row>
    <row r="33" spans="1:6" x14ac:dyDescent="0.35">
      <c r="A33" s="12">
        <v>45827</v>
      </c>
      <c r="B33">
        <v>1352.0400390625</v>
      </c>
      <c r="C33" s="13">
        <v>0.54716981132075471</v>
      </c>
      <c r="D33" s="13">
        <v>0.47708894878706198</v>
      </c>
      <c r="E33" s="13">
        <v>0.67654986522911054</v>
      </c>
      <c r="F33" s="13">
        <v>0.40700808625336926</v>
      </c>
    </row>
    <row r="34" spans="1:6" x14ac:dyDescent="0.35">
      <c r="A34" s="12">
        <v>45826</v>
      </c>
      <c r="B34">
        <v>1346.8299560546875</v>
      </c>
      <c r="C34" s="13">
        <v>0.60646900269541781</v>
      </c>
      <c r="D34" s="13">
        <v>0.48517520215633425</v>
      </c>
      <c r="E34" s="13">
        <v>0.67115902964959573</v>
      </c>
      <c r="F34" s="13">
        <v>0.41239892183288412</v>
      </c>
    </row>
    <row r="35" spans="1:6" x14ac:dyDescent="0.35">
      <c r="A35" s="12">
        <v>45825</v>
      </c>
      <c r="B35">
        <v>1347.68994140625</v>
      </c>
      <c r="C35" s="13">
        <v>0.68733153638814015</v>
      </c>
      <c r="D35" s="13">
        <v>0.52021563342318056</v>
      </c>
      <c r="E35" s="13">
        <v>0.67924528301886788</v>
      </c>
      <c r="F35" s="13">
        <v>0.43126684636118601</v>
      </c>
    </row>
    <row r="36" spans="1:6" x14ac:dyDescent="0.35">
      <c r="A36" s="12">
        <v>45824</v>
      </c>
      <c r="B36">
        <v>1338.1099853515625</v>
      </c>
      <c r="C36" s="13">
        <v>0.5768194070080862</v>
      </c>
      <c r="D36" s="13">
        <v>0.49865229110512127</v>
      </c>
      <c r="E36" s="13">
        <v>0.64690026954177893</v>
      </c>
      <c r="F36" s="13">
        <v>0.42318059299191374</v>
      </c>
    </row>
    <row r="37" spans="1:6" x14ac:dyDescent="0.35">
      <c r="A37" s="12">
        <v>45821</v>
      </c>
      <c r="B37">
        <v>1315.489990234375</v>
      </c>
      <c r="C37" s="13">
        <v>0.29380053908355797</v>
      </c>
      <c r="D37" s="13">
        <v>0.35309973045822102</v>
      </c>
      <c r="E37" s="13">
        <v>0.61725067385444743</v>
      </c>
      <c r="F37" s="13">
        <v>0.36388140161725069</v>
      </c>
    </row>
    <row r="38" spans="1:6" x14ac:dyDescent="0.35">
      <c r="A38" s="12">
        <v>45820</v>
      </c>
      <c r="B38">
        <v>1322.989990234375</v>
      </c>
      <c r="C38" s="13">
        <v>0.38274932614555257</v>
      </c>
      <c r="D38" s="13">
        <v>0.49865229110512127</v>
      </c>
      <c r="E38" s="13">
        <v>0.65498652291105119</v>
      </c>
      <c r="F38" s="13">
        <v>0.40970350404312667</v>
      </c>
    </row>
    <row r="39" spans="1:6" x14ac:dyDescent="0.35">
      <c r="A39" s="12">
        <v>45819</v>
      </c>
      <c r="B39">
        <v>1315.199951171875</v>
      </c>
      <c r="C39" s="13">
        <v>0.26415094339622641</v>
      </c>
      <c r="D39" s="13">
        <v>0.42587601078167114</v>
      </c>
      <c r="E39" s="13">
        <v>0.59838274932614555</v>
      </c>
      <c r="F39" s="13">
        <v>0.38005390835579517</v>
      </c>
    </row>
    <row r="40" spans="1:6" x14ac:dyDescent="0.35">
      <c r="A40" s="12">
        <v>45818</v>
      </c>
      <c r="B40">
        <v>1316.22998046875</v>
      </c>
      <c r="C40" s="13">
        <v>0.19137466307277629</v>
      </c>
      <c r="D40" s="13">
        <v>0.42587601078167114</v>
      </c>
      <c r="E40" s="13">
        <v>0.56603773584905659</v>
      </c>
      <c r="F40" s="13">
        <v>0.36388140161725069</v>
      </c>
    </row>
    <row r="41" spans="1:6" x14ac:dyDescent="0.35">
      <c r="A41" s="12">
        <v>45817</v>
      </c>
      <c r="B41">
        <v>1310.5699462890625</v>
      </c>
      <c r="C41" s="13">
        <v>0.22102425876010781</v>
      </c>
      <c r="D41" s="13">
        <v>0.40700808625336926</v>
      </c>
      <c r="E41" s="13">
        <v>0.56334231805929924</v>
      </c>
      <c r="F41" s="13">
        <v>0.36657681940700809</v>
      </c>
    </row>
    <row r="42" spans="1:6" x14ac:dyDescent="0.35">
      <c r="A42" s="12">
        <v>45814</v>
      </c>
      <c r="B42">
        <v>1329.8900146484375</v>
      </c>
      <c r="C42" s="13">
        <v>0.32884097035040433</v>
      </c>
      <c r="D42" s="13">
        <v>0.59029649595687328</v>
      </c>
      <c r="E42" s="13">
        <v>0.60916442048517516</v>
      </c>
      <c r="F42" s="13">
        <v>0.39622641509433965</v>
      </c>
    </row>
    <row r="43" spans="1:6" x14ac:dyDescent="0.35">
      <c r="A43" s="12">
        <v>45813</v>
      </c>
      <c r="B43">
        <v>1342.0899658203125</v>
      </c>
      <c r="C43" s="13">
        <v>0.53638814016172509</v>
      </c>
      <c r="D43" s="13">
        <v>0.75741239892183287</v>
      </c>
      <c r="E43" s="13">
        <v>0.64959568733153639</v>
      </c>
      <c r="F43" s="13">
        <v>0.43396226415094341</v>
      </c>
    </row>
    <row r="44" spans="1:6" x14ac:dyDescent="0.35">
      <c r="A44" s="12">
        <v>45812</v>
      </c>
      <c r="B44">
        <v>1345.739990234375</v>
      </c>
      <c r="C44" s="13">
        <v>0.55256064690026951</v>
      </c>
      <c r="D44" s="13">
        <v>0.76819407008086249</v>
      </c>
      <c r="E44" s="13">
        <v>0.64420485175202158</v>
      </c>
      <c r="F44" s="13">
        <v>0.43126684636118601</v>
      </c>
    </row>
    <row r="45" spans="1:6" x14ac:dyDescent="0.35">
      <c r="A45" s="12">
        <v>45811</v>
      </c>
      <c r="B45">
        <v>1347.25</v>
      </c>
      <c r="C45" s="13">
        <v>0.58490566037735847</v>
      </c>
      <c r="D45" s="13">
        <v>0.75471698113207553</v>
      </c>
      <c r="E45" s="13">
        <v>0.64420485175202158</v>
      </c>
      <c r="F45" s="13">
        <v>0.41239892183288412</v>
      </c>
    </row>
    <row r="46" spans="1:6" x14ac:dyDescent="0.35">
      <c r="A46" s="12">
        <v>45810</v>
      </c>
      <c r="B46">
        <v>1336.300048828125</v>
      </c>
      <c r="C46" s="13">
        <v>0.59568733153638809</v>
      </c>
      <c r="D46" s="13">
        <v>0.67924528301886788</v>
      </c>
      <c r="E46" s="13">
        <v>0.59838274932614555</v>
      </c>
      <c r="F46" s="13">
        <v>0.40970350404312667</v>
      </c>
    </row>
    <row r="47" spans="1:6" x14ac:dyDescent="0.35">
      <c r="A47" s="12">
        <v>45807</v>
      </c>
      <c r="B47">
        <v>1332.5999755859375</v>
      </c>
      <c r="C47" s="13">
        <v>0.52830188679245282</v>
      </c>
      <c r="D47" s="13">
        <v>0.65768194070080865</v>
      </c>
      <c r="E47" s="13">
        <v>0.56064690026954178</v>
      </c>
      <c r="F47" s="13">
        <v>0.3746630727762803</v>
      </c>
    </row>
    <row r="48" spans="1:6" x14ac:dyDescent="0.35">
      <c r="A48" s="12">
        <v>45806</v>
      </c>
      <c r="B48">
        <v>1341.8599853515625</v>
      </c>
      <c r="C48" s="13">
        <v>0.7439353099730458</v>
      </c>
      <c r="D48" s="13">
        <v>0.80323450134770891</v>
      </c>
      <c r="E48" s="13">
        <v>0.59838274932614555</v>
      </c>
      <c r="F48" s="13">
        <v>0.37735849056603776</v>
      </c>
    </row>
    <row r="49" spans="1:6" x14ac:dyDescent="0.35">
      <c r="A49" s="12">
        <v>45805</v>
      </c>
      <c r="B49">
        <v>1341.8699951171875</v>
      </c>
      <c r="C49" s="13">
        <v>0.78975741239892183</v>
      </c>
      <c r="D49" s="13">
        <v>0.81671159029649598</v>
      </c>
      <c r="E49" s="13">
        <v>0.56334231805929924</v>
      </c>
      <c r="F49" s="13">
        <v>0.38005390835579517</v>
      </c>
    </row>
    <row r="50" spans="1:6" x14ac:dyDescent="0.35">
      <c r="A50" s="12">
        <v>45804</v>
      </c>
      <c r="B50">
        <v>1339.81005859375</v>
      </c>
      <c r="C50" s="13">
        <v>0.80592991913746626</v>
      </c>
      <c r="D50" s="13">
        <v>0.81401617250673852</v>
      </c>
      <c r="E50" s="13">
        <v>0.53369272237196763</v>
      </c>
      <c r="F50" s="13">
        <v>0.3746630727762803</v>
      </c>
    </row>
    <row r="51" spans="1:6" x14ac:dyDescent="0.35">
      <c r="A51" s="12">
        <v>45803</v>
      </c>
      <c r="B51">
        <v>1332.510009765625</v>
      </c>
      <c r="C51" s="13">
        <v>0.6253369272237197</v>
      </c>
      <c r="D51" s="13">
        <v>0.76010781671159033</v>
      </c>
      <c r="E51" s="13">
        <v>0.48517520215633425</v>
      </c>
      <c r="F51" s="13">
        <v>0.36388140161725069</v>
      </c>
    </row>
    <row r="52" spans="1:6" x14ac:dyDescent="0.35">
      <c r="A52" s="12">
        <v>45800</v>
      </c>
      <c r="B52">
        <v>1314.4599609375</v>
      </c>
      <c r="C52" s="13">
        <v>0.33692722371967654</v>
      </c>
      <c r="D52" s="13">
        <v>0.81671159029649598</v>
      </c>
      <c r="E52" s="13">
        <v>0.40970350404312667</v>
      </c>
      <c r="F52" s="13">
        <v>0.32614555256064692</v>
      </c>
    </row>
    <row r="53" spans="1:6" x14ac:dyDescent="0.35">
      <c r="A53" s="12">
        <v>45799</v>
      </c>
      <c r="B53">
        <v>1313.8399658203125</v>
      </c>
      <c r="C53" s="13">
        <v>0.30727762803234504</v>
      </c>
      <c r="D53" s="13">
        <v>0.82210242587601079</v>
      </c>
      <c r="E53" s="13">
        <v>0.40161725067385445</v>
      </c>
      <c r="F53" s="13">
        <v>0.31266846361185985</v>
      </c>
    </row>
    <row r="54" spans="1:6" x14ac:dyDescent="0.35">
      <c r="A54" s="12">
        <v>45798</v>
      </c>
      <c r="B54">
        <v>1323.050048828125</v>
      </c>
      <c r="C54" s="13">
        <v>0.38274932614555257</v>
      </c>
      <c r="D54" s="13">
        <v>0.85444743935309975</v>
      </c>
      <c r="E54" s="13">
        <v>0.40970350404312667</v>
      </c>
      <c r="F54" s="13">
        <v>0.32075471698113206</v>
      </c>
    </row>
    <row r="55" spans="1:6" x14ac:dyDescent="0.35">
      <c r="A55" s="12">
        <v>45797</v>
      </c>
      <c r="B55">
        <v>1315.1500244140625</v>
      </c>
      <c r="C55" s="13">
        <v>0.38814016172506738</v>
      </c>
      <c r="D55" s="13">
        <v>0.87601078167115898</v>
      </c>
      <c r="E55" s="13">
        <v>0.42318059299191374</v>
      </c>
      <c r="F55" s="13">
        <v>0.33153638814016173</v>
      </c>
    </row>
    <row r="56" spans="1:6" x14ac:dyDescent="0.35">
      <c r="A56" s="12">
        <v>45796</v>
      </c>
      <c r="B56">
        <v>1296.2900390625</v>
      </c>
      <c r="C56" s="13">
        <v>0.34770889487870621</v>
      </c>
      <c r="D56" s="13">
        <v>0.83827493261455521</v>
      </c>
      <c r="E56" s="13">
        <v>0.40161725067385445</v>
      </c>
      <c r="F56" s="13">
        <v>0.29919137466307277</v>
      </c>
    </row>
    <row r="57" spans="1:6" x14ac:dyDescent="0.35">
      <c r="A57" s="12">
        <v>45793</v>
      </c>
      <c r="B57">
        <v>1301.3900146484375</v>
      </c>
      <c r="C57" s="13">
        <v>0.57412398921832886</v>
      </c>
      <c r="D57" s="13">
        <v>0.8571428571428571</v>
      </c>
      <c r="E57" s="13">
        <v>0.44474393530997303</v>
      </c>
      <c r="F57" s="13">
        <v>0.32075471698113206</v>
      </c>
    </row>
    <row r="58" spans="1:6" x14ac:dyDescent="0.35">
      <c r="A58" s="12">
        <v>45792</v>
      </c>
      <c r="B58">
        <v>1313.199951171875</v>
      </c>
      <c r="C58" s="13">
        <v>0.71159029649595684</v>
      </c>
      <c r="D58" s="13">
        <v>0.87601078167115898</v>
      </c>
      <c r="E58" s="13">
        <v>0.47439353099730458</v>
      </c>
      <c r="F58" s="13">
        <v>0.32345013477088946</v>
      </c>
    </row>
    <row r="59" spans="1:6" x14ac:dyDescent="0.35">
      <c r="A59" s="12">
        <v>45791</v>
      </c>
      <c r="B59">
        <v>1309.72998046875</v>
      </c>
      <c r="C59" s="13">
        <v>0.77358490566037741</v>
      </c>
      <c r="D59" s="13">
        <v>0.86522911051212936</v>
      </c>
      <c r="E59" s="13">
        <v>0.46091644204851751</v>
      </c>
      <c r="F59" s="13">
        <v>0.32345013477088946</v>
      </c>
    </row>
    <row r="60" spans="1:6" x14ac:dyDescent="0.35">
      <c r="A60" s="12">
        <v>45790</v>
      </c>
      <c r="B60">
        <v>1293.4300537109375</v>
      </c>
      <c r="C60" s="13">
        <v>0.80053908355795145</v>
      </c>
      <c r="D60" s="13">
        <v>0.85444743935309975</v>
      </c>
      <c r="E60" s="13">
        <v>0.43126684636118601</v>
      </c>
      <c r="F60" s="13">
        <v>0.29380053908355797</v>
      </c>
    </row>
    <row r="61" spans="1:6" x14ac:dyDescent="0.35">
      <c r="A61" s="12">
        <v>45789</v>
      </c>
      <c r="B61">
        <v>1283.260009765625</v>
      </c>
      <c r="C61" s="13">
        <v>0.71967654986522911</v>
      </c>
      <c r="D61" s="13">
        <v>0.89218328840970351</v>
      </c>
      <c r="E61" s="13">
        <v>0.3719676549865229</v>
      </c>
      <c r="F61" s="13">
        <v>0.2857142857142857</v>
      </c>
    </row>
  </sheetData>
  <pageMargins left="0.7" right="0.7" top="0.75" bottom="0.75" header="0.3" footer="0.3"/>
  <pageSetup scale="77"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5" x14ac:dyDescent="0.35"/>
  <cols>
    <col min="1" max="1" width="16.26953125" bestFit="1" customWidth="1"/>
    <col min="2" max="2" width="8.54296875" bestFit="1" customWidth="1"/>
    <col min="3" max="3" width="14.6328125" bestFit="1" customWidth="1"/>
    <col min="4" max="4" width="14.90625" bestFit="1" customWidth="1"/>
    <col min="5" max="5" width="13.26953125" bestFit="1" customWidth="1"/>
    <col min="6" max="6" width="13.08984375" bestFit="1" customWidth="1"/>
    <col min="7" max="7" width="14.81640625" bestFit="1" customWidth="1"/>
    <col min="8" max="8" width="13.26953125" bestFit="1" customWidth="1"/>
  </cols>
  <sheetData>
    <row r="1" spans="1:8" x14ac:dyDescent="0.35">
      <c r="A1" t="s">
        <v>22</v>
      </c>
      <c r="B1" t="s">
        <v>26</v>
      </c>
      <c r="C1" t="s">
        <v>98</v>
      </c>
      <c r="D1" t="s">
        <v>99</v>
      </c>
      <c r="E1" t="s">
        <v>53</v>
      </c>
      <c r="F1" t="s">
        <v>52</v>
      </c>
      <c r="G1" t="s">
        <v>100</v>
      </c>
      <c r="H1" t="s">
        <v>54</v>
      </c>
    </row>
    <row r="2" spans="1:8" x14ac:dyDescent="0.35">
      <c r="A2" s="1">
        <v>45870</v>
      </c>
      <c r="B2" t="s">
        <v>55</v>
      </c>
      <c r="C2">
        <v>0</v>
      </c>
      <c r="D2">
        <v>0</v>
      </c>
      <c r="E2">
        <v>0</v>
      </c>
      <c r="F2">
        <v>0</v>
      </c>
      <c r="G2">
        <v>0</v>
      </c>
      <c r="H2">
        <v>0</v>
      </c>
    </row>
    <row r="3" spans="1:8" x14ac:dyDescent="0.35">
      <c r="A3" s="1">
        <v>45870</v>
      </c>
      <c r="B3" t="s">
        <v>56</v>
      </c>
      <c r="C3">
        <v>-80.723823999999993</v>
      </c>
      <c r="D3">
        <v>29.356898000000001</v>
      </c>
      <c r="E3">
        <v>-2409.2084090880003</v>
      </c>
      <c r="F3">
        <v>794.92094630400004</v>
      </c>
      <c r="G3">
        <v>-51.366925999999999</v>
      </c>
      <c r="H3">
        <v>-1614.2874627840004</v>
      </c>
    </row>
    <row r="4" spans="1:8" x14ac:dyDescent="0.35">
      <c r="A4" s="1">
        <v>45869</v>
      </c>
      <c r="B4" t="s">
        <v>55</v>
      </c>
      <c r="C4">
        <v>-39.375591999999997</v>
      </c>
      <c r="D4">
        <v>30.364452</v>
      </c>
      <c r="E4">
        <v>-1303.1187415039999</v>
      </c>
      <c r="F4">
        <v>1138.8236595200001</v>
      </c>
      <c r="G4">
        <v>-9.0111399999999993</v>
      </c>
      <c r="H4">
        <v>-164.29508198399981</v>
      </c>
    </row>
    <row r="5" spans="1:8" x14ac:dyDescent="0.35">
      <c r="A5" s="1">
        <v>45869</v>
      </c>
      <c r="B5" t="s">
        <v>56</v>
      </c>
      <c r="C5">
        <v>-173.21194800000001</v>
      </c>
      <c r="D5">
        <v>105.230407</v>
      </c>
      <c r="E5">
        <v>-5580.1626705919998</v>
      </c>
      <c r="F5">
        <v>3356.6393896960003</v>
      </c>
      <c r="G5">
        <v>-67.981541000000007</v>
      </c>
      <c r="H5">
        <v>-2223.5232808959995</v>
      </c>
    </row>
    <row r="6" spans="1:8" x14ac:dyDescent="0.35">
      <c r="A6" s="1">
        <v>45868</v>
      </c>
      <c r="B6" t="s">
        <v>55</v>
      </c>
      <c r="C6">
        <v>-68.125680000000003</v>
      </c>
      <c r="D6">
        <v>23.2515</v>
      </c>
      <c r="E6">
        <v>-2168.5235875839999</v>
      </c>
      <c r="F6">
        <v>874.28254924800001</v>
      </c>
      <c r="G6">
        <v>-44.874180000000003</v>
      </c>
      <c r="H6">
        <v>-1294.2410383359997</v>
      </c>
    </row>
    <row r="7" spans="1:8" x14ac:dyDescent="0.35">
      <c r="A7" s="1">
        <v>45868</v>
      </c>
      <c r="B7" t="s">
        <v>56</v>
      </c>
      <c r="C7">
        <v>-132.080198</v>
      </c>
      <c r="D7">
        <v>194.57970299999999</v>
      </c>
      <c r="E7">
        <v>-4129.9732439039999</v>
      </c>
      <c r="F7">
        <v>5753.9324354560003</v>
      </c>
      <c r="G7">
        <v>62.499504999999999</v>
      </c>
      <c r="H7">
        <v>1623.9591915520002</v>
      </c>
    </row>
    <row r="8" spans="1:8" x14ac:dyDescent="0.35">
      <c r="A8" s="1">
        <v>45867</v>
      </c>
      <c r="B8" t="s">
        <v>55</v>
      </c>
      <c r="C8">
        <v>-62.623252000000001</v>
      </c>
      <c r="D8">
        <v>79.259</v>
      </c>
      <c r="E8">
        <v>-1788.755836928</v>
      </c>
      <c r="F8">
        <v>2942.7483279359999</v>
      </c>
      <c r="G8">
        <v>16.635748</v>
      </c>
      <c r="H8">
        <v>1153.9924910079999</v>
      </c>
    </row>
    <row r="9" spans="1:8" x14ac:dyDescent="0.35">
      <c r="A9" s="1">
        <v>45867</v>
      </c>
      <c r="B9" t="s">
        <v>56</v>
      </c>
      <c r="C9">
        <v>-214.263443</v>
      </c>
      <c r="D9">
        <v>210.85803799999999</v>
      </c>
      <c r="E9">
        <v>-6739.4864168960003</v>
      </c>
      <c r="F9">
        <v>6053.3198643200003</v>
      </c>
      <c r="G9">
        <v>-3.405405</v>
      </c>
      <c r="H9">
        <v>-686.16655257600007</v>
      </c>
    </row>
    <row r="10" spans="1:8" x14ac:dyDescent="0.35">
      <c r="A10" s="1">
        <v>45866</v>
      </c>
      <c r="B10" t="s">
        <v>56</v>
      </c>
      <c r="C10">
        <v>-149.314302</v>
      </c>
      <c r="D10">
        <v>139.27038899999999</v>
      </c>
      <c r="E10">
        <v>-4875.822751744</v>
      </c>
      <c r="F10">
        <v>3891.635654656</v>
      </c>
      <c r="G10">
        <v>-10.043913</v>
      </c>
      <c r="H10">
        <v>-984.18709708799975</v>
      </c>
    </row>
    <row r="11" spans="1:8" x14ac:dyDescent="0.35">
      <c r="A11" s="1">
        <v>45866</v>
      </c>
      <c r="B11" t="s">
        <v>55</v>
      </c>
      <c r="C11">
        <v>-41.980623999999999</v>
      </c>
      <c r="D11">
        <v>27.958037999999998</v>
      </c>
      <c r="E11">
        <v>-1279.009882112</v>
      </c>
      <c r="F11">
        <v>1073.779245056</v>
      </c>
      <c r="G11">
        <v>-14.022586</v>
      </c>
      <c r="H11">
        <v>-205.23063705599998</v>
      </c>
    </row>
  </sheetData>
  <phoneticPr fontId="8" type="noConversion"/>
  <pageMargins left="0.7" right="0.7" top="0.75" bottom="0.75" header="0.3" footer="0.3"/>
  <pageSetup scale="87"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5" x14ac:dyDescent="0.35"/>
  <cols>
    <col min="1" max="1" width="8.54296875" bestFit="1" customWidth="1"/>
    <col min="2" max="2" width="9.453125" bestFit="1" customWidth="1"/>
    <col min="3" max="3" width="16" bestFit="1" customWidth="1"/>
    <col min="4" max="4" width="13.08984375" bestFit="1" customWidth="1"/>
    <col min="7" max="7" width="6" bestFit="1" customWidth="1"/>
    <col min="8" max="8" width="13.453125" bestFit="1" customWidth="1"/>
  </cols>
  <sheetData>
    <row r="1" spans="1:4" x14ac:dyDescent="0.35">
      <c r="A1" t="s">
        <v>26</v>
      </c>
      <c r="B1" t="s">
        <v>15</v>
      </c>
      <c r="C1" t="s">
        <v>57</v>
      </c>
      <c r="D1" t="s">
        <v>91</v>
      </c>
    </row>
    <row r="2" spans="1:4" x14ac:dyDescent="0.35">
      <c r="A2" t="s">
        <v>56</v>
      </c>
      <c r="B2" t="s">
        <v>287</v>
      </c>
      <c r="C2">
        <v>464.4290083840001</v>
      </c>
      <c r="D2">
        <v>1</v>
      </c>
    </row>
    <row r="3" spans="1:4" x14ac:dyDescent="0.35">
      <c r="A3" t="s">
        <v>56</v>
      </c>
      <c r="B3" t="s">
        <v>261</v>
      </c>
      <c r="C3">
        <v>443.26513651199997</v>
      </c>
      <c r="D3">
        <v>1</v>
      </c>
    </row>
    <row r="4" spans="1:4" x14ac:dyDescent="0.35">
      <c r="A4" t="s">
        <v>56</v>
      </c>
      <c r="B4" t="s">
        <v>65</v>
      </c>
      <c r="C4">
        <v>327.17768550400007</v>
      </c>
      <c r="D4">
        <v>1</v>
      </c>
    </row>
    <row r="5" spans="1:4" x14ac:dyDescent="0.35">
      <c r="A5" t="s">
        <v>56</v>
      </c>
      <c r="B5" t="s">
        <v>493</v>
      </c>
      <c r="C5">
        <v>246.01286451199996</v>
      </c>
      <c r="D5">
        <v>1</v>
      </c>
    </row>
    <row r="6" spans="1:4" x14ac:dyDescent="0.35">
      <c r="A6" t="s">
        <v>56</v>
      </c>
      <c r="B6" t="s">
        <v>532</v>
      </c>
      <c r="C6">
        <v>172.11469507199999</v>
      </c>
      <c r="D6">
        <v>1</v>
      </c>
    </row>
    <row r="7" spans="1:4" x14ac:dyDescent="0.35">
      <c r="A7" t="s">
        <v>56</v>
      </c>
      <c r="B7" t="s">
        <v>71</v>
      </c>
      <c r="C7">
        <v>155.23458816000002</v>
      </c>
      <c r="D7">
        <v>1</v>
      </c>
    </row>
    <row r="8" spans="1:4" x14ac:dyDescent="0.35">
      <c r="A8" t="s">
        <v>56</v>
      </c>
      <c r="B8" t="s">
        <v>580</v>
      </c>
      <c r="C8">
        <v>137.86008883200003</v>
      </c>
      <c r="D8">
        <v>1</v>
      </c>
    </row>
    <row r="9" spans="1:4" x14ac:dyDescent="0.35">
      <c r="A9" t="s">
        <v>56</v>
      </c>
      <c r="B9" t="s">
        <v>531</v>
      </c>
      <c r="C9">
        <v>115.581215152</v>
      </c>
      <c r="D9">
        <v>1</v>
      </c>
    </row>
    <row r="10" spans="1:4" x14ac:dyDescent="0.35">
      <c r="A10" t="s">
        <v>56</v>
      </c>
      <c r="B10" t="s">
        <v>63</v>
      </c>
      <c r="C10">
        <v>106.13521868799999</v>
      </c>
      <c r="D10">
        <v>1</v>
      </c>
    </row>
    <row r="11" spans="1:4" x14ac:dyDescent="0.35">
      <c r="A11" t="s">
        <v>56</v>
      </c>
      <c r="B11" t="s">
        <v>581</v>
      </c>
      <c r="C11">
        <v>94.254439680000019</v>
      </c>
      <c r="D11">
        <v>1</v>
      </c>
    </row>
    <row r="12" spans="1:4" x14ac:dyDescent="0.35">
      <c r="A12" t="s">
        <v>56</v>
      </c>
      <c r="B12" t="s">
        <v>144</v>
      </c>
      <c r="C12">
        <v>242.98891929600001</v>
      </c>
      <c r="D12">
        <v>0</v>
      </c>
    </row>
    <row r="13" spans="1:4" x14ac:dyDescent="0.35">
      <c r="A13" t="s">
        <v>56</v>
      </c>
      <c r="B13" t="s">
        <v>286</v>
      </c>
      <c r="C13">
        <v>285.23232383999999</v>
      </c>
      <c r="D13">
        <v>0</v>
      </c>
    </row>
    <row r="14" spans="1:4" x14ac:dyDescent="0.35">
      <c r="A14" t="s">
        <v>56</v>
      </c>
      <c r="B14" t="s">
        <v>135</v>
      </c>
      <c r="C14">
        <v>291.77906995199999</v>
      </c>
      <c r="D14">
        <v>0</v>
      </c>
    </row>
    <row r="15" spans="1:4" x14ac:dyDescent="0.35">
      <c r="A15" t="s">
        <v>56</v>
      </c>
      <c r="B15" t="s">
        <v>62</v>
      </c>
      <c r="C15">
        <v>297.23655679999996</v>
      </c>
      <c r="D15">
        <v>0</v>
      </c>
    </row>
    <row r="16" spans="1:4" x14ac:dyDescent="0.35">
      <c r="A16" t="s">
        <v>56</v>
      </c>
      <c r="B16" t="s">
        <v>68</v>
      </c>
      <c r="C16">
        <v>388.42807296000001</v>
      </c>
      <c r="D16">
        <v>0</v>
      </c>
    </row>
    <row r="17" spans="1:4" x14ac:dyDescent="0.35">
      <c r="A17" t="s">
        <v>56</v>
      </c>
      <c r="B17" t="s">
        <v>167</v>
      </c>
      <c r="C17">
        <v>391.00378137600001</v>
      </c>
      <c r="D17">
        <v>0</v>
      </c>
    </row>
    <row r="18" spans="1:4" x14ac:dyDescent="0.35">
      <c r="A18" t="s">
        <v>56</v>
      </c>
      <c r="B18" t="s">
        <v>61</v>
      </c>
      <c r="C18">
        <v>420.93645823999992</v>
      </c>
      <c r="D18">
        <v>0</v>
      </c>
    </row>
    <row r="19" spans="1:4" x14ac:dyDescent="0.35">
      <c r="A19" t="s">
        <v>56</v>
      </c>
      <c r="B19" t="s">
        <v>58</v>
      </c>
      <c r="C19">
        <v>631.20460595199995</v>
      </c>
      <c r="D19">
        <v>0</v>
      </c>
    </row>
    <row r="20" spans="1:4" x14ac:dyDescent="0.35">
      <c r="A20" t="s">
        <v>56</v>
      </c>
      <c r="B20" t="s">
        <v>59</v>
      </c>
      <c r="C20">
        <v>871.25075763199982</v>
      </c>
      <c r="D20">
        <v>0</v>
      </c>
    </row>
    <row r="21" spans="1:4" x14ac:dyDescent="0.35">
      <c r="A21" t="s">
        <v>56</v>
      </c>
      <c r="B21" t="s">
        <v>60</v>
      </c>
      <c r="C21">
        <v>1217.03161856</v>
      </c>
      <c r="D21">
        <v>0</v>
      </c>
    </row>
    <row r="22" spans="1:4" x14ac:dyDescent="0.35">
      <c r="A22" t="s">
        <v>55</v>
      </c>
      <c r="B22" t="s">
        <v>60</v>
      </c>
      <c r="C22">
        <v>364.24992768000004</v>
      </c>
      <c r="D22">
        <v>1</v>
      </c>
    </row>
    <row r="23" spans="1:4" x14ac:dyDescent="0.35">
      <c r="A23" t="s">
        <v>55</v>
      </c>
      <c r="B23" t="s">
        <v>68</v>
      </c>
      <c r="C23">
        <v>307.605598208</v>
      </c>
      <c r="D23">
        <v>1</v>
      </c>
    </row>
    <row r="24" spans="1:4" x14ac:dyDescent="0.35">
      <c r="A24" t="s">
        <v>55</v>
      </c>
      <c r="B24" t="s">
        <v>286</v>
      </c>
      <c r="C24">
        <v>148.220803072</v>
      </c>
      <c r="D24">
        <v>1</v>
      </c>
    </row>
    <row r="25" spans="1:4" x14ac:dyDescent="0.35">
      <c r="A25" t="s">
        <v>55</v>
      </c>
      <c r="B25" t="s">
        <v>62</v>
      </c>
      <c r="C25">
        <v>145.06145843199999</v>
      </c>
      <c r="D25">
        <v>1</v>
      </c>
    </row>
    <row r="26" spans="1:4" x14ac:dyDescent="0.35">
      <c r="A26" t="s">
        <v>55</v>
      </c>
      <c r="B26" t="s">
        <v>70</v>
      </c>
      <c r="C26">
        <v>114.09409228800001</v>
      </c>
      <c r="D26">
        <v>1</v>
      </c>
    </row>
    <row r="27" spans="1:4" x14ac:dyDescent="0.35">
      <c r="A27" t="s">
        <v>55</v>
      </c>
      <c r="B27" t="s">
        <v>530</v>
      </c>
      <c r="C27">
        <v>95.908739584000003</v>
      </c>
      <c r="D27">
        <v>1</v>
      </c>
    </row>
    <row r="28" spans="1:4" x14ac:dyDescent="0.35">
      <c r="A28" t="s">
        <v>55</v>
      </c>
      <c r="B28" t="s">
        <v>65</v>
      </c>
      <c r="C28">
        <v>80.649148904000015</v>
      </c>
      <c r="D28">
        <v>1</v>
      </c>
    </row>
    <row r="29" spans="1:4" x14ac:dyDescent="0.35">
      <c r="A29" t="s">
        <v>55</v>
      </c>
      <c r="B29" t="s">
        <v>69</v>
      </c>
      <c r="C29">
        <v>77.021495296000012</v>
      </c>
      <c r="D29">
        <v>1</v>
      </c>
    </row>
    <row r="30" spans="1:4" x14ac:dyDescent="0.35">
      <c r="A30" t="s">
        <v>55</v>
      </c>
      <c r="B30" t="s">
        <v>166</v>
      </c>
      <c r="C30">
        <v>76.049295359999988</v>
      </c>
      <c r="D30">
        <v>1</v>
      </c>
    </row>
    <row r="31" spans="1:4" x14ac:dyDescent="0.35">
      <c r="A31" t="s">
        <v>55</v>
      </c>
      <c r="B31" t="s">
        <v>582</v>
      </c>
      <c r="C31">
        <v>65.962926144000008</v>
      </c>
      <c r="D31">
        <v>1</v>
      </c>
    </row>
    <row r="32" spans="1:4" x14ac:dyDescent="0.35">
      <c r="A32" t="s">
        <v>55</v>
      </c>
      <c r="B32" t="s">
        <v>71</v>
      </c>
      <c r="C32">
        <v>28.645609792000002</v>
      </c>
      <c r="D32">
        <v>0</v>
      </c>
    </row>
    <row r="33" spans="1:4" x14ac:dyDescent="0.35">
      <c r="A33" t="s">
        <v>55</v>
      </c>
      <c r="B33" t="s">
        <v>532</v>
      </c>
      <c r="C33">
        <v>38.898250176000005</v>
      </c>
      <c r="D33">
        <v>0</v>
      </c>
    </row>
    <row r="34" spans="1:4" x14ac:dyDescent="0.35">
      <c r="A34" t="s">
        <v>55</v>
      </c>
      <c r="B34" t="s">
        <v>143</v>
      </c>
      <c r="C34">
        <v>47.859967871999999</v>
      </c>
      <c r="D34">
        <v>0</v>
      </c>
    </row>
    <row r="35" spans="1:4" x14ac:dyDescent="0.35">
      <c r="A35" t="s">
        <v>55</v>
      </c>
      <c r="B35" t="s">
        <v>493</v>
      </c>
      <c r="C35">
        <v>50.952628223999994</v>
      </c>
      <c r="D35">
        <v>0</v>
      </c>
    </row>
    <row r="36" spans="1:4" x14ac:dyDescent="0.35">
      <c r="A36" t="s">
        <v>55</v>
      </c>
      <c r="B36" t="s">
        <v>58</v>
      </c>
      <c r="C36">
        <v>61.866224640000006</v>
      </c>
      <c r="D36">
        <v>0</v>
      </c>
    </row>
    <row r="37" spans="1:4" x14ac:dyDescent="0.35">
      <c r="A37" t="s">
        <v>55</v>
      </c>
      <c r="B37" t="s">
        <v>152</v>
      </c>
      <c r="C37">
        <v>65.237571520000017</v>
      </c>
      <c r="D37">
        <v>0</v>
      </c>
    </row>
    <row r="38" spans="1:4" x14ac:dyDescent="0.35">
      <c r="A38" t="s">
        <v>55</v>
      </c>
      <c r="B38" t="s">
        <v>75</v>
      </c>
      <c r="C38">
        <v>145.75550464000003</v>
      </c>
      <c r="D38">
        <v>0</v>
      </c>
    </row>
    <row r="39" spans="1:4" x14ac:dyDescent="0.35">
      <c r="A39" t="s">
        <v>55</v>
      </c>
      <c r="B39" t="s">
        <v>583</v>
      </c>
      <c r="C39">
        <v>192.90264108800002</v>
      </c>
      <c r="D39">
        <v>0</v>
      </c>
    </row>
    <row r="40" spans="1:4" x14ac:dyDescent="0.35">
      <c r="A40" t="s">
        <v>55</v>
      </c>
      <c r="B40" t="s">
        <v>265</v>
      </c>
      <c r="C40">
        <v>258.45565030399996</v>
      </c>
      <c r="D40">
        <v>0</v>
      </c>
    </row>
    <row r="41" spans="1:4" x14ac:dyDescent="0.35">
      <c r="A41" t="s">
        <v>55</v>
      </c>
      <c r="B41" t="s">
        <v>61</v>
      </c>
      <c r="C41">
        <v>1025.0464768000002</v>
      </c>
      <c r="D41">
        <v>0</v>
      </c>
    </row>
  </sheetData>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4.5" x14ac:dyDescent="0.35"/>
  <cols>
    <col min="1" max="1" width="10.453125" bestFit="1" customWidth="1"/>
    <col min="2" max="5" width="80.7265625" bestFit="1" customWidth="1"/>
    <col min="6" max="6" width="16.1796875" bestFit="1" customWidth="1"/>
    <col min="7" max="7" width="12.1796875" bestFit="1" customWidth="1"/>
    <col min="8" max="8" width="13.26953125" bestFit="1" customWidth="1"/>
    <col min="9" max="9" width="8.81640625" bestFit="1" customWidth="1"/>
    <col min="10" max="10" width="61.453125" bestFit="1" customWidth="1"/>
    <col min="11" max="11" width="12.453125" bestFit="1" customWidth="1"/>
  </cols>
  <sheetData>
    <row r="1" spans="1:11" x14ac:dyDescent="0.35">
      <c r="A1" t="s">
        <v>1</v>
      </c>
      <c r="B1" t="s">
        <v>2</v>
      </c>
      <c r="C1" t="s">
        <v>3</v>
      </c>
      <c r="D1" t="s">
        <v>4</v>
      </c>
      <c r="E1" t="s">
        <v>5</v>
      </c>
      <c r="F1" t="s">
        <v>6</v>
      </c>
      <c r="G1" t="s">
        <v>0</v>
      </c>
      <c r="H1" t="s">
        <v>7</v>
      </c>
      <c r="I1" t="s">
        <v>8</v>
      </c>
      <c r="J1" t="s">
        <v>47</v>
      </c>
      <c r="K1" t="s">
        <v>304</v>
      </c>
    </row>
    <row r="2" spans="1:11" x14ac:dyDescent="0.35">
      <c r="A2" t="s">
        <v>315</v>
      </c>
      <c r="B2" t="s">
        <v>316</v>
      </c>
      <c r="C2" t="s">
        <v>372</v>
      </c>
      <c r="D2" t="s">
        <v>317</v>
      </c>
      <c r="E2" t="s">
        <v>318</v>
      </c>
      <c r="F2" s="1">
        <v>45865.661805555559</v>
      </c>
      <c r="G2" t="s">
        <v>9</v>
      </c>
      <c r="H2">
        <v>56</v>
      </c>
      <c r="I2" t="s">
        <v>11</v>
      </c>
      <c r="J2" t="s">
        <v>373</v>
      </c>
      <c r="K2" t="s">
        <v>13</v>
      </c>
    </row>
    <row r="3" spans="1:11" x14ac:dyDescent="0.35">
      <c r="A3" t="s">
        <v>314</v>
      </c>
      <c r="B3" t="s">
        <v>319</v>
      </c>
      <c r="C3" t="s">
        <v>374</v>
      </c>
      <c r="D3" t="s">
        <v>320</v>
      </c>
      <c r="E3" t="s">
        <v>321</v>
      </c>
      <c r="F3" s="1">
        <v>45865.319444444445</v>
      </c>
      <c r="G3" t="s">
        <v>9</v>
      </c>
      <c r="H3">
        <v>55</v>
      </c>
      <c r="I3" t="s">
        <v>11</v>
      </c>
      <c r="J3" t="s">
        <v>375</v>
      </c>
      <c r="K3" t="s">
        <v>275</v>
      </c>
    </row>
    <row r="4" spans="1:11" x14ac:dyDescent="0.35">
      <c r="A4" t="s">
        <v>315</v>
      </c>
      <c r="B4" t="s">
        <v>322</v>
      </c>
      <c r="C4" t="s">
        <v>376</v>
      </c>
      <c r="D4" t="s">
        <v>323</v>
      </c>
      <c r="E4" t="s">
        <v>324</v>
      </c>
      <c r="F4" s="1">
        <v>45864.916666666664</v>
      </c>
      <c r="G4" t="s">
        <v>9</v>
      </c>
      <c r="H4">
        <v>58</v>
      </c>
      <c r="I4" t="s">
        <v>11</v>
      </c>
      <c r="J4" t="s">
        <v>325</v>
      </c>
      <c r="K4" t="s">
        <v>13</v>
      </c>
    </row>
    <row r="5" spans="1:11" x14ac:dyDescent="0.35">
      <c r="A5" t="s">
        <v>326</v>
      </c>
      <c r="B5" t="s">
        <v>377</v>
      </c>
      <c r="C5" t="s">
        <v>378</v>
      </c>
      <c r="D5" t="s">
        <v>379</v>
      </c>
      <c r="E5" t="s">
        <v>380</v>
      </c>
      <c r="F5" s="1">
        <v>45864.4378125</v>
      </c>
      <c r="G5" t="s">
        <v>9</v>
      </c>
      <c r="H5">
        <v>58</v>
      </c>
      <c r="I5" t="s">
        <v>12</v>
      </c>
      <c r="J5" t="s">
        <v>381</v>
      </c>
      <c r="K5" t="s">
        <v>275</v>
      </c>
    </row>
    <row r="6" spans="1:11" x14ac:dyDescent="0.35">
      <c r="A6" t="s">
        <v>326</v>
      </c>
      <c r="B6" t="s">
        <v>327</v>
      </c>
      <c r="C6" t="s">
        <v>382</v>
      </c>
      <c r="D6" t="s">
        <v>328</v>
      </c>
      <c r="E6" t="s">
        <v>329</v>
      </c>
      <c r="F6" s="1">
        <v>45864.341689814813</v>
      </c>
      <c r="G6" t="s">
        <v>9</v>
      </c>
      <c r="H6">
        <v>42</v>
      </c>
      <c r="I6" t="s">
        <v>11</v>
      </c>
      <c r="J6" t="s">
        <v>83</v>
      </c>
      <c r="K6" t="s">
        <v>275</v>
      </c>
    </row>
    <row r="7" spans="1:11" x14ac:dyDescent="0.35">
      <c r="A7" t="s">
        <v>326</v>
      </c>
      <c r="B7" t="s">
        <v>305</v>
      </c>
      <c r="C7" t="s">
        <v>383</v>
      </c>
      <c r="D7" t="s">
        <v>306</v>
      </c>
      <c r="E7" t="s">
        <v>307</v>
      </c>
      <c r="F7" s="1">
        <v>45863.899305555555</v>
      </c>
      <c r="G7" t="s">
        <v>9</v>
      </c>
      <c r="H7">
        <v>56</v>
      </c>
      <c r="I7" t="s">
        <v>10</v>
      </c>
      <c r="J7" t="s">
        <v>384</v>
      </c>
      <c r="K7" t="s">
        <v>13</v>
      </c>
    </row>
    <row r="8" spans="1:11" x14ac:dyDescent="0.35">
      <c r="A8" t="s">
        <v>326</v>
      </c>
      <c r="B8" t="s">
        <v>385</v>
      </c>
      <c r="C8" t="s">
        <v>386</v>
      </c>
      <c r="D8" t="s">
        <v>387</v>
      </c>
      <c r="E8" t="s">
        <v>388</v>
      </c>
      <c r="F8" s="1">
        <v>45863.80945601852</v>
      </c>
      <c r="G8" t="s">
        <v>9</v>
      </c>
      <c r="H8">
        <v>56</v>
      </c>
      <c r="I8" t="s">
        <v>12</v>
      </c>
      <c r="J8" t="s">
        <v>389</v>
      </c>
      <c r="K8" t="s">
        <v>275</v>
      </c>
    </row>
    <row r="9" spans="1:11" x14ac:dyDescent="0.35">
      <c r="A9" t="s">
        <v>326</v>
      </c>
      <c r="B9" t="s">
        <v>308</v>
      </c>
      <c r="C9" t="s">
        <v>390</v>
      </c>
      <c r="D9" t="s">
        <v>309</v>
      </c>
      <c r="E9" t="s">
        <v>310</v>
      </c>
      <c r="F9" s="1">
        <v>45863.761701388888</v>
      </c>
      <c r="G9" t="s">
        <v>9</v>
      </c>
      <c r="H9">
        <v>43</v>
      </c>
      <c r="I9" t="s">
        <v>12</v>
      </c>
      <c r="J9" t="s">
        <v>391</v>
      </c>
      <c r="K9" t="s">
        <v>275</v>
      </c>
    </row>
    <row r="10" spans="1:11" x14ac:dyDescent="0.35">
      <c r="A10" t="s">
        <v>326</v>
      </c>
      <c r="B10" t="s">
        <v>392</v>
      </c>
      <c r="C10" t="s">
        <v>393</v>
      </c>
      <c r="D10" t="s">
        <v>394</v>
      </c>
      <c r="E10" t="s">
        <v>395</v>
      </c>
      <c r="F10" s="1">
        <v>45863.681944444441</v>
      </c>
      <c r="G10" t="s">
        <v>9</v>
      </c>
      <c r="H10">
        <v>43</v>
      </c>
      <c r="I10" t="s">
        <v>11</v>
      </c>
      <c r="J10" t="s">
        <v>396</v>
      </c>
      <c r="K10" t="s">
        <v>275</v>
      </c>
    </row>
    <row r="11" spans="1:11" x14ac:dyDescent="0.35">
      <c r="A11" t="s">
        <v>314</v>
      </c>
      <c r="B11" t="s">
        <v>297</v>
      </c>
      <c r="C11" t="s">
        <v>397</v>
      </c>
      <c r="D11" t="s">
        <v>298</v>
      </c>
      <c r="E11" t="s">
        <v>299</v>
      </c>
      <c r="F11" s="1">
        <v>45863.436111111114</v>
      </c>
      <c r="G11" t="s">
        <v>9</v>
      </c>
      <c r="H11">
        <v>46</v>
      </c>
      <c r="I11" t="s">
        <v>12</v>
      </c>
      <c r="J11" t="s">
        <v>398</v>
      </c>
      <c r="K11" t="s">
        <v>13</v>
      </c>
    </row>
    <row r="12" spans="1:11" x14ac:dyDescent="0.35">
      <c r="A12" t="s">
        <v>315</v>
      </c>
      <c r="B12" t="s">
        <v>330</v>
      </c>
      <c r="C12" t="s">
        <v>399</v>
      </c>
      <c r="D12" t="s">
        <v>331</v>
      </c>
      <c r="E12" t="s">
        <v>332</v>
      </c>
      <c r="F12" s="1">
        <v>45863.393055555556</v>
      </c>
      <c r="G12" t="s">
        <v>9</v>
      </c>
      <c r="H12">
        <v>57</v>
      </c>
      <c r="I12" t="s">
        <v>10</v>
      </c>
      <c r="J12" t="s">
        <v>400</v>
      </c>
      <c r="K12" t="s">
        <v>275</v>
      </c>
    </row>
    <row r="13" spans="1:11" x14ac:dyDescent="0.35">
      <c r="A13" t="s">
        <v>300</v>
      </c>
      <c r="B13" t="s">
        <v>333</v>
      </c>
      <c r="C13" t="s">
        <v>401</v>
      </c>
      <c r="D13" t="s">
        <v>334</v>
      </c>
      <c r="E13" t="s">
        <v>335</v>
      </c>
      <c r="F13" s="1">
        <v>45863.152037037034</v>
      </c>
      <c r="G13" t="s">
        <v>9</v>
      </c>
      <c r="H13">
        <v>59</v>
      </c>
      <c r="I13" t="s">
        <v>11</v>
      </c>
      <c r="J13" t="s">
        <v>402</v>
      </c>
      <c r="K13" t="s">
        <v>13</v>
      </c>
    </row>
    <row r="14" spans="1:11" x14ac:dyDescent="0.35">
      <c r="A14" t="s">
        <v>314</v>
      </c>
      <c r="B14" t="s">
        <v>403</v>
      </c>
      <c r="C14" t="s">
        <v>404</v>
      </c>
      <c r="D14" t="s">
        <v>405</v>
      </c>
      <c r="E14" t="s">
        <v>406</v>
      </c>
      <c r="F14" s="1">
        <v>45863.00277777778</v>
      </c>
      <c r="G14" t="s">
        <v>9</v>
      </c>
      <c r="H14">
        <v>57</v>
      </c>
      <c r="I14" t="s">
        <v>12</v>
      </c>
      <c r="J14" t="s">
        <v>50</v>
      </c>
      <c r="K14" t="s">
        <v>275</v>
      </c>
    </row>
    <row r="15" spans="1:11" x14ac:dyDescent="0.35">
      <c r="A15" t="s">
        <v>326</v>
      </c>
      <c r="B15" t="s">
        <v>288</v>
      </c>
      <c r="C15" t="s">
        <v>407</v>
      </c>
      <c r="D15" t="s">
        <v>289</v>
      </c>
      <c r="E15" t="s">
        <v>290</v>
      </c>
      <c r="F15" s="1">
        <v>45862.870138888888</v>
      </c>
      <c r="G15" t="s">
        <v>9</v>
      </c>
      <c r="H15">
        <v>57</v>
      </c>
      <c r="I15" t="s">
        <v>12</v>
      </c>
      <c r="J15" t="s">
        <v>408</v>
      </c>
      <c r="K15" t="s">
        <v>275</v>
      </c>
    </row>
    <row r="16" spans="1:11" x14ac:dyDescent="0.35">
      <c r="A16" t="s">
        <v>326</v>
      </c>
      <c r="B16" t="s">
        <v>266</v>
      </c>
      <c r="C16" t="s">
        <v>409</v>
      </c>
      <c r="D16" t="s">
        <v>267</v>
      </c>
      <c r="E16" t="s">
        <v>268</v>
      </c>
      <c r="F16" s="1">
        <v>45862.382939814815</v>
      </c>
      <c r="G16" t="s">
        <v>9</v>
      </c>
      <c r="H16">
        <v>48</v>
      </c>
      <c r="I16" t="s">
        <v>11</v>
      </c>
      <c r="J16" t="s">
        <v>410</v>
      </c>
      <c r="K16" t="s">
        <v>275</v>
      </c>
    </row>
    <row r="17" spans="1:11" x14ac:dyDescent="0.35">
      <c r="A17" t="s">
        <v>326</v>
      </c>
      <c r="B17" t="s">
        <v>269</v>
      </c>
      <c r="C17" t="s">
        <v>411</v>
      </c>
      <c r="D17" t="s">
        <v>270</v>
      </c>
      <c r="E17" t="s">
        <v>271</v>
      </c>
      <c r="F17" s="1">
        <v>45861.636805555558</v>
      </c>
      <c r="G17" t="s">
        <v>9</v>
      </c>
      <c r="H17">
        <v>55</v>
      </c>
      <c r="I17" t="s">
        <v>11</v>
      </c>
      <c r="J17" t="s">
        <v>412</v>
      </c>
      <c r="K17" t="s">
        <v>275</v>
      </c>
    </row>
    <row r="18" spans="1:11" x14ac:dyDescent="0.35">
      <c r="A18" t="s">
        <v>326</v>
      </c>
      <c r="B18" t="s">
        <v>301</v>
      </c>
      <c r="C18" t="s">
        <v>413</v>
      </c>
      <c r="D18" t="s">
        <v>302</v>
      </c>
      <c r="E18" t="s">
        <v>303</v>
      </c>
      <c r="F18" s="1">
        <v>45861.615972222222</v>
      </c>
      <c r="G18" t="s">
        <v>9</v>
      </c>
      <c r="H18">
        <v>49</v>
      </c>
      <c r="I18" t="s">
        <v>11</v>
      </c>
      <c r="J18" t="s">
        <v>414</v>
      </c>
      <c r="K18" t="s">
        <v>275</v>
      </c>
    </row>
    <row r="19" spans="1:11" x14ac:dyDescent="0.35">
      <c r="A19" t="s">
        <v>326</v>
      </c>
      <c r="B19" t="s">
        <v>336</v>
      </c>
      <c r="C19" t="s">
        <v>415</v>
      </c>
      <c r="D19" t="s">
        <v>337</v>
      </c>
      <c r="E19" t="s">
        <v>338</v>
      </c>
      <c r="F19" s="1">
        <v>45861.404166666667</v>
      </c>
      <c r="G19" t="s">
        <v>9</v>
      </c>
      <c r="H19">
        <v>50</v>
      </c>
      <c r="I19" t="s">
        <v>11</v>
      </c>
      <c r="J19" t="s">
        <v>416</v>
      </c>
      <c r="K19" t="s">
        <v>275</v>
      </c>
    </row>
    <row r="20" spans="1:11" x14ac:dyDescent="0.35">
      <c r="A20" t="s">
        <v>326</v>
      </c>
      <c r="B20" t="s">
        <v>417</v>
      </c>
      <c r="C20" t="s">
        <v>418</v>
      </c>
      <c r="D20" t="s">
        <v>419</v>
      </c>
      <c r="E20" t="s">
        <v>420</v>
      </c>
      <c r="F20" s="1">
        <v>45860.668055555558</v>
      </c>
      <c r="G20" t="s">
        <v>9</v>
      </c>
      <c r="H20">
        <v>60</v>
      </c>
      <c r="I20" t="s">
        <v>10</v>
      </c>
      <c r="J20" t="s">
        <v>421</v>
      </c>
      <c r="K20" t="s">
        <v>275</v>
      </c>
    </row>
    <row r="21" spans="1:11" x14ac:dyDescent="0.35">
      <c r="A21" t="s">
        <v>326</v>
      </c>
      <c r="B21" t="s">
        <v>422</v>
      </c>
      <c r="C21" t="s">
        <v>423</v>
      </c>
      <c r="D21" t="s">
        <v>424</v>
      </c>
      <c r="E21" t="s">
        <v>425</v>
      </c>
      <c r="F21" s="1">
        <v>45860.366666666669</v>
      </c>
      <c r="G21" t="s">
        <v>9</v>
      </c>
      <c r="H21">
        <v>49</v>
      </c>
      <c r="I21" t="s">
        <v>10</v>
      </c>
      <c r="J21" t="s">
        <v>426</v>
      </c>
      <c r="K21" t="s">
        <v>275</v>
      </c>
    </row>
    <row r="22" spans="1:11" x14ac:dyDescent="0.35">
      <c r="A22" t="s">
        <v>326</v>
      </c>
      <c r="B22" t="s">
        <v>427</v>
      </c>
      <c r="C22" t="s">
        <v>428</v>
      </c>
      <c r="D22" t="s">
        <v>429</v>
      </c>
      <c r="E22" t="s">
        <v>430</v>
      </c>
      <c r="F22" s="1">
        <v>45865.730555555558</v>
      </c>
      <c r="G22" t="s">
        <v>14</v>
      </c>
      <c r="H22">
        <v>51</v>
      </c>
      <c r="I22" t="s">
        <v>10</v>
      </c>
      <c r="J22" t="s">
        <v>431</v>
      </c>
      <c r="K22" t="s">
        <v>275</v>
      </c>
    </row>
    <row r="23" spans="1:11" x14ac:dyDescent="0.35">
      <c r="A23" t="s">
        <v>326</v>
      </c>
      <c r="B23" t="s">
        <v>339</v>
      </c>
      <c r="C23" t="s">
        <v>432</v>
      </c>
      <c r="D23" t="s">
        <v>340</v>
      </c>
      <c r="E23" t="s">
        <v>341</v>
      </c>
      <c r="F23" s="1">
        <v>45864.874780092592</v>
      </c>
      <c r="G23" t="s">
        <v>14</v>
      </c>
      <c r="H23">
        <v>60</v>
      </c>
      <c r="I23" t="s">
        <v>12</v>
      </c>
      <c r="J23" t="s">
        <v>433</v>
      </c>
      <c r="K23" t="s">
        <v>275</v>
      </c>
    </row>
    <row r="24" spans="1:11" x14ac:dyDescent="0.35">
      <c r="A24" t="s">
        <v>315</v>
      </c>
      <c r="B24" t="s">
        <v>342</v>
      </c>
      <c r="C24" t="s">
        <v>434</v>
      </c>
      <c r="D24" t="s">
        <v>343</v>
      </c>
      <c r="E24" t="s">
        <v>344</v>
      </c>
      <c r="F24" s="1">
        <v>45864.819444444445</v>
      </c>
      <c r="G24" t="s">
        <v>14</v>
      </c>
      <c r="H24">
        <v>41</v>
      </c>
      <c r="I24" t="s">
        <v>11</v>
      </c>
      <c r="J24" t="s">
        <v>435</v>
      </c>
      <c r="K24" t="s">
        <v>275</v>
      </c>
    </row>
    <row r="25" spans="1:11" x14ac:dyDescent="0.35">
      <c r="A25" t="s">
        <v>326</v>
      </c>
      <c r="B25" t="s">
        <v>345</v>
      </c>
      <c r="C25" t="s">
        <v>436</v>
      </c>
      <c r="D25" t="s">
        <v>346</v>
      </c>
      <c r="E25" t="s">
        <v>347</v>
      </c>
      <c r="F25" s="1">
        <v>45864.455254629633</v>
      </c>
      <c r="G25" t="s">
        <v>14</v>
      </c>
      <c r="H25">
        <v>41</v>
      </c>
      <c r="I25" t="s">
        <v>12</v>
      </c>
      <c r="J25" t="s">
        <v>437</v>
      </c>
      <c r="K25" t="s">
        <v>275</v>
      </c>
    </row>
    <row r="26" spans="1:11" x14ac:dyDescent="0.35">
      <c r="A26" t="s">
        <v>326</v>
      </c>
      <c r="B26" t="s">
        <v>438</v>
      </c>
      <c r="C26" t="s">
        <v>439</v>
      </c>
      <c r="D26" t="s">
        <v>440</v>
      </c>
      <c r="E26" t="s">
        <v>441</v>
      </c>
      <c r="F26" s="1">
        <v>45864.407118055555</v>
      </c>
      <c r="G26" t="s">
        <v>14</v>
      </c>
      <c r="H26">
        <v>59</v>
      </c>
      <c r="I26" t="s">
        <v>12</v>
      </c>
      <c r="J26" t="s">
        <v>442</v>
      </c>
      <c r="K26" t="s">
        <v>13</v>
      </c>
    </row>
    <row r="27" spans="1:11" x14ac:dyDescent="0.35">
      <c r="A27" t="s">
        <v>326</v>
      </c>
      <c r="B27" t="s">
        <v>348</v>
      </c>
      <c r="C27" t="s">
        <v>443</v>
      </c>
      <c r="D27" t="s">
        <v>349</v>
      </c>
      <c r="E27" t="s">
        <v>350</v>
      </c>
      <c r="F27" s="1">
        <v>45864.363726851851</v>
      </c>
      <c r="G27" t="s">
        <v>14</v>
      </c>
      <c r="H27">
        <v>59</v>
      </c>
      <c r="I27" t="s">
        <v>12</v>
      </c>
      <c r="J27" t="s">
        <v>444</v>
      </c>
      <c r="K27" t="s">
        <v>275</v>
      </c>
    </row>
    <row r="28" spans="1:11" x14ac:dyDescent="0.35">
      <c r="A28" t="s">
        <v>326</v>
      </c>
      <c r="B28" t="s">
        <v>445</v>
      </c>
      <c r="C28" t="s">
        <v>446</v>
      </c>
      <c r="D28" t="s">
        <v>447</v>
      </c>
      <c r="E28" t="s">
        <v>448</v>
      </c>
      <c r="F28" s="1">
        <v>45864.361226851855</v>
      </c>
      <c r="G28" t="s">
        <v>14</v>
      </c>
      <c r="H28">
        <v>49</v>
      </c>
      <c r="I28" t="s">
        <v>12</v>
      </c>
      <c r="J28" t="s">
        <v>449</v>
      </c>
      <c r="K28" t="s">
        <v>275</v>
      </c>
    </row>
    <row r="29" spans="1:11" x14ac:dyDescent="0.35">
      <c r="A29" t="s">
        <v>326</v>
      </c>
      <c r="B29" t="s">
        <v>351</v>
      </c>
      <c r="C29" t="s">
        <v>450</v>
      </c>
      <c r="D29" t="s">
        <v>352</v>
      </c>
      <c r="E29" t="s">
        <v>353</v>
      </c>
      <c r="F29" s="1">
        <v>45864.359039351853</v>
      </c>
      <c r="G29" t="s">
        <v>14</v>
      </c>
      <c r="H29">
        <v>50</v>
      </c>
      <c r="I29" t="s">
        <v>12</v>
      </c>
      <c r="J29" t="s">
        <v>451</v>
      </c>
      <c r="K29" t="s">
        <v>275</v>
      </c>
    </row>
    <row r="30" spans="1:11" x14ac:dyDescent="0.35">
      <c r="A30" t="s">
        <v>315</v>
      </c>
      <c r="B30" t="s">
        <v>354</v>
      </c>
      <c r="C30" t="s">
        <v>452</v>
      </c>
      <c r="D30" t="s">
        <v>355</v>
      </c>
      <c r="E30" t="s">
        <v>356</v>
      </c>
      <c r="F30" s="1">
        <v>45863.728472222225</v>
      </c>
      <c r="G30" t="s">
        <v>14</v>
      </c>
      <c r="H30">
        <v>55</v>
      </c>
      <c r="I30" t="s">
        <v>11</v>
      </c>
      <c r="J30" t="s">
        <v>453</v>
      </c>
      <c r="K30" t="s">
        <v>13</v>
      </c>
    </row>
    <row r="31" spans="1:11" x14ac:dyDescent="0.35">
      <c r="A31" t="s">
        <v>314</v>
      </c>
      <c r="B31" t="s">
        <v>454</v>
      </c>
      <c r="C31" t="s">
        <v>455</v>
      </c>
      <c r="D31" t="s">
        <v>456</v>
      </c>
      <c r="E31" t="s">
        <v>457</v>
      </c>
      <c r="F31" s="1">
        <v>45863.611805555556</v>
      </c>
      <c r="G31" t="s">
        <v>14</v>
      </c>
      <c r="H31">
        <v>53</v>
      </c>
      <c r="I31" t="s">
        <v>12</v>
      </c>
      <c r="J31" t="s">
        <v>458</v>
      </c>
      <c r="K31" t="s">
        <v>275</v>
      </c>
    </row>
    <row r="32" spans="1:11" x14ac:dyDescent="0.35">
      <c r="A32" t="s">
        <v>315</v>
      </c>
      <c r="B32" t="s">
        <v>357</v>
      </c>
      <c r="C32" t="s">
        <v>459</v>
      </c>
      <c r="D32" t="s">
        <v>358</v>
      </c>
      <c r="E32" t="s">
        <v>359</v>
      </c>
      <c r="F32" s="1">
        <v>45863.586805555555</v>
      </c>
      <c r="G32" t="s">
        <v>14</v>
      </c>
      <c r="H32">
        <v>51</v>
      </c>
      <c r="I32" t="s">
        <v>10</v>
      </c>
      <c r="J32" t="s">
        <v>460</v>
      </c>
      <c r="K32" t="s">
        <v>13</v>
      </c>
    </row>
    <row r="33" spans="1:11" x14ac:dyDescent="0.35">
      <c r="A33" t="s">
        <v>314</v>
      </c>
      <c r="B33" t="s">
        <v>360</v>
      </c>
      <c r="C33" t="s">
        <v>461</v>
      </c>
      <c r="D33" t="s">
        <v>361</v>
      </c>
      <c r="E33" t="s">
        <v>362</v>
      </c>
      <c r="F33" s="1">
        <v>45863.543749999997</v>
      </c>
      <c r="G33" t="s">
        <v>14</v>
      </c>
      <c r="H33">
        <v>56</v>
      </c>
      <c r="I33" t="s">
        <v>12</v>
      </c>
      <c r="J33" t="s">
        <v>462</v>
      </c>
      <c r="K33" t="s">
        <v>275</v>
      </c>
    </row>
    <row r="34" spans="1:11" x14ac:dyDescent="0.35">
      <c r="A34" t="s">
        <v>314</v>
      </c>
      <c r="B34" t="s">
        <v>363</v>
      </c>
      <c r="C34" t="s">
        <v>463</v>
      </c>
      <c r="D34" t="s">
        <v>364</v>
      </c>
      <c r="E34" t="s">
        <v>365</v>
      </c>
      <c r="F34" s="1">
        <v>45863.49722222222</v>
      </c>
      <c r="G34" t="s">
        <v>14</v>
      </c>
      <c r="H34">
        <v>56</v>
      </c>
      <c r="I34" t="s">
        <v>12</v>
      </c>
      <c r="J34" t="s">
        <v>464</v>
      </c>
      <c r="K34" t="s">
        <v>13</v>
      </c>
    </row>
    <row r="35" spans="1:11" x14ac:dyDescent="0.35">
      <c r="A35" t="s">
        <v>326</v>
      </c>
      <c r="B35" t="s">
        <v>291</v>
      </c>
      <c r="C35" t="s">
        <v>465</v>
      </c>
      <c r="D35" t="s">
        <v>292</v>
      </c>
      <c r="E35" t="s">
        <v>293</v>
      </c>
      <c r="F35" s="1">
        <v>45863.376909722225</v>
      </c>
      <c r="G35" t="s">
        <v>14</v>
      </c>
      <c r="H35">
        <v>56</v>
      </c>
      <c r="I35" t="s">
        <v>11</v>
      </c>
      <c r="J35" t="s">
        <v>466</v>
      </c>
      <c r="K35" t="s">
        <v>275</v>
      </c>
    </row>
    <row r="36" spans="1:11" x14ac:dyDescent="0.35">
      <c r="A36" t="s">
        <v>314</v>
      </c>
      <c r="B36" t="s">
        <v>366</v>
      </c>
      <c r="C36" t="s">
        <v>467</v>
      </c>
      <c r="D36" t="s">
        <v>367</v>
      </c>
      <c r="E36" t="s">
        <v>368</v>
      </c>
      <c r="F36" s="1">
        <v>45863.329861111109</v>
      </c>
      <c r="G36" t="s">
        <v>14</v>
      </c>
      <c r="H36">
        <v>51</v>
      </c>
      <c r="I36" t="s">
        <v>12</v>
      </c>
      <c r="J36" t="s">
        <v>468</v>
      </c>
      <c r="K36" t="s">
        <v>275</v>
      </c>
    </row>
    <row r="37" spans="1:11" x14ac:dyDescent="0.35">
      <c r="A37" t="s">
        <v>300</v>
      </c>
      <c r="B37" t="s">
        <v>369</v>
      </c>
      <c r="C37" t="s">
        <v>469</v>
      </c>
      <c r="D37" t="s">
        <v>370</v>
      </c>
      <c r="E37" t="s">
        <v>371</v>
      </c>
      <c r="F37" s="1">
        <v>45863.289004629631</v>
      </c>
      <c r="G37" t="s">
        <v>14</v>
      </c>
      <c r="H37">
        <v>55</v>
      </c>
      <c r="I37" t="s">
        <v>10</v>
      </c>
      <c r="J37" t="s">
        <v>470</v>
      </c>
      <c r="K37" t="s">
        <v>13</v>
      </c>
    </row>
    <row r="38" spans="1:11" x14ac:dyDescent="0.35">
      <c r="A38" t="s">
        <v>326</v>
      </c>
      <c r="B38" t="s">
        <v>272</v>
      </c>
      <c r="C38" t="s">
        <v>471</v>
      </c>
      <c r="D38" t="s">
        <v>273</v>
      </c>
      <c r="E38" t="s">
        <v>274</v>
      </c>
      <c r="F38" s="1">
        <v>45862.349733796298</v>
      </c>
      <c r="G38" t="s">
        <v>14</v>
      </c>
      <c r="H38">
        <v>48</v>
      </c>
      <c r="I38" t="s">
        <v>11</v>
      </c>
      <c r="J38" t="s">
        <v>472</v>
      </c>
      <c r="K38" t="s">
        <v>275</v>
      </c>
    </row>
    <row r="39" spans="1:11" x14ac:dyDescent="0.35">
      <c r="A39" t="s">
        <v>300</v>
      </c>
      <c r="B39" t="s">
        <v>311</v>
      </c>
      <c r="C39" t="s">
        <v>473</v>
      </c>
      <c r="D39" t="s">
        <v>312</v>
      </c>
      <c r="E39" t="s">
        <v>313</v>
      </c>
      <c r="F39" s="1">
        <v>45861.126134259262</v>
      </c>
      <c r="G39" t="s">
        <v>14</v>
      </c>
      <c r="H39">
        <v>51</v>
      </c>
      <c r="I39" t="s">
        <v>11</v>
      </c>
      <c r="J39" t="s">
        <v>474</v>
      </c>
      <c r="K39" t="s">
        <v>275</v>
      </c>
    </row>
    <row r="40" spans="1:11" x14ac:dyDescent="0.35">
      <c r="A40" t="s">
        <v>326</v>
      </c>
      <c r="B40" t="s">
        <v>475</v>
      </c>
      <c r="C40" t="s">
        <v>476</v>
      </c>
      <c r="D40" t="s">
        <v>477</v>
      </c>
      <c r="E40" t="s">
        <v>478</v>
      </c>
      <c r="F40" s="1">
        <v>45860.614062499997</v>
      </c>
      <c r="G40" t="s">
        <v>14</v>
      </c>
      <c r="H40">
        <v>45</v>
      </c>
      <c r="I40" t="s">
        <v>12</v>
      </c>
      <c r="J40" t="s">
        <v>479</v>
      </c>
      <c r="K40" t="s">
        <v>275</v>
      </c>
    </row>
    <row r="41" spans="1:11" x14ac:dyDescent="0.35">
      <c r="A41" t="s">
        <v>326</v>
      </c>
      <c r="B41" t="s">
        <v>480</v>
      </c>
      <c r="C41" t="s">
        <v>481</v>
      </c>
      <c r="D41" t="s">
        <v>482</v>
      </c>
      <c r="E41" t="s">
        <v>483</v>
      </c>
      <c r="F41" s="1">
        <v>45859.626388888886</v>
      </c>
      <c r="G41" t="s">
        <v>14</v>
      </c>
      <c r="H41">
        <v>58</v>
      </c>
      <c r="I41" t="s">
        <v>12</v>
      </c>
      <c r="J41" t="s">
        <v>484</v>
      </c>
      <c r="K41" t="s">
        <v>275</v>
      </c>
    </row>
  </sheetData>
  <pageMargins left="0.7" right="0.7" top="0.75" bottom="0.75" header="0.3" footer="0.3"/>
  <pageSetup scale="18"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7"/>
  <sheetViews>
    <sheetView view="pageBreakPreview" zoomScaleNormal="100" zoomScaleSheetLayoutView="100" workbookViewId="0">
      <selection activeCell="C10" sqref="C10"/>
    </sheetView>
  </sheetViews>
  <sheetFormatPr defaultRowHeight="14.5" x14ac:dyDescent="0.35"/>
  <cols>
    <col min="1" max="1" width="12.08984375" bestFit="1" customWidth="1"/>
    <col min="2" max="2" width="9.6328125" bestFit="1" customWidth="1"/>
    <col min="3" max="3" width="80.7265625" bestFit="1" customWidth="1"/>
  </cols>
  <sheetData>
    <row r="1" spans="1:3" x14ac:dyDescent="0.35">
      <c r="A1" t="s">
        <v>26</v>
      </c>
      <c r="B1" t="s">
        <v>41</v>
      </c>
      <c r="C1" t="s">
        <v>42</v>
      </c>
    </row>
    <row r="2" spans="1:3" ht="87" x14ac:dyDescent="0.35">
      <c r="A2" t="s">
        <v>28</v>
      </c>
      <c r="B2" t="s">
        <v>43</v>
      </c>
      <c r="C2" s="95" t="s">
        <v>584</v>
      </c>
    </row>
    <row r="3" spans="1:3" ht="87" x14ac:dyDescent="0.35">
      <c r="A3" t="s">
        <v>36</v>
      </c>
      <c r="B3" t="s">
        <v>43</v>
      </c>
      <c r="C3" s="95" t="s">
        <v>585</v>
      </c>
    </row>
    <row r="4" spans="1:3" ht="188.5" x14ac:dyDescent="0.35">
      <c r="A4" t="s">
        <v>44</v>
      </c>
      <c r="B4" t="s">
        <v>45</v>
      </c>
      <c r="C4" s="95" t="s">
        <v>586</v>
      </c>
    </row>
    <row r="5" spans="1:3" ht="159.5" x14ac:dyDescent="0.35">
      <c r="A5" t="s">
        <v>46</v>
      </c>
      <c r="B5" t="s">
        <v>45</v>
      </c>
      <c r="C5" s="95" t="s">
        <v>587</v>
      </c>
    </row>
    <row r="6" spans="1:3" x14ac:dyDescent="0.35">
      <c r="A6" t="s">
        <v>279</v>
      </c>
      <c r="B6" t="s">
        <v>280</v>
      </c>
      <c r="C6" s="95" t="s">
        <v>588</v>
      </c>
    </row>
    <row r="7" spans="1:3" x14ac:dyDescent="0.35">
      <c r="A7" t="s">
        <v>295</v>
      </c>
      <c r="B7" t="s">
        <v>22</v>
      </c>
      <c r="C7" s="95" t="s">
        <v>589</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vt:i4>
      </vt:variant>
    </vt:vector>
  </HeadingPairs>
  <TitlesOfParts>
    <vt:vector size="29" baseType="lpstr">
      <vt:lpstr>report cover</vt:lpstr>
      <vt:lpstr>weekly_news_comments</vt:lpstr>
      <vt:lpstr>report part 1</vt:lpstr>
      <vt:lpstr>weekly_mm_data</vt:lpstr>
      <vt:lpstr>weekly_omo_data</vt:lpstr>
      <vt:lpstr>weekly_nhtm_data</vt:lpstr>
      <vt:lpstr>weekly_other_data</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2025-08-01T04:35:36Z</cp:lastPrinted>
  <dcterms:created xsi:type="dcterms:W3CDTF">2015-06-05T18:17:20Z</dcterms:created>
  <dcterms:modified xsi:type="dcterms:W3CDTF">2025-08-01T04:41:22Z</dcterms:modified>
</cp:coreProperties>
</file>