
<file path=[Content_Types].xml><?xml version="1.0" encoding="utf-8"?>
<Types xmlns="http://schemas.openxmlformats.org/package/2006/content-types">
  <Default Extension="6224998634096"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8DF76922-38F1-4A50-ACC0-2663295A67E1}" xr6:coauthVersionLast="47" xr6:coauthVersionMax="47" xr10:uidLastSave="{00000000-0000-0000-0000-000000000000}"/>
  <bookViews>
    <workbookView xWindow="-103" yWindow="-103" windowWidth="24892" windowHeight="14914" tabRatio="746"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portfolio" sheetId="19" state="hidden" r:id="rId11"/>
    <sheet name="market_cap_change"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 sheetId="10" state="hidden" r:id="rId17"/>
    <sheet name="weekly_data_comments" sheetId="9" state="hidden" r:id="rId18"/>
  </sheets>
  <definedNames>
    <definedName name="_xlchart.v1.0" hidden="1">'data part 2'!$G$20:$G$29</definedName>
    <definedName name="_xlchart.v1.1" hidden="1">'data part 2'!$H$19</definedName>
    <definedName name="_xlchart.v1.2" hidden="1">'data part 2'!$H$20:$H$29</definedName>
    <definedName name="_xlchart.v1.3" hidden="1">'data part 2'!$G$32:$G$41</definedName>
    <definedName name="_xlchart.v1.4" hidden="1">'data part 2'!$H$32:$H$41</definedName>
    <definedName name="_xlchart.v1.5" hidden="1">'data part 2'!$E$32:$E$41</definedName>
    <definedName name="_xlchart.v1.6" hidden="1">'data part 2'!$F$32:$F$41</definedName>
    <definedName name="_xlchart.v1.7" hidden="1">'data part 2'!$E$20:$E$29</definedName>
    <definedName name="_xlchart.v1.8" hidden="1">'data part 2'!$F$19</definedName>
    <definedName name="_xlchart.v1.9" hidden="1">'data part 2'!$F$20:$F$29</definedName>
    <definedName name="ExternalData_1" localSheetId="12" hidden="1">weekly_history_data!$A$1:$I$91</definedName>
    <definedName name="ExternalData_1" localSheetId="1" hidden="1">weekly_news_comments!$A$1:$B$4</definedName>
    <definedName name="ExternalData_1" localSheetId="10" hidden="1">weekly_portfolio!$A$1:$K$48</definedName>
    <definedName name="ExternalData_2" localSheetId="11" hidden="1">market_cap_change!$A$1:$J$34</definedName>
    <definedName name="ExternalData_2" localSheetId="17" hidden="1">weekly_data_comments!$A$1:$C$7</definedName>
    <definedName name="ExternalData_3" localSheetId="16" hidden="1">weekly_news!$A$1:$J$61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news'!$A$1:$G$44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 i="21" l="1"/>
  <c r="B22" i="21" s="1" a="1"/>
  <c r="I77" i="22"/>
  <c r="I51" i="22"/>
  <c r="I25" i="22"/>
  <c r="M100" i="21"/>
  <c r="M83" i="21"/>
  <c r="M54" i="21"/>
  <c r="B69" i="20"/>
  <c r="G25" i="21"/>
  <c r="B110" i="20"/>
  <c r="B28" i="20"/>
  <c r="B12" i="21"/>
  <c r="B60" i="22" a="1"/>
  <c r="B60" i="22" s="1"/>
  <c r="B34" i="22" a="1"/>
  <c r="B34" i="22" s="1"/>
  <c r="B8" i="22" a="1"/>
  <c r="B8" i="22" s="1"/>
  <c r="W80" i="20"/>
  <c r="R80" i="20" s="1"/>
  <c r="W39" i="20"/>
  <c r="R39" i="20" s="1"/>
  <c r="B24" i="25" a="1"/>
  <c r="B24" i="25" s="1"/>
  <c r="B2" i="25" a="1"/>
  <c r="B2" i="25" s="1"/>
  <c r="B6" i="21"/>
  <c r="A10" i="16" a="1"/>
  <c r="A10" i="16" s="1"/>
  <c r="A3" i="16" a="1"/>
  <c r="A3" i="16" s="1"/>
  <c r="B10" i="23"/>
  <c r="Q105" i="22"/>
  <c r="B78" i="22"/>
  <c r="B52" i="22"/>
  <c r="B26" i="22"/>
  <c r="G7" i="21"/>
  <c r="F7" i="21" s="1" a="1"/>
  <c r="R24" i="20"/>
  <c r="B24" i="20" s="1"/>
  <c r="R65" i="20"/>
  <c r="B65" i="20" s="1"/>
  <c r="R106" i="20"/>
  <c r="B106" i="20" s="1"/>
  <c r="J101" i="21"/>
  <c r="J84" i="21"/>
  <c r="J55" i="21"/>
  <c r="F26" i="21"/>
  <c r="B13" i="21"/>
  <c r="B111" i="20"/>
  <c r="R82" i="20"/>
  <c r="B70" i="20"/>
  <c r="A2" i="14" a="1"/>
  <c r="A2" i="14" s="1"/>
  <c r="H2" i="14" a="1"/>
  <c r="H2" i="14" s="1"/>
  <c r="O2" i="14" a="1"/>
  <c r="O2" i="14" s="1"/>
  <c r="A9" i="14" a="1"/>
  <c r="A9" i="14" s="1"/>
  <c r="H9" i="14" a="1"/>
  <c r="H9" i="14" s="1"/>
  <c r="O9" i="14" a="1"/>
  <c r="O9" i="14" s="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R41" i="20"/>
  <c r="B29" i="20"/>
  <c r="J30" i="16" a="1"/>
  <c r="J30" i="16" s="1"/>
  <c r="J6" i="16" a="1"/>
  <c r="J6" i="16" s="1"/>
  <c r="J3" i="16" a="1"/>
  <c r="J3" i="16" s="1"/>
  <c r="G19" i="16" a="1"/>
  <c r="G19" i="16" s="1"/>
  <c r="G31" i="16" a="1"/>
  <c r="G31" i="16" s="1"/>
  <c r="E31" i="16" a="1"/>
  <c r="E31" i="16" s="1"/>
  <c r="E19" i="16" a="1"/>
  <c r="E19" i="16" s="1"/>
  <c r="B22" i="21" l="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R75" i="20" a="1"/>
  <c r="R75" i="20" s="1"/>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R34" i="20" a="1"/>
  <c r="R34" i="20" s="1"/>
  <c r="B21" i="16" l="1"/>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<sst xmlns="http://schemas.openxmlformats.org/spreadsheetml/2006/main" count="1407" uniqueCount="609">
  <si>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</si>
  <si>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</si>
  <si>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</si>
  <si>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</si>
  <si>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</si>
  <si>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</si>
  <si>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</si>
  <si>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</si>
  <si>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</si>
  <si>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</si>
  <si>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</si>
  <si>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</si>
  <si>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</si>
  <si>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</si>
  <si>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</si>
  <si>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</si>
  <si>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</si>
  <si>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doanh_nghiep</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</si>
  <si>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</si>
  <si>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</si>
  <si>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</si>
  <si>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</si>
  <si>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</si>
  <si>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</si>
  <si>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</si>
  <si>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</si>
  <si>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</si>
  <si>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</si>
  <si>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</si>
  <si>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</si>
  <si>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</si>
  <si>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</si>
  <si>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</si>
  <si>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</si>
  <si>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</si>
  <si>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</si>
  <si>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</si>
  <si>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</si>
  <si>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</si>
  <si>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</si>
  <si>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</si>
  <si>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</si>
  <si>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</si>
  <si>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</si>
  <si>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</si>
  <si>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</si>
  <si>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</si>
  <si>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</si>
  <si>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</si>
  <si>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</si>
  <si>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</si>
  <si>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</si>
  <si>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</si>
  <si>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</si>
  <si>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</si>
  <si>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</si>
  <si>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</si>
  <si>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</si>
  <si>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</si>
  <si>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</si>
  <si>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</si>
  <si>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</si>
  <si>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</si>
  <si>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</si>
  <si>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</si>
  <si>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</si>
  <si>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</si>
  <si>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</si>
  <si>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</si>
  <si>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</si>
  <si>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</si>
  <si>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</si>
  <si>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</si>
  <si>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</si>
  <si>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</si>
  <si>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</si>
  <si>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</si>
  <si>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</si>
  <si>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MCH</t>
  </si>
  <si>
    <t>HDG</t>
  </si>
  <si>
    <t>VCG</t>
  </si>
  <si>
    <t>FRT</t>
  </si>
  <si>
    <t>ACV</t>
  </si>
  <si>
    <t>KDH</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</si>
  <si>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</si>
  <si>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</si>
  <si>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</si>
  <si>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</si>
  <si>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</si>
  <si>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</si>
  <si>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</si>
  <si>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</si>
  <si>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</si>
  <si>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</si>
  <si>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</si>
  <si>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</si>
  <si>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</si>
  <si>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</si>
  <si>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</si>
  <si>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</si>
  <si>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</si>
  <si>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</si>
  <si>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</si>
  <si>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</si>
  <si>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</si>
  <si>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</si>
  <si>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</si>
  <si>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</si>
  <si>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Vietnambiz</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</si>
  <si>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</si>
  <si>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</si>
  <si>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</si>
  <si>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</si>
  <si>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</si>
  <si>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</si>
  <si>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</si>
  <si>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</si>
  <si>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</si>
  <si>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</si>
  <si>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</si>
  <si>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</si>
  <si>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</si>
  <si>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</si>
  <si>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</si>
  <si>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</si>
  <si>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</si>
  <si>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</si>
  <si>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</si>
  <si>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</si>
  <si>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</si>
  <si>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</si>
  <si>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</si>
  <si>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</si>
  <si>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</si>
  <si>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</si>
  <si>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</si>
  <si>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</si>
  <si>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</si>
  <si>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</si>
  <si>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</si>
  <si>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</si>
  <si>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</si>
  <si>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</si>
  <si>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</si>
  <si>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</si>
  <si>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</si>
  <si>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</si>
  <si>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</si>
  <si>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</si>
  <si>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</si>
  <si>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</si>
  <si>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</si>
  <si>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</si>
  <si>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</si>
  <si>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</si>
  <si>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</si>
  <si>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</si>
  <si>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</si>
  <si>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</si>
  <si>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VIC</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</si>
  <si>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</si>
  <si>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</si>
  <si>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</si>
  <si>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</si>
  <si>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</si>
  <si>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</si>
  <si>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</si>
  <si>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</si>
  <si>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</si>
  <si>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</si>
  <si>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</si>
  <si>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</si>
  <si>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</si>
  <si>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</si>
  <si>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</si>
  <si>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</si>
  <si>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</si>
  <si>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</si>
  <si>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</si>
  <si>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</si>
  <si>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</si>
  <si>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</si>
  <si>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</si>
  <si>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</si>
  <si>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</si>
  <si>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</si>
  <si>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</si>
  <si>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</si>
  <si>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</si>
  <si>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</si>
  <si>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</si>
  <si>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</si>
  <si>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</si>
  <si>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</si>
  <si>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</si>
  <si>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</si>
  <si>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</si>
  <si>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</si>
  <si>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</si>
  <si>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</si>
  <si>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</si>
  <si>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</si>
  <si>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</si>
  <si>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</si>
  <si>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</si>
  <si>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</si>
  <si>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</si>
  <si>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</si>
  <si>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</si>
  <si>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</si>
  <si>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</si>
  <si>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</si>
  <si>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</si>
  <si>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</si>
  <si>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</si>
  <si>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</si>
  <si>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</si>
  <si>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</si>
  <si>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</si>
  <si>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</si>
  <si>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</si>
  <si>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</si>
  <si>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</si>
  <si>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</si>
  <si>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</si>
  <si>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</si>
  <si>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</si>
  <si>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</si>
  <si>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</si>
  <si>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</si>
  <si>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</si>
  <si>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</si>
  <si>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</si>
  <si>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</si>
  <si>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</si>
  <si>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</si>
  <si>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</si>
  <si>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</si>
  <si>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</si>
  <si>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</si>
  <si>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</si>
  <si>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</si>
  <si>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</si>
  <si>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</si>
  <si>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</si>
  <si>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</si>
  <si>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</si>
  <si>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</si>
  <si>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</si>
  <si>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</si>
  <si>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</si>
  <si>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</si>
  <si>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</si>
  <si>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</si>
  <si>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</si>
  <si>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</si>
  <si>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</si>
  <si>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</si>
  <si>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</si>
  <si>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</si>
  <si>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</si>
  <si>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</si>
  <si>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</si>
  <si>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</si>
  <si>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</si>
  <si>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</si>
  <si>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</si>
  <si>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</si>
  <si>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</si>
  <si>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</si>
  <si>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</si>
  <si>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</si>
  <si>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</si>
  <si>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</si>
  <si>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</si>
  <si>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</si>
  <si>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</si>
  <si>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</si>
  <si>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</si>
  <si>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</si>
  <si>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</si>
  <si>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</si>
  <si>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</si>
  <si>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</si>
  <si>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</si>
  <si>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</si>
  <si>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</si>
  <si>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</si>
  <si>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</si>
  <si>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</si>
  <si>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</si>
  <si>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</si>
  <si>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</si>
  <si>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</si>
  <si>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</si>
  <si>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</si>
  <si>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Hacker tấn công server Microsoft, ảnh hưởng khoảng 100 tổ chức trên toàn cầu</t>
  </si>
  <si>
    <t>https://image.vietstock.vn/2025/07/22/tan-cong-mang.png</t>
  </si>
  <si>
    <t>http://vietstock.vn/2025/07/hacker-tan-cong-server-microsoft-anh-huong-khoang-100-to-chuc-tren-toan-cau-4264-1331010.htm</t>
  </si>
  <si>
    <t>Khảo sát địa chất xây cao tốc, phát hiện kho báu chứa đầy vàng, bạc, trang sức: Giá trị vượt trên cả vật chất</t>
  </si>
  <si>
    <t>https://cafefcdn.com/thumb_w/640/203337114487263232/2025/7/21/avatar1753098095373-1753098096478420676955.jpg</t>
  </si>
  <si>
    <t>https://cafef.vn/khao-sat-dia-chat-xay-cao-toc-phat-hien-kho-bau-chua-day-vang-bac-trang-suc-gia-tri-vuot-tren-ca-vat-chat-188250721184249035.chn</t>
  </si>
  <si>
    <t>Thành tích hàng chục năm của huyền thoại Warren Buffett bị xô đổ sau tin về hưu</t>
  </si>
  <si>
    <t>https://cdn.vietnambiz.vn/1881912202208555/images/2025/07/21/crawl-20250721073431780-20250721073431803.jpg?width=700</t>
  </si>
  <si>
    <t>https://vietnambiz.vn/thanh-tich-hang-chuc-nam-cua-huyen-thoai-warren-buffett-bi-xo-do-sau-tin-ve-huu-202572173744436.htm</t>
  </si>
  <si>
    <t>Cập nhật BCTC quý 2/2025 chiều ngày 21/7: LPBank báo lãi gần 3.000 tỷ, công ty của tỷ phú Phạm Nhật Vượng báo lãi quý 2 tăng hơn 200%</t>
  </si>
  <si>
    <t>https://cafefcdn.com/zoom/600_315/203337114487263232/2025/7/21/avatar1753075416004-17530754165351379165009.jpg</t>
  </si>
  <si>
    <t>https://cafef.vn/cap-nhat-bctc-quy-2-2025-chieu-ngay-21-7-lpbank-bao-lai-gan-3000-ty-cong-ty-cua-ty-phu-pham-nhat-vuong-bao-lai-quy-2-tang-hon-200-188250720234329068.chn</t>
  </si>
  <si>
    <t>https://cafef.vn/cap-nhat-bctc-quy-2-2025-ngay-22-7-techcombank-duoc-hau-giang-cung-nhieu-doanh-nghiep-lon-cong-bo-mot-cong-ty-thuy-san-co-lai-6-thang-tang-gan-1800-188250722002515723.chn</t>
  </si>
  <si>
    <t>Chứng khoán, Toàn thị trường</t>
  </si>
  <si>
    <t>Chứng khoán, Ngân hàng</t>
  </si>
  <si>
    <t>* Đơn vị: Tỷ đồng</t>
  </si>
  <si>
    <t>* Đơn vị: Triệu CP</t>
  </si>
  <si>
    <t>Kinh tế vĩ mô duy trì xu hướng tăng trưởng tích cực, với nhiều dự báo lạc quan. Đầu tư nước ngoài, cải cách thể chế, cùng ngoại giao kinh tế thúc đẩy tăng trưởng. Tuy nhiên, rủi ro thuế quan, áp lực bán, cùng thị trường bất động sản hạ nhiệt. Ngành chứng khoán đạt lợi nhuận kỷ lục, cùng vốn ngoại đang gia tăng mạnh mẽ. Triển vọng kinh tế vĩ mô vẫn tích cực, hướng đến mục tiêu tăng trưởng cao hơn.</t>
  </si>
  <si>
    <t>Thị trường vĩ mô toàn cầu đang chứng kiến xu hướng tăng trưởng tích cực rõ rệt. Động lực chính đến từ các thỏa thuận thương mại và kết quả kinh doanh tốt. Tuy nhiên, chính sách lãi suất cùng rủi ro địa chính trị đang tạo áp lực. Điều này khiến giá các hàng hóa thiết yếu như dầu, vàng suy giảm. Triển vọng kinh tế toàn cầu duy trì tích cực, song cần thận trọng biến động.</t>
  </si>
  <si>
    <t>Nhiều ngành kinh tế đang ghi nhận mức lợi nhuận tăng trưởng ấn tượng, thậm chí đỉnh mới. Tăng trưởng doanh thu, tối ưu hóa chi phí sản xuất, cùng đầu tư chiến lược là động lực. Một số ít doanh nghiệp vẫn đối diện thách thức về gánh nặng nợ, tái cấu trúc. Nhiều ngành trọng điểm như vật liệu xây dựng, thủy sản đều có lợi nhuận vượt trội. Nhìn chung, nền kinh tế tiếp tục phục hồi bền vững, dù còn những khó khăn nhất định.</t>
  </si>
  <si>
    <t>NLG</t>
  </si>
  <si>
    <t>HDB</t>
  </si>
  <si>
    <t>HSG</t>
  </si>
  <si>
    <t>VND</t>
  </si>
  <si>
    <t>BSR</t>
  </si>
  <si>
    <t>AMRO nâng dự báo tăng trưởng kinh tế Việt Nam trong năm 2025</t>
  </si>
  <si>
    <t xml:space="preserve">AMRO nâng dự báo tăng trưởng Việt Nam năm 2025 lên 7% từ mức 6,5%. Nửa đầu năm 2025, GDP Việt Nam tăng trưởng ấn tượng 7,52% nhờ các yếu tố nội tại. Tăng trưởng ASEAN dự kiến ổn định ở 4,4% (2025) và 4,2% (2026), đối mặt rủi ro từ chính sách Mỹ.
</t>
  </si>
  <si>
    <t>https://image.vietstock.vn/2025/07/24/amro-nang-du-bao-tang-truong-kinh-te-viet-nam.jpg</t>
  </si>
  <si>
    <t>http://vietstock.vn/2025/07/amro-nang-du-bao-tang-truong-kinh-te-viet-nam-trong-nam-2025-761-1332030.htm</t>
  </si>
  <si>
    <t>Toàn thị trường</t>
  </si>
  <si>
    <t>ADB dự báo tăng trưởng GDP của Việt Nam ở mức 6.3% cho năm 2025</t>
  </si>
  <si>
    <t xml:space="preserve">ADB dự báo GDP Việt Nam tăng trưởng 6.3% năm 2025, dù có thể chậm lại do thuế quan. Đầu tư nước ngoài tăng mạnh, với cam kết tăng 32.6% và giải ngân tăng 8.1%. ADB hạ dự báo tăng trưởng châu Á xuống 4.7% năm 2025 do rủi ro thương mại.
</t>
  </si>
  <si>
    <t>https://image.vietstock.vn/2025/07/23/adb-dua-ra-danh-gia-moi-nhat-ve-kinh-te-viet-nam-va-chau-a.jpg</t>
  </si>
  <si>
    <t>http://vietstock.vn/2025/07/adb-du-bao-tang-truong-gdp-cua-viet-nam-o-muc-63-cho-nam-2025-761-1331644.htm</t>
  </si>
  <si>
    <t>Toàn thị trường, Đầu tư nước ngoài</t>
  </si>
  <si>
    <t>Thủ tướng: Đưa thể chế từ 'điểm nghẽn của điểm nghẽn' thành lợi thế cạnh tranh quốc gia</t>
  </si>
  <si>
    <t xml:space="preserve">Thủ tướng chỉ đạo tháo gỡ vướng mắc thể chế, tạo lợi thế quốc gia năm 2025. Chính phủ xem xét 8 nội dung xây dựng pháp luật tại phiên họp tháng 7/2025. Khoảng 40 dự án luật, pháp lệnh sẽ được trình Quốc hội năm 2026.
</t>
  </si>
  <si>
    <t>https://image.vietstock.vn/2025/07/23/chinh-phu-hop-xay-dung-phap-luat.jpg</t>
  </si>
  <si>
    <t>http://vietstock.vn/2025/07/thu-tuong-dua-the-che-tu-diem-nghen-cua-diem-nghen-thanh-loi-the-canh-tranh-quoc-gia-761-1331632.htm</t>
  </si>
  <si>
    <t>Thủ tướng: Đẩy mạnh ngoại giao kinh tế để thúc đẩy tăng trưởng năm 2025 và những năm tiếp theo</t>
  </si>
  <si>
    <t xml:space="preserve">Ngoại giao kinh tế 6 tháng đầu năm 2025 được triển khai chủ động, đóng góp mục tiêu tăng trưởng. Số lượng đoàn đối ngoại tăng gấp đôi năm 2024 với hơn 200 cam kết. Mục tiêu tăng trưởng GDP năm 2025 đạt 8,3-8,5% thông qua tái cơ cấu kinh tế.
</t>
  </si>
  <si>
    <t>https://image.vietstock.vn/2025/07/23/thu-tuong-hop-voi-cac-dai-su-quan-viet-nam-o-nuoc-ngoai-1.jpg</t>
  </si>
  <si>
    <t>http://vietstock.vn/2025/07/thu-tuong-day-manh-ngoai-giao-kinh-te-de-thuc-day-tang-truong-nam-2025-va-nhung-nam-tiep-theo-761-1331478.htm</t>
  </si>
  <si>
    <t>Không phải xuất khẩu, chuyên gia quốc tế chỉ ra trụ cột chính sẽ giúp Việt Nam đạt mục tiêu GDP 2025 tăng trên 8%, quy mô GDP khoảng trên 510 tỷ USD</t>
  </si>
  <si>
    <t xml:space="preserve">Chính phủ đặt mục tiêu tăng trưởng GDP năm 2025 từ 8,3-8,5%. Bộ Tài chính đề xuất hai kịch bản, đạt GDP bình quân đầu người trên 5.000 USD. Chuyên gia khuyến nghị đầu tư công và cải cách thuế để đạt mục tiêu tăng trưởng 8%.
</t>
  </si>
  <si>
    <t>https://cafefcdn.com/zoom/600_315/203337114487263232/2025/7/23/avatar1753308741557-17533087422161205016309.jpg</t>
  </si>
  <si>
    <t>https://cafef.vn/khong-phai-xuat-khau-chuyen-gia-quoc-te-chi-ra-tru-cot-chinh-se-giup-viet-nam-dat-muc-tieu-gdp-2025-tang-tren-8-quy-mo-gdp-khoang-tren-510-ty-usd-188250724051058223.chn</t>
  </si>
  <si>
    <t>Toàn thị trường, Đầu tư công</t>
  </si>
  <si>
    <t>Từ tháng 10, sẽ có thêm khoản thu nhập được miễn thuế TNCN, người dân lưu ý</t>
  </si>
  <si>
    <t xml:space="preserve">Từ 1/10/2025, Luật Khoa học 2025 bổ sung miễn thuế TNCN cho thu nhập từ khoa học. Đối tượng được miễn gồm nhà khoa học, tác giả, nhà đầu tư khởi nghiệp sáng tạo. Điều 2 Luật Thuế TNCN 2007 quy định đối tượng nộp thuế là cá nhân cư trú và không cư trú.
</t>
  </si>
  <si>
    <t>https://cafefcdn.com/zoom/600_315/203337114487263232/2025/7/23/avatar1753300827211-17533008280161825068611.png</t>
  </si>
  <si>
    <t>https://cafef.vn/tu-thang-10-se-co-them-khoan-thu-nhap-duoc-mien-thue-tncn-nguoi-dan-luu-y-188250724025846348.chn</t>
  </si>
  <si>
    <t>Toàn thị trường, Khoa học công nghệ</t>
  </si>
  <si>
    <t>Không cắt giảm chế độ lương khác khi tăng lương tối thiểu</t>
  </si>
  <si>
    <t xml:space="preserve">Từ 1/1/2026, lương tối thiểu vùng dự kiến tăng 7,2%, từ 3,7-5,31 triệu đồng/tháng. Bộ Nội vụ quy định cách tính lương theo tuần, ngày, giờ, sản phẩm rõ ràng. Người sử dụng lao động phải rà soát và không cắt giảm các chế độ đãi ngộ.
</t>
  </si>
  <si>
    <t>https://cafefcdn.com/zoom/600_315/203337114487263232/2025/7/23/avatar1753254947566-17532549478401043501219.jpg</t>
  </si>
  <si>
    <t>https://cafef.vn/khong-cat-giam-che-do-luong-khac-khi-tang-luong-toi-thieu-188250723141646455.chn</t>
  </si>
  <si>
    <t>Đại bàng công nghệ thế giới xây 6 nhà máy sản xuất, tạo 87.000 việc làm tại Việt Nam, vừa cam kết một việc lớn</t>
  </si>
  <si>
    <t xml:space="preserve">Samsung cam kết đầu tư và hợp tác phát triển nguồn nhân lực chất lượng cao tại Bắc Ninh. Tổng vốn đầu tư Samsung đạt 23,2 tỷ USD, doanh thu 62,5 tỷ USD năm 2024. Bắc Ninh hỗ trợ Samsung, đảm bảo nguồn điện ổn định và tạo điều kiện kinh doanh.
</t>
  </si>
  <si>
    <t>https://cafefcdn.com/zoom/600_315/203337114487263232/2025/7/22/avatar1753173823460-17531738240021905720712.png</t>
  </si>
  <si>
    <t>https://cafef.vn/dai-bang-cong-nghe-the-gioi-xay-6-nha-may-san-xuat-tao-87000-viec-lam-tai-viet-nam-vua-cam-ket-mot-viec-lon-188250722154554315.chn</t>
  </si>
  <si>
    <t>Điện tử, Công nghệ, Bán dẫn, Sản xuất, Đầu tư nước ngoài</t>
  </si>
  <si>
    <t>Lần đầu tiên tổng lợi nhuận ngành chứng khoán vượt 10.000 tỷ trong một quý: 3 công ty chiếm tới 45% lãi, xuất hiện mức tăng trưởng trên 1.400%</t>
  </si>
  <si>
    <t xml:space="preserve">Lợi nhuận trước thuế của 80 CTCK quý 2/2025 đạt 10.030 tỷ đồng, tăng 24% so với năm trước. TCBS dẫn đầu với 1.733 tỷ đồng, VIX tăng đột biến 935% và SSI tăng 10%. Ngành chứng khoán kỳ vọng tăng trưởng nhờ VN-Index và nâng hạng thị trường.
</t>
  </si>
  <si>
    <t>https://cafefcdn.com/thumb_w/640/203337114487263232/2025/7/23/avatar1753286847466-1753286847870928163512.png</t>
  </si>
  <si>
    <t>https://cafef.vn/lan-dau-tien-tong-loi-nhuan-nganh-chung-khoan-vuot-10000-ty-trong-mot-quy-3-cong-ty-chiem-toi-45-lai-xuat-hien-muc-tang-truong-tren-1400-188250723231337187.chn</t>
  </si>
  <si>
    <t>Nhà đồng sáng lập Dragon Capital: Không phải ngẫu nhiên các định chế tài chính khuyến khích “BUY Việt Nam”, nâng hạng chỉ là một yếu tố</t>
  </si>
  <si>
    <t xml:space="preserve">Nâng hạng thị trường kỳ vọng thu hút hàng tỷ USD vốn ngoại vào chứng khoán Việt Nam. Ông Trần Thanh Tân nhấn mạnh sức mạnh nội tại và cơ hội chuyển dịch chuỗi cung ứng. VPBankS ra mắt StockGuru, trợ lý đầu tư chứng khoán ứng dụng công nghệ Agentic AI đầu tiên với 15.000 tỷ đồng vốn.
</t>
  </si>
  <si>
    <t>https://cafefcdn.com/thumb_w/640/203337114487263232/2025/7/23/avatar1753285121439-1753285121874397137688.jpg</t>
  </si>
  <si>
    <t>https://cafef.vn/nha-dong-sang-lap-dragon-capital-khong-phai-ngau-nhien-cac-dinh-che-tai-chinh-khuyen-khich-buy-viet-nam-nang-hang-chi-la-mot-yeu-to-188250723224136224.chn</t>
  </si>
  <si>
    <t>Thời cơ vàng cho kênh đầu tư cổ phiếu: CTCK điểm tên các nhóm ngành tiêu biểu cho năm 2025</t>
  </si>
  <si>
    <t xml:space="preserve">Tăng trưởng tín dụng nửa đầu năm đạt 9,9%, gấp 1,6 lần so với cùng kỳ 2024. Chứng khoán NH (NHSV) dự báo chính sách 2025 tập trung tăng trưởng tín dụng cao và lãi suất thấp. NHSV kỳ vọng dòng vốn 8,5 tỷ USD khi Việt Nam được thêm vào chỉ số FTSE tháng 9/2025.
</t>
  </si>
  <si>
    <t>https://cafefcdn.com/thumb_w/640/203337114487263232/2025/7/23/avatar1753285371990-17532853723681936679229.jpg</t>
  </si>
  <si>
    <t>https://cafef.vn/thoi-co-vang-cho-kenh-dau-tu-co-phieu-ctck-diem-ten-cac-nhom-nganh-tieu-bieu-cho-nam-2025-188250723224410465.chn</t>
  </si>
  <si>
    <t>Soi định giá cổ phiếu các công ty chứng khoán sau khi thị trường vượt 1.500 điểm: Bất ngờ với VIX, VND, SHS</t>
  </si>
  <si>
    <t xml:space="preserve">Cổ phiếu chứng khoán tăng mạnh, VIX tăng 62%, kéo P/B nhóm lên khoảng 2 lần và P/E là 22. Định giá SSI, HCM, VCI cao (P/B 2-2,5), trong khi VIX, SHS, VND thấp hơn. Nâng hạng thị trường và tài sản số tạo tiềm năng tăng trưởng cho nhóm chứng khoán.
</t>
  </si>
  <si>
    <t>https://cafefcdn.com/thumb_w/640/203337114487263232/2025/7/22/avatar1753198236587-1753198236987331197848-0-0-1200-1920-crop-17531983549461442869850.jpg</t>
  </si>
  <si>
    <t>https://cafef.vn/soi-dinh-gia-co-phieu-cac-cong-ty-chung-khoan-sau-khi-thi-truong-vuot-1500-diem-bat-ngo-voi-vix-vnd-shs-188250722223248585.chn</t>
  </si>
  <si>
    <t>HDB tăng trần, cổ phiếu ngân hàng kéo VN-Index lên gần 11 điểm</t>
  </si>
  <si>
    <t xml:space="preserve">VN-Index sáng 24/7 tăng 10,96 điểm (0,72%) nhờ nhóm ngân hàng dẫn dắt, HDB tăng kịch biên độ. Rổ VN30 có 22 mã tăng, nhóm bất động sản khu công nghiệp cũng thu hút dòng tiền tích cực. Chứng khoán Mỹ thăng hoa khi Dow Jones tăng 508 điểm, đạt 45.010 điểm.
</t>
  </si>
  <si>
    <t>https://cdn1.vietnambiz.vn/1881912202208555/images/2025/07/24/1585408-2025072410060958-avatar-fb-20250724100631489.jpg?width=600&amp;height=315</t>
  </si>
  <si>
    <t>https://vietnambiz.vn/hdb-tang-tran-co-phieu-ngan-hang-keo-vn-index-len-gan-11-diem-202572410631664.htm</t>
  </si>
  <si>
    <t>Ngân hàng, Bất động sản khu công nghiệp</t>
  </si>
  <si>
    <t>UBCK xử phạt Becamex IJC, Vinam và hai doanh nghiệp khác do vi phạm công bố thông tin, quản trị</t>
  </si>
  <si>
    <t xml:space="preserve">UBCKNN phạt bốn doanh nghiệp với tổng tiền phạt là 427,5 triệu đồng vì vi phạm chứng khoán. Becamex IJC chịu phạt 130 triệu đồng do chậm công bố thông tin và quản trị. Lilama 10 bị phạt 112,5 triệu đồng vì cơ cấu hội đồng quản trị không đúng quy định.
</t>
  </si>
  <si>
    <t>https://cdn1.vietnambiz.vn/1881912202208555/images/2025/07/24/24-7-xu-phat-20250724075547283-avatar-15x10-2025072407561058.jpg?width=600&amp;height=315</t>
  </si>
  <si>
    <t>https://vietnambiz.vn/ubck-xu-phat-becamex-ijc-vinam-va-hai-doanh-nghiep-khac-do-vi-pham-cong-bo-thong-tin-quan-tri-202572475610678.htm</t>
  </si>
  <si>
    <t>Chứng khoán, Bất động sản, Xây dựng</t>
  </si>
  <si>
    <t>Nhận định thị trường chứng khoán 24/7: Áp lực bán có dấu hiệu gia tăng</t>
  </si>
  <si>
    <t xml:space="preserve">VN-Index ngày 23/7 tăng nhẹ gần 3 điểm, đạt 1.512,31, với truyền thông dẫn đầu đà tăng trưởng. Các công ty chứng khoán dự báo thị trường có thể điều chỉnh do áp lực bán ở nhóm vốn hóa lớn. Nhà đầu tư phái sinh nên cân nhắc vị thế mua quanh 1.650-1.655, cắt lỗ dưới 1.647 điểm.
</t>
  </si>
  <si>
    <t>https://cdn.vietnambiz.vn/1881912202208555/images/2025/07/23/co-so-237-20250723183856497.png?width=700</t>
  </si>
  <si>
    <t>https://vietnambiz.vn/nhan-dinh-thi-truong-chung-khoan-247-ap-luc-ban-co-dau-hieu-gia-tang-2025723185543234.htm</t>
  </si>
  <si>
    <t>Khối ngoại trở lại mua ròng gần 250 tỷ đồng trên HOSE</t>
  </si>
  <si>
    <t xml:space="preserve">Nhà đầu tư nước ngoài mua ròng gần 249 tỷ đồng trên HOSE, tập trung vào FRT (334,3 tỷ), VPB (218,9 tỷ). Trên HNX, họ bán ròng 137 tỷ, dẫn đầu là CEO (81,6 tỷ) và mua PVS (8,1 tỷ). Thị trường UPCoM chứng kiến bán ròng nhẹ 6 tỷ, chủ yếu MCH (30 tỷ) và mua ACV (15,6 tỷ).
</t>
  </si>
  <si>
    <t>https://cdn.vietnambiz.vn/1881912202208555/images/2025/07/23/photo-import-20250723161734619.png?width=700</t>
  </si>
  <si>
    <t>https://vietnambiz.vn/khoi-ngoai-tro-lai-mua-rong-gan-250-ty-dong-tren-hose-2025723161936857.htm</t>
  </si>
  <si>
    <t>Bán lẻ, Ngân hàng, Bất động sản, Dầu khí, Năng lượng, Hàng không, Vận tải, Hàng tiêu dùng, Chứng khoán</t>
  </si>
  <si>
    <t>Đất nền tỉnh hạ nhiệt</t>
  </si>
  <si>
    <t xml:space="preserve">Thị trường đất nền quý II/2025 hạ nhiệt do biến động thuế quan, nguồn cung Hà Nội giảm 15%. Mức độ quan tâm đất nền TP HCM giảm 28%, khu vực khác giảm đến 33% vào tháng 6. Giá đất nền Hòa Bình tăng mạnh nhất 200%, Bắc Giang tăng 100% trong giai đoạn này.
</t>
  </si>
  <si>
    <t>https://cdn.vietnambiz.vn/1881912202208555/images/2025/07/23/dat-nen-20240313075607291-20250723111319937.jpg?width=700</t>
  </si>
  <si>
    <t>https://vietnambiz.vn/dat-nen-tinh-ha-nhiet-202572311135363.htm</t>
  </si>
  <si>
    <t>'Sẽ có phương án giảm tiền chuyển mục đích sử dụng đất cho người dân'</t>
  </si>
  <si>
    <t xml:space="preserve">Bộ Tài chính dự kiến trình Chính phủ sửa quy định giảm tiền sử dụng đất cho dân. Mức thu tiền sử dụng đất dự kiến là 30-50% phần chênh lệch, không phải toàn bộ. Dự kiến bảng giá đất mới theo Luật Đất đai 2024 sẽ công bố năm 2026.
</t>
  </si>
  <si>
    <t>https://cdn.vietnambiz.vn/1881912202208555/images/2025/07/22/crawl-20250722193741617.png</t>
  </si>
  <si>
    <t>https://vietnambiz.vn/se-co-phuong-an-giam-tien-chuyen-muc-dich-su-dung-dat-cho-nguoi-dan-2025722194033609.htm</t>
  </si>
  <si>
    <t>Bộ Tài chính: Thuế 20% trên lãi bất động sản có thể lợi hơn mức 2% hiện hành trong một số trường hợp</t>
  </si>
  <si>
    <t xml:space="preserve">Bộ Tài chính đề xuất thêm phương án thuế TNCN 20% trên thu nhập từ chuyển nhượng bất động sản. Cách tính thuế mới tương đương mức 2% trên giá chuyển nhượng hiện hành, đôi khi còn có lợi hơn. Đề xuất mới gồm thuế suất lũy tiến dựa trên thời gian nắm giữ tài sản, thấp nhất là 2%.
</t>
  </si>
  <si>
    <t>https://cdn1.vietnambiz.vn/1881912202208555/images/2025/07/22/94-98-20250722195548245-avatar-15x10-20250722195730539.png?width=600&amp;height=315</t>
  </si>
  <si>
    <t>https://vietnambiz.vn/bo-tai-chinh-thue-20-tren-lai-bat-dong-san-co-the-loi-hon-muc-2-hien-hanh-trong-mot-so-truong-hop-2025722195731297.htm</t>
  </si>
  <si>
    <t>'Hết thời lướt sóng nhà đất nếu áp thuế 20% trên lãi chuyển nhượng'</t>
  </si>
  <si>
    <t xml:space="preserve">Đề xuất thuế 20% trên lãi chuyển nhượng bất động sản nhằm hạn chế đầu cơ, tăng tính ổn định. Nghiên cứu cho thấy 86% người mua "lướt sóng" bất động sản trong vòng một năm. Chuyên gia lo ngại nghẽn thanh khoản cục bộ và cần minh bạch hóa dữ liệu đất đai.
</t>
  </si>
  <si>
    <t>https://cdn.vietnambiz.vn/1881912202208555/images/2025/07/22/crawl-20250722151229727.png</t>
  </si>
  <si>
    <t>https://vietnambiz.vn/het-thoi-luot-song-nha-dat-neu-ap-thue-20-tren-lai-chuyen-nhuong-2025722151354111.htm</t>
  </si>
  <si>
    <t>Dầu giảm 4 phiên liên tiếp</t>
  </si>
  <si>
    <t xml:space="preserve">Dầu Brent giảm xuống 68.51 USD/thùng, dầu WTI giảm còn 65.25 USD/thùng vào ngày 23/07. EU xem xét áp thuế lên 109 tỷ USD hàng hóa Mỹ, gây áp lực lên giá dầu. Nhà đầu tư chờ dữ liệu dự trữ dầu Mỹ và xem xét trừng phạt dầu Nga.
</t>
  </si>
  <si>
    <t>https://image.vietstock.vn/2025/07/24/072425-dau.jpeg</t>
  </si>
  <si>
    <t>http://vietstock.vn/2025/07/dau-giam-4-phien-lien-tiep-34-1331985.htm</t>
  </si>
  <si>
    <t>Dầu khí, Năng lượng</t>
  </si>
  <si>
    <t>Vàng thế giới tiếp tục giảm khi Mỹ và EU sắp đạt được thoả thuận thương mại</t>
  </si>
  <si>
    <t xml:space="preserve">Giá vàng giảm mạnh ngày 23/07 khi hợp đồng giao ngay giảm 1.3% xuống 3,387.67 USD/oz. Thông tin Mỹ và EU sắp đạt thoả thuận thuế quan 15% làm giảm nhu cầu trú ẩn an toàn. Thị trường không dự báo Fed hạ lãi suất vào tháng 7/2025 do áp lực chính trị.
</t>
  </si>
  <si>
    <t>https://image.vietstock.vn/2025/07/24/072425-vang.jpeg</t>
  </si>
  <si>
    <t>http://vietstock.vn/2025/07/vang-the-gioi-tiep-tuc-giam-khi-my-va-eu-sap-dat-duoc-thoa-thuan-thuong-mai-759-1331984.htm</t>
  </si>
  <si>
    <t>Vàng, Ngoại thương, Tài chính</t>
  </si>
  <si>
    <t>Dầu giảm phiên thứ 3 liên tiếp khi thời hạn thuế quan đến gần</t>
  </si>
  <si>
    <t xml:space="preserve">Giá dầu giảm phiên thứ ba liên tiếp, dầu Brent còn 68.59 USD/thùng và WTI còn 66.21 USD/thùng. Nguyên nhân do lo ngại chiến tranh thương mại Mỹ-EU ảnh hưởng tiêu cực đến nhu cầu nhiên liệu. Dự trữ dầu thô Mỹ dự kiến giảm 600,000 thùng trong tuần kết thúc ngày 18/07/2025.
</t>
  </si>
  <si>
    <t>https://image.vietstock.vn/2025/07/23/072325-dau.jpeg</t>
  </si>
  <si>
    <t>http://vietstock.vn/2025/07/dau-giam-phien-thu-3-lien-tiep-khi-thoi-han-thue-quan-den-gan-34-1331472.htm</t>
  </si>
  <si>
    <t>Dầu khí, Năng lượng, Ngoại thương</t>
  </si>
  <si>
    <t>Vàng thế giới giảm từ đỉnh 5 tuần khi nhà đầu tư chốt lời</t>
  </si>
  <si>
    <t xml:space="preserve">Giá vàng giao ngay giảm 0.3% xuống 3,385.20 USD/oz do nhà đầu tư chốt lời sau khi đạt đỉnh 5 tuần. Thị trường tập trung vào đàm phán thương mại trước thời hạn thuế quan ngày 01/08 của Tổng thống Trump. Fed dự kiến giữ nguyên lãi suất và có thể bắt đầu hạ lãi suất vào tháng 10/2025.
</t>
  </si>
  <si>
    <t>https://image.vietstock.vn/2025/07/23/072325-vang.jpeg</t>
  </si>
  <si>
    <t>http://vietstock.vn/2025/07/vang-the-gioi-giam-tu-dinh-5-tuan-khi-nha-dau-tu-chot-loi-759-1331471.htm</t>
  </si>
  <si>
    <t>Nasdaq Composite lần đầu vượt ngưỡng 21,000 điểm</t>
  </si>
  <si>
    <t xml:space="preserve">Chứng khoán Mỹ tăng điểm ngày 23/07 nhờ lạc quan về các thỏa thuận thương mại. Dow Jones tăng 1.14% lên 45,010.29 điểm, S&amp;P 500 tăng 0.78% lên 6,358.91 điểm. Nasdaq Composite tăng 0.61%, lần đầu tiên vượt mốc 21,000 điểm.
</t>
  </si>
  <si>
    <t>https://image.vietstock.vn/2025/07/24/072425-ck-1.png</t>
  </si>
  <si>
    <t>http://vietstock.vn/2025/07/nasdaq-composite-lan-dau-vuot-nguong-21000-diem-773-1331983.htm</t>
  </si>
  <si>
    <t>Amazon đóng cửa phòng thí nghiệm AI tại Thượng Hải, dần dần rút khỏi Trung Quốc</t>
  </si>
  <si>
    <t xml:space="preserve">Amazon đóng cửa phòng thí nghiệm AI Thượng Hải, sau khi dừng bán Kindle và thương mại điện tử năm 2019. Quyết định này nằm trong kế hoạch cắt giảm nhân sự AWS, sau cảnh báo của CEO. Nhiều công ty công nghệ Mỹ và cả startup Trung Quốc cũng đang rút khỏi nước này.
</t>
  </si>
  <si>
    <t>https://image.vietstock.vn/2025/07/23/amazon-phong-thi-nghiem-ai.png</t>
  </si>
  <si>
    <t>http://vietstock.vn/2025/07/amazon-dong-cua-phong-thi-nghiem-ai-tai-thuong-hai-dan-dan-rut-khoi-trung-quoc-773-1331803.htm</t>
  </si>
  <si>
    <t>Công nghệ, Thương mại điện tử, Dịch vụ đám mây, Trí tuệ nhân tạo (AI)</t>
  </si>
  <si>
    <t>S&amp;P 500 lại lập kỷ lục mới, Nasdaq có phiên giảm đầu tiên trong 7 phiên</t>
  </si>
  <si>
    <t xml:space="preserve">S&amp;P 500 tăng 0.06% lên 6,309.62 điểm, lập kỷ lục mới nhờ nhóm y tế. Nasdaq giảm 0.39% xuống 20,892.69 điểm do cổ phiếu chip chịu áp lực lớn. Mỹ đạt thỏa thuận thương mại với Philippines, áp thuế 19% lên hàng hóa.
</t>
  </si>
  <si>
    <t>https://image.vietstock.vn/2025/07/23/072325-ck-2.png</t>
  </si>
  <si>
    <t>http://vietstock.vn/2025/07/sp-500-lai-lap-ky-luc-moi-nasdaq-co-phien-giam-dau-tien-trong-7-phien-773-1331470.htm</t>
  </si>
  <si>
    <t>Chứng khoán, Y tế, Bán dẫn, Ngoại thương</t>
  </si>
  <si>
    <t xml:space="preserve">Tấn công zero-day vào server Microsoft ảnh hưởng đến khoảng 100 tổ chức toàn cầu. Microsoft khuyến cáo cài đặt bản vá ngay lập tức sau khi phát hiện lỗ hổng. Ước tính có hơn 8.000 server có thể đã bị xâm nhập trên toàn cầu.
</t>
  </si>
  <si>
    <t>Công nghệ, An ninh mạng</t>
  </si>
  <si>
    <t>Nền kinh tế số 4 châu Á thoát suy thoái kỹ thuật, GDP quý 2 vượt dự báo: Đà tăng trưởng liệu có kéo dài?</t>
  </si>
  <si>
    <t xml:space="preserve">Kinh tế Hàn Quốc tăng trưởng 0,6% trong quý 2, vượt dự báo 0,5% nhờ xuất khẩu tăng 4,2%. Tiêu dùng nội địa tăng 0,7%, dù đầu tư xây dựng giảm sút. BOK dự kiến GDP năm 2025 tăng 0,8%, mức thấp nhất kể từ 2020.
</t>
  </si>
  <si>
    <t>https://cafefcdn.com/thumb_w/640/203337114487263232/2025/7/24/avatar1753327055873-17533270567611312333407.png</t>
  </si>
  <si>
    <t>https://cafef.vn/nen-kinh-te-so-4-chau-a-thoat-suy-thoai-ky-thuat-gdpquy-2-vuot-du-bao-da-tang-truong-lieu-co-keo-dai-188250724101825682.chn</t>
  </si>
  <si>
    <t>Toàn thị trường, Xuất nhập khẩu, Bất động sản, Xây dựng</t>
  </si>
  <si>
    <t>Đột kích khu chợ có 240 cơ sở sản xuất hàng giả, tiêu hủy 1.500 thùng Coca-Cola, Sprite, sữa chua giả các loại với tổng trị giá hơn 80 tỷ VNĐ</t>
  </si>
  <si>
    <t xml:space="preserve">NAFDAC Nigeria thu giữ hàng giả trị giá 5 tỷ naira (85 tỷ VNĐ) tại chợ Aba. Hơn 240 cơ sở sản xuất chui bị phát hiện sử dụng hóa chất độc hại. Lực lượng chức năng thu giữ hơn 1.500 thùng sản phẩm giả mạo các thương hiệu nổi tiếng.
</t>
  </si>
  <si>
    <t>https://cafefcdn.com/thumb_w/640/203337114487263232/2025/7/23/avatar1753279210883-17532792116231041221914-80-0-480-640-crop-17532792241761223976916.jpg</t>
  </si>
  <si>
    <t>https://cafef.vn/dot-kich-khu-cho-co-240-co-so-san-xuat-hang-gia-tieu-huy-1500-thung-coca-cola-sprite-sua-chua-gia-cac-loai-voi-tong-tri-gia-hon-80-ty-vnd-188250723210427144.chn</t>
  </si>
  <si>
    <t>Hàng tiêu dùng, Sản xuất</t>
  </si>
  <si>
    <t xml:space="preserve">Tại Bohemia, khu định cư 2.200 năm tuổi của người Celt được phát hiện. "Kho báu" gồm hàng trăm đồng xu vàng bạc và hơn 1.000 món trang sức. Khu định cư thuộc văn hóa La Tène giúp hiểu rõ hơn về đời sống người Celt.
</t>
  </si>
  <si>
    <t>Chuyên gia nói thẳng “Thái Lan khó có thể làm như Việt Nam" vì đang thiếu điều kiện quan trọng</t>
  </si>
  <si>
    <t xml:space="preserve">Việt Nam có thể đề xuất thuế 0% cho hàng Mỹ nhờ 27 FTA. Thái Lan kỳ vọng thuế xuất khẩu sang Mỹ khoảng 20% như khu vực. Ngân hàng Thái Lan dự báo xuất khẩu giảm 4% năm 2025 và 2% năm 2026.
</t>
  </si>
  <si>
    <t>https://cafefcdn.com/zoom/600_315/203337114487263232/2025/7/21/avatar1753079865128-17530798658032051159863.jpeg</t>
  </si>
  <si>
    <t>https://cafef.vn/chuyen-gia-noi-thang-thai-lan-kho-co-the-lam-nhu-viet-nam-vi-dang-thieu-dieu-kien-quan-trong-188250721133900461.chn</t>
  </si>
  <si>
    <t>Xuất nhập khẩu, Ngoại thương, Toàn thị trường</t>
  </si>
  <si>
    <t>GDP của quốc gia hơn 200 triệu dân bất ngờ tăng 30%</t>
  </si>
  <si>
    <t xml:space="preserve">GDP Nigeria năm 2024 tăng lên 244 tỷ USD sau điều chỉnh phương pháp tính. Việc thay đổi năm gốc sang 2019 phản ánh các ngành mới như kỹ thuật số. Tỷ lệ nợ công/GDP giảm mạnh xuống 40%, dù có lo ngại về kỷ luật tài khóa.
</t>
  </si>
  <si>
    <t>https://cafefcdn.com/zoom/600_315/203337114487263232/2025/7/23/avatar1753238252226-17532382528291986608823.jpeg</t>
  </si>
  <si>
    <t>https://cafef.vn/gdp-cua-quoc-gia-hon-200-trieu-dan-bat-ngo-tang-30-18825072309410287.chn</t>
  </si>
  <si>
    <t>Toàn thị trường, Công nghệ thông tin</t>
  </si>
  <si>
    <t>Phát hiện mỏ vàng lớn nhất vũ trụ trị giá lên tới 700 triệu tỷ USD, NASA lập tức vào cuộc</t>
  </si>
  <si>
    <t xml:space="preserve">NASA và các công ty nhắm đến tiểu hành tinh 16 Psyche trị giá 700 triệu tỷ USD. Tàu Psyche phóng năm 2023 sẽ khảo sát tiểu hành tinh này vào năm 2029. NASA xác định 1,3 triệu tiểu hành tinh, đồng thời thử nghiệm phòng vệ hành tinh DART năm 2022.
</t>
  </si>
  <si>
    <t>https://cafefcdn.com/thumb_w/640/203337114487263232/2025/7/22/avatar1753192015330-17531920189281661498477-0-0-350-560-crop-1753192070121743169277.jpg</t>
  </si>
  <si>
    <t>https://cafef.vn/phat-hien-mo-vang-lon-nhat-vu-tru-tri-gia-len-toi-700-trieu-ty-usd-nasa-lap-tuc-vao-cuoc-18825072220483403.chn</t>
  </si>
  <si>
    <t>Chứng khoán, Công nghệ</t>
  </si>
  <si>
    <t>S&amp;P 500 lập đỉnh lần thứ 11 trong năm</t>
  </si>
  <si>
    <t xml:space="preserve">S&amp;P 500 lập kỷ lục mới với 6.310 điểm nhờ kết quả kinh doanh quý II tích cực. Nasdaq Composite giảm 0,39% xuống 20.893 điểm do cổ phiếu công nghệ suy yếu. Thị trường chờ đợi báo cáo từ Alphabet và Tesla để đánh giá đà tăng trưởng.
</t>
  </si>
  <si>
    <t>https://cdn.vietnambiz.vn/1881912202208555/images/2025/07/23/index-20250723054344951.png?width=700</t>
  </si>
  <si>
    <t>https://vietnambiz.vn/sp-500-lap-dinh-lan-thu-11-trong-nam-202572354055263.htm</t>
  </si>
  <si>
    <t>Tài chính, Ngân hàng trung ương</t>
  </si>
  <si>
    <t>Cấp dưới của ông Trump leo thang căng thẳng, kêu gọi kiểm tra toàn diện Fed</t>
  </si>
  <si>
    <t xml:space="preserve">Bộ trưởng Tài chính Mỹ, Scott Bessent, chỉ trích Fed đã mắc "nhiều sai lầm". Ông Bessent gợi ý đánh giá toàn diện chức năng của Fed, không chỉ vấn đề cải tạo trụ sở. Ông Trump từng gây áp lực yêu cầu Fed giảm lãi suất hiện tại ở mức 4,25-4,5%.
</t>
  </si>
  <si>
    <t>https://cdn.vietnambiz.vn/1881912202208555/images/2025/07/22/crawl-20250722073039920-20250722073039925.jpg?width=700</t>
  </si>
  <si>
    <t>https://vietnambiz.vn/cap-duoi-cua-ong-trump-leo-thang-cang-thang-keu-goi-kiem-tra-toan-dien-fed-202572273246786.htm</t>
  </si>
  <si>
    <t>Trước hàng loạt báo cáo tài chính của Big Tech, S&amp;P 500 lần đầu vượt mốc 6.300 điểm</t>
  </si>
  <si>
    <t xml:space="preserve">S&amp;P 500 vượt 6.300 điểm và Nasdaq đạt 20.974 điểm nhờ tăng trưởng lợi nhuận. Hơn 85% công ty S&amp;P 500 báo cáo vượt kỳ vọng lợi nhuận quý II. Các nhà phân tích dự đoán S&amp;P 500 có thể đạt 6.600 điểm trước điều chỉnh.
</t>
  </si>
  <si>
    <t>https://cdn.vietnambiz.vn/1881912202208555/images/2025/07/22/index-2025072206230716.png?width=700</t>
  </si>
  <si>
    <t>https://vietnambiz.vn/truoc-hang-loat-bao-cao-tai-chinh-cua-big-tech-sp-500-lan-dau-vuot-moc-6300-diem-202572262153885.htm</t>
  </si>
  <si>
    <t>Tài chính, Ngân hàng trung ương, Ngoại thương</t>
  </si>
  <si>
    <t>Fed sẽ không vội hạ lãi suất như các ngân hàng trung ương khác</t>
  </si>
  <si>
    <t xml:space="preserve">Tổng thống Trump thúc đẩy cắt giảm lãi suất, nhưng Fed có thể chờ đến quý 4/2025. Các ngân hàng trung ương khác dự kiến giảm hơn 70 điểm cơ bản lãi suất năm 2025. Thuế quan cao hơn có thể gây tăng trưởng yếu và lạm phát thấp toàn cầu.
</t>
  </si>
  <si>
    <t>https://cdn.vietnambiz.vn/1881912202208555/images/2025/07/21/crawl-20250721195452935-20250721195452961.jpg?width=700</t>
  </si>
  <si>
    <t>https://vietnambiz.vn/fed-se-khong-voi-ha-lai-suat-nhu-cac-ngan-hang-trung-uong-khac-202572119564686.htm</t>
  </si>
  <si>
    <t>Bán dẫn, Công nghệ, Trí tuệ nhân tạo (AI)</t>
  </si>
  <si>
    <t>Lần đầu tiên sau 18 năm, một công ty châu Á chạm mốc vốn hoá 1.000 tỷ USD</t>
  </si>
  <si>
    <t xml:space="preserve">TSMC vượt mốc vốn hóa 1.000 tỷ USD nhờ cổ phiếu tăng gần 50% so với đáy tháng 4. Nhu cầu chip AI mạnh mẽ giúp TSMC nâng dự báo doanh thu lên khoảng 30%. Các nhà phân tích dự đoán giá cổ phiếu TSMC sẽ tiếp tục tăng cao đến năm 2026.
</t>
  </si>
  <si>
    <t>https://cdn.vietnambiz.vn/1881912202208555/images/2025/07/21/crawl-20250721144703168-20250721144703174.jpg?width=700</t>
  </si>
  <si>
    <t>https://vietnambiz.vn/lan-dau-tien-sau-18-nam-mot-cong-ty-chau-a-cham-moc-von-hoa-1000-ty-usd-2025721144839619.htm</t>
  </si>
  <si>
    <t>Chứng khoán, Đầu tư</t>
  </si>
  <si>
    <t xml:space="preserve">Cổ phiếu Berkshire Hathaway giảm 12% sau tin Warren Buffett rời chức CEO. Cổ phiếu hạng B còn dưới MA200, chuỗi dài nhất kể từ năm 1996. Buffett từng nói tỷ suất sinh lời của Berkshire có thể "tốt hơn một chút".
</t>
  </si>
  <si>
    <t>Nhựa, Vật liệu xây dựng</t>
  </si>
  <si>
    <t>Nhựa Tiền Phong báo lãi kỷ lục, cổ phiếu liên tiếp vượt đỉnh</t>
  </si>
  <si>
    <t xml:space="preserve">NTP: Quý 2/2025, Nhựa Tiền Phong lãi sau thuế 321 tỷ đồng, tăng 34% so với năm trước, đạt kỷ lục. Doanh thu 6 tháng đầu năm tăng 24%, đạt 3.26 ngàn tỷ, lợi nhuận sau thuế đạt 532 tỷ. FPTS dự báo lợi nhuận trước thuế năm 2025 của NTP có thể đạt 1.1 ngàn tỷ.
</t>
  </si>
  <si>
    <t>https://image.vietstock.vn/2025/07/24/20250723_NTP_ava_825582.png</t>
  </si>
  <si>
    <t>http://vietstock.vn/2025/07/nhua-tien-phong-bao-lai-ky-luc-co-phieu-lien-tiep-vuot-dinh-737-1331954.htm</t>
  </si>
  <si>
    <t>Vật liệu xây dựng</t>
  </si>
  <si>
    <t>Lợi nhuận lập đỉnh mới sau 11 quý, MVC cán đích sớm kế hoạch năm</t>
  </si>
  <si>
    <t xml:space="preserve">MVC: Lợi nhuận quý 2/2025 của Vật liệu Xây dựng Bình Dương đạt đỉnh mới, tăng 69% so với cùng kỳ. Doanh thu thuần 6 tháng đầu năm đạt 333 tỷ đồng, tăng 22% so với năm trước. Công ty đã vượt kế hoạch lợi nhuận năm với lãi trước thuế đạt hơn 80 tỷ đồng.
</t>
  </si>
  <si>
    <t>https://image.vietstock.vn/2025/07/23/20250723.MVC-KQKD.png</t>
  </si>
  <si>
    <t>http://vietstock.vn/2025/07/loi-nhuan-lap-dinh-moi-sau-11-quy-mvc-can-dich-som-ke-hoach-nam-737-1331649.htm</t>
  </si>
  <si>
    <t>Thủy sản, Chế biến thực phẩm, Xuất khẩu</t>
  </si>
  <si>
    <t>Chịu thuế đối ứng, lợi nhuận hãng tôm Sao Ta vẫn tăng 21% trong quý 2</t>
  </si>
  <si>
    <t xml:space="preserve">FMC: Doanh thu thuần quý 2 của Sao Ta tăng 51% đạt 1.88 ngàn tỷ đồng. Lần đầu chịu thuế đối ứng gần 27 tỷ đồng, chi phí bán hàng tăng 84%. Lợi nhuận ròng quý 2 tăng 21% đạt trên 80 tỷ đồng nhờ doanh số tăng.
</t>
  </si>
  <si>
    <t>https://image.vietstock.vn/2025/07/23/fmc-sao-ta.png</t>
  </si>
  <si>
    <t>http://vietstock.vn/2025/07/chiu-thue-doi-ung-loi-nhuan-hang-tom-sao-ta-van-tang-21-trong-quy-2-737-1331891.htm</t>
  </si>
  <si>
    <t>Giao thông, Hạ tầng giao thông, Công nghệ giao thông</t>
  </si>
  <si>
    <t>IFC rót 500 tỷ vào VETC, thúc đẩy giao thông thông minh</t>
  </si>
  <si>
    <t xml:space="preserve">HUT: IFC đầu tư 500 tỷ đồng vào VETC thông qua trái phiếu chuyển đổi, lãi suất 5%/năm. Khoản đầu tư này hỗ trợ VETC mở rộng hệ sinh thái số và phát triển giao thông thông minh. VETC hiện chiếm 75% thị phần thu phí không dừng, phục vụ hơn 3,8 triệu phương tiện.
</t>
  </si>
  <si>
    <t>https://image.vietstock.vn/2025/07/23/20250723_HUT_ava1.png</t>
  </si>
  <si>
    <t>http://vietstock.vn/2025/07/ifc-rot-500-ty-vao-vetc-thuc-day-giao-thong-thong-minh-737-1331635.htm</t>
  </si>
  <si>
    <t>Ô tô, Xe máy, Bán lẻ, Hạ tầng giao thông</t>
  </si>
  <si>
    <t>Savico chuyển nhượng đại lý xe máy Yamaha tại Cần Thơ, giải thể thành viên Otos</t>
  </si>
  <si>
    <t xml:space="preserve">SVC: Savico chuyển nhượng 88.12% vốn tại đại lý Yamaha Cần Thơ và giải thể Otos (80.86% vốn). Savico đầu tư 720 tỷ đồng vào Tasco RT, nắm giữ 70.6% vốn điều lệ, trở thành công ty con. Năm 2025, Savico đặt mục tiêu doanh thu 29,700 tỷ đồng, lãi ròng dự kiến 83 tỷ đồng.
</t>
  </si>
  <si>
    <t>https://image.vietstock.vn/2025/07/23/savico-chuyen-nhuong_1312736.jpg</t>
  </si>
  <si>
    <t>http://vietstock.vn/2025/07/savico-chuyen-nhuong-dai-ly-xe-may-yamaha-tai-can-tho-giai-the-thanh-vien-otos-737-1331626.htm</t>
  </si>
  <si>
    <t>Bất động sản, Đầu tư, Xây dựng</t>
  </si>
  <si>
    <t>Thấy gì từ việc tái cấu trúc của DGT?</t>
  </si>
  <si>
    <t xml:space="preserve">DGT: DGT tái cấu trúc, tập trung lõi, dự kiến lập công ty con bất động sản và giải thể bớt công ty con. Công ty gánh nặng công nợ với hơn 1.162 tỷ đồng phải thu ngắn hạn, nhiều khoản vay lớn. DGT đối mặt thách thức lớn khi nợ trái phiếu gần 240 tỷ đồng, nhân sự giảm.
</t>
  </si>
  <si>
    <t>https://image.vietstock.vn/2025/07/22/dgt-dong-nai.jpg</t>
  </si>
  <si>
    <t>http://vietstock.vn/2025/07/thay-gi-tu-viec-tai-cau-truc-cua-dgt-830-1330988.htm</t>
  </si>
  <si>
    <t>Sữa, Thực phẩm, Hàng tiêu dùng</t>
  </si>
  <si>
    <t>Hanoimilk giảm lợi nhuận quý 2, sạch nợ lãi vay</t>
  </si>
  <si>
    <t xml:space="preserve">HNM: Lợi nhuận sau thuế quý 2 của Hanoimilk giảm 47%, còn gần 5 tỷ đồng dù doanh thu tăng 1.8%. Doanh thu 6 tháng đầu năm tăng 20% lên 375 tỷ đồng, lợi nhuận giảm 16%. Hanoimilk đã tất toán dư nợ lãi vay 37 tỷ đồng tích lũy trong 5 năm.
</t>
  </si>
  <si>
    <t>https://image.vietstock.vn/2025/07/23/20250722_HNM_ava.png</t>
  </si>
  <si>
    <t>http://vietstock.vn/2025/07/hanoimilk-giam-loi-nhuan-quy-2-sach-no-lai-vay-737-1331586.htm</t>
  </si>
  <si>
    <t>Xi măng, Vật liệu xây dựng, Năng lượng tái tạo</t>
  </si>
  <si>
    <t>HOM lãi quý cao nhất sau 3 năm nhờ "đốt rác thay than"</t>
  </si>
  <si>
    <t xml:space="preserve">HOM: Lợi nhuận ròng quý 2 của VICEM Hoàng Mai đạt 7 tỷ đồng, gấp 27 lần so với cùng kỳ năm trước. Biên lợi nhuận gộp tăng lên 18% nhờ sử dụng nguyên liệu thay thế than cám. Doanh thu thuần nửa đầu năm 2025 đạt 842 tỷ, lãi sau thuế khoảng 8 tỷ đồng.
</t>
  </si>
  <si>
    <t>https://image.vietstock.vn/2025/07/23/20250723.HOM-KQKD.png</t>
  </si>
  <si>
    <t>http://vietstock.vn/2025/07/hom-lai-quy-cao-nhat-sau-3-nam-nho-dot-rac-thay-than-737-1331553.htm</t>
  </si>
  <si>
    <t>Dầu khí, Năng lượng, Doanh nghiệp nhà nước</t>
  </si>
  <si>
    <t>Petrovietnam chiếm 48% tổng doanh thu và 64,8% nộp ngân sách Nhà nước toàn khối doanh nghiệp thuộc Bộ Tài chính trong 6T2025</t>
  </si>
  <si>
    <t xml:space="preserve">Doanh thu hợp nhất DNNN đạt 1,07 triệu tỷ đồng, bằng 100,3% so với cùng kỳ năm trước. Lợi nhuận trước thuế hợp nhất ước đạt 82.100 tỷ đồng, bằng 93,1% so với cùng kỳ năm trước. Sản lượng xăng dầu của Petrovietnam 6 tháng đạt 3,87 triệu tấn, tăng 27% so với cùng kỳ.
</t>
  </si>
  <si>
    <t>https://cafefcdn.com/zoom/600_315/203337114487263232/2025/7/23/avatar1753288535133-17532885357351360638259.jpg</t>
  </si>
  <si>
    <t>https://cafef.vn/petrovietnam-chiem-48-tong-doanh-thu-va-648-nop-ngan-sach-nha-nuoc-toan-khoi-doanh-nghiep-thuoc-bo-tai-chinh-trong-6t2025-188250723233744037.chn</t>
  </si>
  <si>
    <t>Thép, Vật liệu xây dựng, Phát triển bền vững, Môi trường</t>
  </si>
  <si>
    <t>NS BlueScope Việt Nam công bố Tuyên bố Sản phẩm Môi trường (EPD)</t>
  </si>
  <si>
    <t xml:space="preserve">NS BlueScope Việt Nam công bố EPD, thể hiện cam kết phát triển bền vững theo tiêu chuẩn ResponsibleSteel™. Việc này giúp doanh nghiệp đạt chứng nhận công trình xanh như LEED và giảm thiểu "tẩy xanh". Sản phẩm tôn COLORBOND® và ZINCALUME® của NS BlueScope ứng dụng công nghệ THERMATECH® giúp tiết kiệm năng lượng.
</t>
  </si>
  <si>
    <t>https://cafefcdn.com/thumb_w/640/203337114487263232/2025/7/24/photo1753082730265-1753082730374912739023-1753320886142484790414.jpg</t>
  </si>
  <si>
    <t>https://cafef.vn/ns-bluescope-viet-nam-cong-bo-tuyen-bo-san-pham-moi-truong-epd-188250724083445149.chn</t>
  </si>
  <si>
    <t>Ngân hàng, Thủy sản, Chứng khoán</t>
  </si>
  <si>
    <t>Cập nhật BCTC quý 2/2025 tối ngày 22/7: Hàng trăm doanh nghiệp công bố, nhiều kết quả bất ngờ</t>
  </si>
  <si>
    <t xml:space="preserve">TCB: Techcombank báo lãi trước thuế quý 2/2025 đạt 7.899 tỷ đồng, tăng nhẹ 1% so với cùng kỳ năm trước. Navico (ANV) gây ấn tượng với lợi nhuận 6 tháng đầu năm tăng mạnh 1.761%, đạt 514 tỷ đồng. VVS và DHG lần lượt báo lợi nhuận sau thuế nửa đầu năm tăng 306% và 22%.
</t>
  </si>
  <si>
    <t>https://cafefcdn.com/thumb_w/640/203337114487263232/2025/7/22/avatar1753185039389-1753185041042698096251.jpg</t>
  </si>
  <si>
    <t>Thép, Nhựa, Thủy sản, Hóa chất, Chứng khoán</t>
  </si>
  <si>
    <t>Cập nhật BCTC quý 2/2025 chiều tối ngày 23/7: DN thép báo lãi quý 2 tăng hơn 350%, một công ty thủy sản có lãi 6 tháng tăng hơn 1.100%</t>
  </si>
  <si>
    <t xml:space="preserve">TNB: Thép Nhà Bè báo lãi quý 2 đạt 3 tỷ đồng, tăng 350% so với cùng kỳ.
BMP, NTP: Nhựa Bình Minh và Nhựa Tiền Phong đạt đỉnh lợi nhuận lịch sử quý 2/2025.
DGC: Hóa chất Đức Giang báo lãi sau thuế quý 2 đạt 890,8 tỷ đồng, tăng 2,3%.
</t>
  </si>
  <si>
    <t>https://cafefcdn.com/thumb_w/640/203337114487263232/2025/7/23/avatar1753263828210-1753263828977177792372.jpg</t>
  </si>
  <si>
    <t>https://cafef.vn/cap-nhat-bctc-quy-2-2025-ngay-23-7-nhua-tien-phong-nhua-binh-minh-cung-lap-ky-luc-duc-giang-lai-lon-nhat-10-quy-188250723003318866.chn</t>
  </si>
  <si>
    <t>Bất động sản, Ngân hàng, Chứng khoán</t>
  </si>
  <si>
    <t xml:space="preserve">VEF: VEF báo lãi ròng quý 2 đạt 349 tỷ đồng, tăng trưởng 220% so với cùng kỳ năm trước. Một số doanh nghiệp khác như LPB, DDV, VND, MIG và AIC có kết quả trái chiều. Ngược lại, ORS, TVB, STD, Âu Lạc và Bệnh viện Triều An báo lỗ hoặc giảm lãi.
</t>
  </si>
  <si>
    <t>Ô tô, Xe điện, Vận tải, Dịch vụ vận tải</t>
  </si>
  <si>
    <t>Nóng: Vingroup chính thức gửi đề xuất đến Hà Nội, tung một loạt chính sách chưa từng có để hỗ trợ chuyển đổi xe xăng sang xe điện</t>
  </si>
  <si>
    <t xml:space="preserve">VIC: Hà Nội hạn chế xe xăng, Vingroup đề xuất hỗ trợ chuyển đổi xe điện từ ngày 24/07. Khách hàng mua xe VinFast trả góp được hỗ trợ lãi suất 3-4% trong 3 năm. Xanh SM cam kết chia sẻ 90% doanh thu cho tài xế mua xe điện VinFast từ 1/8/2025.
</t>
  </si>
  <si>
    <t>https://cafefcdn.com/zoom/600_315/203337114487263232/2025/7/23/avatar1753248930529-1753248931188670423920.png</t>
  </si>
  <si>
    <t>https://cafef.vn/nong-vingroup-chinh-thuc-gui-de-xuat-den-ha-noi-tung-mot-loat-chinh-sach-chua-tung-co-de-ho-tro-chuyen-doi-xe-xang-sang-xe-dien-18825072312360297.chn</t>
  </si>
  <si>
    <t>Nhựa Bình Minh lần đầu lãi vượt 300 tỷ đồng</t>
  </si>
  <si>
    <t xml:space="preserve">BMP: Nhựa Bình Minh quý II/2025 đạt doanh thu 1.308,1 tỷ đồng, tăng 13,4% so với cùng kỳ năm trước. Lợi nhuận sau thuế quý II đạt kỷ lục 329,9 tỷ đồng, tăng 17,7% so với năm 2024. Lũy kế 6 tháng, lợi nhuận sau thuế đạt 616,8 tỷ đồng, tăng 31,2% và hoàn thành 58,5% kế hoạch năm.
</t>
  </si>
  <si>
    <t>https://cdn.vietnambiz.vn/1881912202208555/images/2025/07/23/bmploinhuansauthuevietnambizfinal-2025072313500159.png?width=700</t>
  </si>
  <si>
    <t>https://vietnambiz.vn/nhua-binh-minh-lan-dau-lai-vuot-300-ty-dong-202572313556184.htm</t>
  </si>
  <si>
    <t>Cung cấp nước, Hạ tầng, Tiện ích công cộng</t>
  </si>
  <si>
    <t>Công ty nước sạch của Gelex và REE lãi kỷ lục</t>
  </si>
  <si>
    <t xml:space="preserve">VCW: Viwasupco báo lãi sau thuế gần 96 tỷ đồng, chấm dứt chuỗi lỗ 7 quý. Doanh thu tăng 74% lên 275 tỷ đồng nhờ sản lượng và giá bán tăng. Công ty đã vượt 90% kế hoạch lợi nhuận năm với 72 tỷ đồng.
</t>
  </si>
  <si>
    <t>https://cdn.vietnambiz.vn/1881912202208555/images/2025/07/22/vcw-1-20250722151511696.png?width=700</t>
  </si>
  <si>
    <t>https://vietnambiz.vn/cong-ty-nuoc-sach-cua-gelex-va-ree-lai-ky-luc-2025722154319549.htm</t>
  </si>
  <si>
    <t>Vận tải, Dịch vụ vận tải, Hạ tầng giao thông</t>
  </si>
  <si>
    <t>Lợi nhuận Bến xe Miền Tây lập đỉnh mới, EPS nửa năm hơn 17.300 đồng</t>
  </si>
  <si>
    <t xml:space="preserve">WCS: Lợi nhuận sau thuế quý II/2025 đạt 22,3 tỷ đồng, tăng 11,2% so với cùng kỳ năm trước. Doanh thu thuần quý II đạt 43,5 tỷ đồng, tăng 10% so với cùng kỳ năm trước. Lũy kế 6 tháng đầu năm, lợi nhuận sau thuế đạt 41,6 tỷ đồng, tăng 14,5%.
</t>
  </si>
  <si>
    <t>https://cdn.vietnambiz.vn/1881912202208555/images/2025/07/22/wcsloinhuansauthuevietnambizfinal-20250722142924419.png?width=700</t>
  </si>
  <si>
    <t>https://vietnambiz.vn/loi-nhuan-ben-xe-mien-tay-lap-dinh-moi-eps-nua-nam-hon-17300-dong-2025722143239726.htm</t>
  </si>
  <si>
    <t>Dược phẩm, Y tế</t>
  </si>
  <si>
    <t>Công ty chuyên sản xuất thuốc kháng sinh báo lãi nửa năm tăng hơn 30%</t>
  </si>
  <si>
    <t xml:space="preserve">IMP: Imexpharm báo doanh thu quý II/2025 đạt 633 tỷ đồng, tăng 22% so với cùng kỳ năm trước. Lợi nhuận sau thuế đạt 90 tỷ đồng, tăng 37%, nhờ kênh OTC tăng trưởng mạnh. Nửa đầu năm 2025, doanh thu đạt 1.227 tỷ và lãi trước thuế 210 tỷ đồng.
</t>
  </si>
  <si>
    <t>https://cdn.vietnambiz.vn/1881912202208555/images/2025/07/22/screenshot1035-20250722112450160.png?width=700</t>
  </si>
  <si>
    <t>https://vietnambiz.vn/cong-ty-chuyen-san-xuat-thuoc-khang-sinh-bao-lai-nua-nam-tang-hon-30-2025722115420678.htm</t>
  </si>
  <si>
    <t>Dệt may, Xuất khẩu</t>
  </si>
  <si>
    <t>Dệt may TNG lãi kỷ lục</t>
  </si>
  <si>
    <t xml:space="preserve">TNG: Lãi sau thuế quý II đạt kỷ lục 120 tỷ đồng, tăng 39% so với cùng kỳ năm trước. Doanh thu thuần tăng 16% lên trên 2.500 tỷ đồng nhờ mở rộng thị trường xuất khẩu. Công ty hoàn thành gần 50% chỉ tiêu doanh thu 8.100 tỷ và 47% lợi nhuận 340 tỷ đồng.
</t>
  </si>
  <si>
    <t>https://cdn.vietnambiz.vn/1881912202208555/images/2025/07/22/tng-1-20250722105458618.png?width=700</t>
  </si>
  <si>
    <t>https://vietnambiz.vn/det-may-tng-lai-ky-luc-2025722111918538.htm</t>
  </si>
  <si>
    <t>Biên lãi gộp Dược Hậu Giang cao nhất một thập kỷ</t>
  </si>
  <si>
    <t xml:space="preserve">DHG: Biên lãi gộp quý II của Dược Hậu Giang đạt 49%, cao nhất từ năm 2015. Lợi nhuận sau thuế nửa đầu năm 2025 tăng 21%, đạt 503 tỷ đồng. Công ty duy trì 2.555 tỷ đồng tiền mặt, tương đương 46% tổng tài sản.
</t>
  </si>
  <si>
    <t>https://cdn.vietnambiz.vn/1881912202208555/images/2025/07/22/screenshot1032-20250722090832948.png?width=700</t>
  </si>
  <si>
    <t>https://vietnambiz.vn/bien-lai-gop-duoc-hau-giang-cao-nhat-mot-thap-ky-20257229240225.htm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</si>
  <si>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</si>
  <si>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</si>
  <si>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</si>
  <si>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</si>
  <si>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</si>
  <si>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</si>
  <si>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</si>
  <si>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</si>
  <si>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</si>
  <si>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EVF</t>
  </si>
  <si>
    <t>➤ Tổng quan diễn biến VNINDEX</t>
  </si>
  <si>
    <t>➤ Phân tích đa khung thời gian</t>
  </si>
  <si>
    <t>➤ Kết luận và khuyến nghị</t>
  </si>
  <si>
    <t>➤ Phân tích xu hướng đa khung thời gian</t>
  </si>
  <si>
    <t>Thị trường chứng khoán Việt Nam tiếp tục nới rộng đà tăng, với chỉ số VN-Index ghi nhận mức tăng 1.72% trong tuần qua. Cùng xu hướng, chỉ số VN30 cũng tiến 1.18% nhưng cho thấy biên độ dao động lớn hơn và mức tăng kém hơn so với VN-Index. Trên các sàn khác, HNXINDEX và UPINDEX lần lượt tăng 1.51% và 0.64%, phản ánh một xu thế tích cực chung trên toàn thị trường. Đối với phái sinh, hợp đồng VN30F1M đóng cửa ở 1651.0 điểm, thấp hơn 3.0 điểm so với chỉ số VN30 cơ sở, cho thấy tình trạng chiết khấu. Nhìn chung, đà tăng hiện lan tỏa khá rộng khắp thị trường, dù nhóm cổ phiếu vốn hóa lớn cần thêm động lực dẫn dắt rõ nét.</t>
  </si>
  <si>
    <t>Thị trường chứng khoán toàn cầu ghi nhận một tuần tăng trưởng chung trên các khu vực. Tại Mỹ, chỉ số Dow Jones phục hồi 1.71%, trong khi S&amp;P 500 tiếp tục đà tăng thêm 1.52%. Khu vực châu Âu cũng chứng kiến FTSE London tăng trưởng 1.65%, STOXX50E phục hồi nhẹ 0.24%. Các thị trường châu Á nổi bật với Nikkei 225 bứt phá 5.45% và Shanghai Composite tiếp tục tăng 2.53%. Tổng thể, các chỉ số chứng khoán quốc tế duy trì xu hướng tăng trưởng tích cực trong giai đoạn gần đây.</t>
  </si>
  <si>
    <t>Nhìn chung tuần qua, thị trường tiền điện tử có sự điều chỉnh, trong khi hàng hóa tiếp tục đà tăng, ngoại hối biến động nhẹ. Cụ thể, Bitcoin ghi nhận tăng nhẹ 0.11%, còn Ethereum điều chỉnh giảm 0.80% sau đợt tăng mạnh. Đối với hàng hóa, giá vàng duy trì mức tăng 0.71%, dầu thô CLZ nới rộng đà tăng 1.72%. Về ngoại hối, chỉ số DXY giảm 0.71%; còn tỷ giá USD/VND cũng ghi nhận mức giảm 0.06%. Tổng quan, các thị trường tài chính cho thấy những diễn biến đa dạng trong giai đoạn khảo sát gần đây.</t>
  </si>
  <si>
    <t>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
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
Mốc hỗ trợ cốt lõi cần theo dõi là đường SMA 20 tại 1442.37 điểm, quan trọng để duy trì đà tăng. Duy trì chiến lược "mua khi điều chỉnh" quanh SMA 20, song cần quản trị rủi ro chặt chẽ hơn do tín hiệu quá mua.</t>
  </si>
  <si>
    <t>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
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t>
  </si>
  <si>
    <t>14:23 ngày 24/07/2025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</si>
</sst>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yyyy\ hh:mm"/>
    <numFmt numFmtId="165" formatCode="dd\-mm"/>
    <numFmt numFmtId="168" formatCode="0.0%"/>
  </numFmts>
  <fonts count="29"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s>
  <fills count="7">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s>
  <cellStyleXfs count="8">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4" applyNumberFormat="0" applyFill="0" applyAlignment="0" applyProtection="0"/>
    <xf numFmtId="0" fontId="11" fillId="0" borderId="5" applyNumberFormat="0" applyFill="0" applyAlignment="0" applyProtection="0"/>
  </cellStyleXfs>
  <cellXfs count="138">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6" xfId="0" applyBorder="1"/>
    <xf numFmtId="0" fontId="13" fillId="0" borderId="6" xfId="0" applyFont="1" applyBorder="1" applyAlignment="1">
      <alignment vertical="center"/>
    </xf>
    <xf numFmtId="0" fontId="0" fillId="0" borderId="0" xfId="0" applyAlignment="1">
      <alignment horizontal="left" vertical="center"/>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4" fillId="0" borderId="10" xfId="0" applyFont="1" applyBorder="1" applyAlignment="1">
      <alignment horizontal="left" vertical="center" wrapText="1"/>
    </xf>
    <xf numFmtId="0" fontId="4" fillId="0" borderId="10" xfId="0" applyFont="1" applyBorder="1" applyAlignment="1">
      <alignment horizontal="left" vertical="center" wrapText="1" indent="1"/>
    </xf>
    <xf numFmtId="0" fontId="15" fillId="4" borderId="0" xfId="3" applyFont="1" applyFill="1" applyAlignment="1">
      <alignment horizontal="center" vertical="center"/>
    </xf>
    <xf numFmtId="0" fontId="13" fillId="0" borderId="7" xfId="0" applyFont="1" applyBorder="1" applyAlignment="1">
      <alignment horizontal="left"/>
    </xf>
    <xf numFmtId="0" fontId="0" fillId="0" borderId="7" xfId="0" applyBorder="1"/>
    <xf numFmtId="0" fontId="13" fillId="0" borderId="7" xfId="0" applyFont="1" applyBorder="1" applyAlignment="1">
      <alignment horizontal="right"/>
    </xf>
    <xf numFmtId="0" fontId="16" fillId="0" borderId="0" xfId="0" applyFont="1"/>
    <xf numFmtId="14" fontId="0" fillId="0" borderId="11" xfId="0" applyNumberFormat="1" applyBorder="1"/>
    <xf numFmtId="0" fontId="0" fillId="0" borderId="11"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7" xfId="0" applyFont="1" applyBorder="1" applyAlignment="1">
      <alignment horizontal="center"/>
    </xf>
    <xf numFmtId="0" fontId="13" fillId="0" borderId="7" xfId="0" applyFont="1" applyBorder="1"/>
    <xf numFmtId="0" fontId="20" fillId="0" borderId="0" xfId="0" applyFont="1"/>
    <xf numFmtId="0" fontId="13" fillId="0" borderId="12"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2"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4" fillId="4" borderId="0" xfId="0" applyFont="1" applyFill="1" applyAlignment="1">
      <alignment horizontal="left" vertical="center" wrapText="1" indent="1"/>
    </xf>
    <xf numFmtId="0" fontId="14" fillId="4" borderId="0" xfId="0" applyFont="1" applyFill="1" applyAlignment="1">
      <alignment horizontal="left" vertical="center" wrapText="1" indent="1"/>
    </xf>
    <xf numFmtId="0" fontId="13" fillId="0" borderId="6" xfId="0" applyFont="1" applyBorder="1" applyAlignment="1">
      <alignment horizontal="left"/>
    </xf>
    <xf numFmtId="0" fontId="13" fillId="0" borderId="6" xfId="0" applyFont="1" applyBorder="1" applyAlignment="1">
      <alignment horizontal="right"/>
    </xf>
    <xf numFmtId="0" fontId="15" fillId="4" borderId="0" xfId="0" applyFont="1" applyFill="1" applyAlignment="1">
      <alignment horizontal="left" vertical="center"/>
    </xf>
    <xf numFmtId="0" fontId="4" fillId="0" borderId="0" xfId="0" applyFont="1" applyAlignment="1">
      <alignment horizontal="left" vertical="center" wrapText="1"/>
    </xf>
    <xf numFmtId="0" fontId="13" fillId="0" borderId="12" xfId="0" applyFont="1" applyBorder="1" applyAlignment="1">
      <alignment horizontal="left"/>
    </xf>
    <xf numFmtId="0" fontId="20" fillId="0" borderId="0" xfId="0" applyFont="1" applyAlignment="1">
      <alignment horizontal="left"/>
    </xf>
    <xf numFmtId="0" fontId="7" fillId="0" borderId="0" xfId="0" applyFont="1" applyAlignment="1">
      <alignment horizontal="left"/>
    </xf>
    <xf numFmtId="0" fontId="13" fillId="0" borderId="12" xfId="0" applyFont="1" applyBorder="1" applyAlignment="1">
      <alignment horizontal="right"/>
    </xf>
    <xf numFmtId="0" fontId="2" fillId="0" borderId="3"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0" fontId="11" fillId="0" borderId="0" xfId="0" applyFont="1"/>
    <xf numFmtId="0" fontId="0" fillId="0" borderId="0" xfId="0" applyFont="1" applyAlignment="1">
      <alignment horizontal="left" vertical="center"/>
    </xf>
    <xf numFmtId="0" fontId="24" fillId="0" borderId="15" xfId="0" applyFont="1" applyBorder="1" applyAlignment="1">
      <alignment horizontal="center"/>
    </xf>
    <xf numFmtId="10" fontId="17" fillId="0" borderId="0" xfId="1" applyNumberFormat="1" applyFont="1" applyBorder="1" applyAlignment="1">
      <alignment horizontal="center" vertical="center"/>
    </xf>
    <xf numFmtId="0" fontId="0" fillId="0" borderId="14" xfId="0" applyBorder="1"/>
    <xf numFmtId="4" fontId="18" fillId="0" borderId="0" xfId="0" applyNumberFormat="1" applyFont="1" applyBorder="1" applyAlignment="1">
      <alignment horizontal="left" vertical="center"/>
    </xf>
    <xf numFmtId="0" fontId="25" fillId="0" borderId="15" xfId="0" applyFont="1" applyBorder="1" applyAlignment="1">
      <alignment horizontal="left" vertical="center"/>
    </xf>
    <xf numFmtId="0" fontId="16" fillId="0" borderId="0" xfId="0" applyFont="1" applyAlignment="1">
      <alignment horizontal="left" vertical="center"/>
    </xf>
    <xf numFmtId="4" fontId="18" fillId="0" borderId="0" xfId="5" applyNumberFormat="1" applyFont="1" applyAlignment="1">
      <alignment horizontal="left" vertical="center"/>
    </xf>
    <xf numFmtId="0" fontId="25" fillId="0" borderId="16" xfId="0" applyFont="1" applyBorder="1" applyAlignment="1">
      <alignment horizontal="left" vertical="center"/>
    </xf>
    <xf numFmtId="0" fontId="0" fillId="0" borderId="0" xfId="0" applyBorder="1"/>
    <xf numFmtId="4" fontId="18" fillId="0" borderId="0" xfId="0" applyNumberFormat="1" applyFont="1" applyAlignment="1">
      <alignment horizontal="left" vertical="center"/>
    </xf>
    <xf numFmtId="0" fontId="17" fillId="0" borderId="0" xfId="0" applyFont="1" applyAlignment="1">
      <alignment horizontal="center" vertical="center" wrapText="1"/>
    </xf>
    <xf numFmtId="0" fontId="4" fillId="0" borderId="16" xfId="0" applyFont="1" applyBorder="1" applyAlignment="1">
      <alignment horizontal="left" vertical="center" wrapText="1"/>
    </xf>
    <xf numFmtId="0" fontId="17" fillId="0" borderId="16" xfId="0" applyFont="1" applyBorder="1" applyAlignment="1">
      <alignment horizontal="center" vertical="center" wrapTex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xf>
    <xf numFmtId="0" fontId="4" fillId="0" borderId="17" xfId="0" applyFont="1" applyBorder="1" applyAlignment="1">
      <alignment horizontal="left" vertical="center" wrapText="1" indent="1"/>
    </xf>
    <xf numFmtId="0" fontId="16" fillId="0" borderId="0" xfId="0" applyFont="1" applyAlignment="1">
      <alignment horizontal="center" vertical="center"/>
    </xf>
    <xf numFmtId="4" fontId="17" fillId="0" borderId="0" xfId="1" applyNumberFormat="1" applyFont="1" applyBorder="1" applyAlignment="1">
      <alignment horizontal="right" vertical="center" indent="1"/>
    </xf>
    <xf numFmtId="0" fontId="26" fillId="0" borderId="0" xfId="0" applyFont="1"/>
    <xf numFmtId="0" fontId="27" fillId="0" borderId="0" xfId="0" applyFont="1" applyAlignment="1">
      <alignment horizontal="right" indent="1"/>
    </xf>
    <xf numFmtId="0" fontId="17" fillId="0" borderId="13" xfId="7" applyFont="1" applyBorder="1" applyAlignment="1">
      <alignment horizontal="center" vertical="center" wrapText="1"/>
    </xf>
    <xf numFmtId="0" fontId="21" fillId="6" borderId="0" xfId="3" applyFont="1" applyFill="1" applyAlignment="1">
      <alignment horizontal="center" vertical="center"/>
    </xf>
    <xf numFmtId="0" fontId="4" fillId="0" borderId="10" xfId="6" applyFont="1" applyBorder="1" applyAlignment="1">
      <alignment horizontal="center" vertical="center"/>
    </xf>
    <xf numFmtId="2" fontId="4" fillId="0" borderId="10" xfId="5" applyNumberFormat="1" applyFont="1" applyBorder="1" applyAlignment="1">
      <alignment horizontal="center" vertical="center"/>
    </xf>
    <xf numFmtId="10" fontId="4" fillId="0" borderId="10" xfId="1" applyNumberFormat="1" applyFont="1" applyBorder="1" applyAlignment="1">
      <alignment horizontal="center" vertical="center"/>
    </xf>
    <xf numFmtId="0" fontId="4" fillId="0" borderId="18" xfId="6" applyFont="1" applyBorder="1" applyAlignment="1">
      <alignment horizontal="center" vertical="center"/>
    </xf>
    <xf numFmtId="2" fontId="4" fillId="0" borderId="18" xfId="5" applyNumberFormat="1" applyFont="1" applyBorder="1" applyAlignment="1">
      <alignment horizontal="center" vertical="center"/>
    </xf>
    <xf numFmtId="10" fontId="4" fillId="0" borderId="18" xfId="1" applyNumberFormat="1" applyFont="1" applyBorder="1" applyAlignment="1">
      <alignment horizontal="center" vertical="center"/>
    </xf>
    <xf numFmtId="0" fontId="0" fillId="0" borderId="0" xfId="0" applyBorder="1" applyAlignment="1">
      <alignment vertical="center"/>
    </xf>
    <xf numFmtId="0" fontId="13" fillId="0" borderId="12" xfId="0" applyFont="1" applyBorder="1" applyAlignment="1"/>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0" fillId="0" borderId="0" xfId="0" applyAlignment="1">
      <alignment vertical="center" wrapText="1"/>
    </xf>
    <xf numFmtId="0" fontId="24" fillId="0" borderId="16" xfId="0" applyFont="1" applyBorder="1" applyAlignment="1">
      <alignment horizontal="center"/>
    </xf>
    <xf numFmtId="0" fontId="24" fillId="0" borderId="16" xfId="0" applyFont="1" applyBorder="1" applyAlignment="1">
      <alignment horizontal="center" vertical="center"/>
    </xf>
    <xf numFmtId="168"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14" fillId="4" borderId="0" xfId="0" applyFont="1" applyFill="1" applyAlignment="1">
      <alignment horizontal="left" vertical="center" wrapText="1"/>
    </xf>
    <xf numFmtId="0" fontId="0" fillId="0" borderId="0" xfId="0" applyNumberFormat="1"/>
    <xf numFmtId="0" fontId="0" fillId="0" borderId="0" xfId="0" applyNumberFormat="1" applyAlignment="1">
      <alignment vertical="top" wrapText="1"/>
    </xf>
    <xf numFmtId="0" fontId="4" fillId="4" borderId="0" xfId="0" applyFont="1" applyFill="1" applyAlignment="1">
      <alignment vertical="center" wrapText="1"/>
    </xf>
    <xf numFmtId="0" fontId="4" fillId="4" borderId="0" xfId="0" applyFont="1" applyFill="1" applyAlignment="1">
      <alignment horizontal="lef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27" fillId="0" borderId="0" xfId="0" applyFont="1" applyAlignment="1">
      <alignment horizontal="right" vertical="top"/>
    </xf>
    <xf numFmtId="0" fontId="27" fillId="0" borderId="19" xfId="0" applyFont="1" applyBorder="1" applyAlignment="1">
      <alignment horizontal="right" vertical="top"/>
    </xf>
    <xf numFmtId="0" fontId="27" fillId="0" borderId="20" xfId="0" applyFont="1" applyBorder="1" applyAlignment="1">
      <alignment horizontal="right" vertical="top"/>
    </xf>
    <xf numFmtId="0" fontId="4" fillId="0" borderId="0" xfId="0" applyFont="1" applyAlignment="1">
      <alignment vertical="center" wrapText="1"/>
    </xf>
    <xf numFmtId="0" fontId="27" fillId="0" borderId="21" xfId="0" applyFont="1" applyBorder="1" applyAlignment="1">
      <alignment horizontal="right" vertical="top"/>
    </xf>
    <xf numFmtId="0" fontId="4" fillId="0" borderId="0" xfId="0" applyFont="1" applyAlignment="1">
      <alignment vertical="top" wrapText="1"/>
    </xf>
    <xf numFmtId="0" fontId="18" fillId="0" borderId="0" xfId="0" applyFont="1" applyAlignment="1">
      <alignment horizontal="left"/>
    </xf>
    <xf numFmtId="0" fontId="0" fillId="0" borderId="0" xfId="0" applyAlignment="1"/>
    <xf numFmtId="0" fontId="0" fillId="0" borderId="0" xfId="0" applyAlignment="1">
      <alignment horizontal="center" vertical="top"/>
    </xf>
    <xf numFmtId="0" fontId="4" fillId="0" borderId="0" xfId="0" applyFont="1" applyAlignment="1">
      <alignment horizontal="left" vertical="top" wrapText="1"/>
    </xf>
  </cellXfs>
  <cellStyles count="8">
    <cellStyle name="Accent1" xfId="4" builtinId="29"/>
    <cellStyle name="Accent5" xfId="3" builtinId="45"/>
    <cellStyle name="Comma" xfId="5" builtinId="3"/>
    <cellStyle name="Heading 1" xfId="2" builtinId="16"/>
    <cellStyle name="Heading 3" xfId="6" builtinId="18"/>
    <cellStyle name="Normal" xfId="0" builtinId="0"/>
    <cellStyle name="Percent" xfId="1" builtinId="5"/>
    <cellStyle name="Total" xfId="7" builtinId="25"/>
  </cellStyles>
  <dxfs count="137">
    <dxf>
      <numFmt numFmtId="27" formatCode="dd/mm/yyyy\ h:mm"/>
    </dxf>
    <dxf>
      <numFmt numFmtId="14" formatCode="0.00%"/>
    </dxf>
    <dxf>
      <numFmt numFmtId="14" formatCode="0.00%"/>
    </dxf>
    <dxf>
      <numFmt numFmtId="14" formatCode="0.00%"/>
    </dxf>
    <dxf>
      <numFmt numFmtId="14" formatCode="0.00%"/>
    </dxf>
    <dxf>
      <numFmt numFmtId="165" formatCode="dd\-mm"/>
    </dxf>
    <dxf>
      <numFmt numFmtId="27" formatCode="dd/mm/yyyy\ h:mm"/>
    </dxf>
    <dxf>
      <numFmt numFmtId="0" formatCode="General"/>
      <alignment horizontal="general" vertical="top" textRotation="0" wrapText="1" indent="0" justifyLastLine="0" shrinkToFit="0" readingOrder="0"/>
    </dxf>
    <dxf>
      <numFmt numFmtId="0" formatCode="General"/>
    </dxf>
    <dxf>
      <numFmt numFmtId="0" formatCode="General"/>
    </dxf>
    <dxf>
      <numFmt numFmtId="27" formatCode="dd/mm/yyyy\ h:mm"/>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45862</c:v>
                </c:pt>
                <c:pt idx="1">
                  <c:v>45861</c:v>
                </c:pt>
                <c:pt idx="2">
                  <c:v>45860</c:v>
                </c:pt>
                <c:pt idx="3">
                  <c:v>45859</c:v>
                </c:pt>
                <c:pt idx="4">
                  <c:v>45856</c:v>
                </c:pt>
              </c:numCache>
            </c:numRef>
          </c:cat>
          <c:val>
            <c:numRef>
              <c:f>'data part 1'!$C$3:$C$7</c:f>
              <c:numCache>
                <c:formatCode>General</c:formatCode>
                <c:ptCount val="5"/>
                <c:pt idx="0">
                  <c:v>2.1754249226157985E-3</c:v>
                </c:pt>
                <c:pt idx="1">
                  <c:v>1.835008982584041E-3</c:v>
                </c:pt>
                <c:pt idx="2">
                  <c:v>1.6491020119961952E-2</c:v>
                </c:pt>
                <c:pt idx="3">
                  <c:v>-8.1681316984459906E-3</c:v>
                </c:pt>
                <c:pt idx="4">
                  <c:v>4.8791749609746748E-3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45862</c:v>
                </c:pt>
                <c:pt idx="1">
                  <c:v>45861</c:v>
                </c:pt>
                <c:pt idx="2">
                  <c:v>45860</c:v>
                </c:pt>
                <c:pt idx="3">
                  <c:v>45859</c:v>
                </c:pt>
                <c:pt idx="4">
                  <c:v>45856</c:v>
                </c:pt>
              </c:numCache>
            </c:numRef>
          </c:cat>
          <c:val>
            <c:numRef>
              <c:f>'data part 1'!$B$3:$B$7</c:f>
              <c:numCache>
                <c:formatCode>General</c:formatCode>
                <c:ptCount val="5"/>
                <c:pt idx="0">
                  <c:v>1.7212497287690476E-2</c:v>
                </c:pt>
                <c:pt idx="1">
                  <c:v>1.5037072365074677E-2</c:v>
                </c:pt>
                <c:pt idx="2">
                  <c:v>1.3202063382490636E-2</c:v>
                </c:pt>
                <c:pt idx="3">
                  <c:v>-3.2889567374713158E-3</c:v>
                </c:pt>
                <c:pt idx="4">
                  <c:v>4.8791749609746748E-3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45862</c:v>
                </c:pt>
                <c:pt idx="1">
                  <c:v>45861</c:v>
                </c:pt>
                <c:pt idx="2">
                  <c:v>45860</c:v>
                </c:pt>
                <c:pt idx="3">
                  <c:v>45859</c:v>
                </c:pt>
                <c:pt idx="4">
                  <c:v>45856</c:v>
                </c:pt>
              </c:numCache>
            </c:numRef>
          </c:cat>
          <c:val>
            <c:numRef>
              <c:f>'data part 1'!$J$3:$J$7</c:f>
              <c:numCache>
                <c:formatCode>General</c:formatCode>
                <c:ptCount val="5"/>
                <c:pt idx="0">
                  <c:v>1.925142277359404E-3</c:v>
                </c:pt>
                <c:pt idx="1">
                  <c:v>5.9713362561748529E-3</c:v>
                </c:pt>
                <c:pt idx="2">
                  <c:v>8.3811907467878921E-3</c:v>
                </c:pt>
                <c:pt idx="3">
                  <c:v>-7.9913264405920836E-3</c:v>
                </c:pt>
                <c:pt idx="4">
                  <c:v>6.8268030377942601E-3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45862</c:v>
                </c:pt>
                <c:pt idx="1">
                  <c:v>45861</c:v>
                </c:pt>
                <c:pt idx="2">
                  <c:v>45860</c:v>
                </c:pt>
                <c:pt idx="3">
                  <c:v>45859</c:v>
                </c:pt>
                <c:pt idx="4">
                  <c:v>45856</c:v>
                </c:pt>
              </c:numCache>
            </c:numRef>
          </c:cat>
          <c:val>
            <c:numRef>
              <c:f>'data part 1'!$I$3:$I$7</c:f>
              <c:numCache>
                <c:formatCode>General</c:formatCode>
                <c:ptCount val="5"/>
                <c:pt idx="0">
                  <c:v>1.5113145877524325E-2</c:v>
                </c:pt>
                <c:pt idx="1">
                  <c:v>1.3188003600164921E-2</c:v>
                </c:pt>
                <c:pt idx="2">
                  <c:v>7.2166673439900686E-3</c:v>
                </c:pt>
                <c:pt idx="3">
                  <c:v>-1.1645234027978235E-3</c:v>
                </c:pt>
                <c:pt idx="4">
                  <c:v>6.8268030377942601E-3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45862</c:v>
                </c:pt>
                <c:pt idx="1">
                  <c:v>45861</c:v>
                </c:pt>
                <c:pt idx="2">
                  <c:v>45860</c:v>
                </c:pt>
                <c:pt idx="3">
                  <c:v>45859</c:v>
                </c:pt>
                <c:pt idx="4">
                  <c:v>45856</c:v>
                </c:pt>
              </c:numCache>
            </c:numRef>
          </c:cat>
          <c:val>
            <c:numRef>
              <c:f>'data part 1'!$Q$3:$Q$7</c:f>
              <c:numCache>
                <c:formatCode>General</c:formatCode>
                <c:ptCount val="5"/>
                <c:pt idx="0">
                  <c:v>-1.209921355111887E-3</c:v>
                </c:pt>
                <c:pt idx="1">
                  <c:v>-1.2084592145015227E-3</c:v>
                </c:pt>
                <c:pt idx="2">
                  <c:v>1.8775007694675327E-2</c:v>
                </c:pt>
                <c:pt idx="3">
                  <c:v>-8.2417582417582125E-3</c:v>
                </c:pt>
                <c:pt idx="4">
                  <c:v>0</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45862</c:v>
                </c:pt>
                <c:pt idx="1">
                  <c:v>45861</c:v>
                </c:pt>
                <c:pt idx="2">
                  <c:v>45860</c:v>
                </c:pt>
                <c:pt idx="3">
                  <c:v>45859</c:v>
                </c:pt>
                <c:pt idx="4">
                  <c:v>45856</c:v>
                </c:pt>
              </c:numCache>
            </c:numRef>
          </c:cat>
          <c:val>
            <c:numRef>
              <c:f>'data part 1'!$P$3:$P$7</c:f>
              <c:numCache>
                <c:formatCode>General</c:formatCode>
                <c:ptCount val="5"/>
                <c:pt idx="0">
                  <c:v>8.1148688833037053E-3</c:v>
                </c:pt>
                <c:pt idx="1">
                  <c:v>9.3247902384155923E-3</c:v>
                </c:pt>
                <c:pt idx="2">
                  <c:v>1.0533249452917115E-2</c:v>
                </c:pt>
                <c:pt idx="3">
                  <c:v>-8.2417582417582125E-3</c:v>
                </c:pt>
                <c:pt idx="4">
                  <c:v>0</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45862</c:v>
                </c:pt>
                <c:pt idx="1">
                  <c:v>45861</c:v>
                </c:pt>
                <c:pt idx="2">
                  <c:v>45860</c:v>
                </c:pt>
                <c:pt idx="3">
                  <c:v>45859</c:v>
                </c:pt>
                <c:pt idx="4">
                  <c:v>45856</c:v>
                </c:pt>
              </c:numCache>
            </c:numRef>
          </c:cat>
          <c:val>
            <c:numRef>
              <c:f>'data part 1'!$C$10:$C$14</c:f>
              <c:numCache>
                <c:formatCode>General</c:formatCode>
                <c:ptCount val="5"/>
                <c:pt idx="0">
                  <c:v>5.9890153630437482E-4</c:v>
                </c:pt>
                <c:pt idx="1">
                  <c:v>-1.7934822510863313E-3</c:v>
                </c:pt>
                <c:pt idx="2">
                  <c:v>1.714919651005764E-2</c:v>
                </c:pt>
                <c:pt idx="3">
                  <c:v>-9.641631997122424E-3</c:v>
                </c:pt>
                <c:pt idx="4">
                  <c:v>5.6341122425616064E-3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45862</c:v>
                </c:pt>
                <c:pt idx="1">
                  <c:v>45861</c:v>
                </c:pt>
                <c:pt idx="2">
                  <c:v>45860</c:v>
                </c:pt>
                <c:pt idx="3">
                  <c:v>45859</c:v>
                </c:pt>
                <c:pt idx="4">
                  <c:v>45856</c:v>
                </c:pt>
              </c:numCache>
            </c:numRef>
          </c:cat>
          <c:val>
            <c:numRef>
              <c:f>'data part 1'!$B$10:$B$14</c:f>
              <c:numCache>
                <c:formatCode>General</c:formatCode>
                <c:ptCount val="5"/>
                <c:pt idx="0">
                  <c:v>1.1947096040714866E-2</c:v>
                </c:pt>
                <c:pt idx="1">
                  <c:v>1.1348194504410491E-2</c:v>
                </c:pt>
                <c:pt idx="2">
                  <c:v>1.3141676755496823E-2</c:v>
                </c:pt>
                <c:pt idx="3">
                  <c:v>-4.0075197545608177E-3</c:v>
                </c:pt>
                <c:pt idx="4">
                  <c:v>5.6341122425616064E-3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45862</c:v>
                </c:pt>
                <c:pt idx="1">
                  <c:v>45861</c:v>
                </c:pt>
                <c:pt idx="2">
                  <c:v>45860</c:v>
                </c:pt>
                <c:pt idx="3">
                  <c:v>45859</c:v>
                </c:pt>
                <c:pt idx="4">
                  <c:v>45856</c:v>
                </c:pt>
              </c:numCache>
            </c:numRef>
          </c:cat>
          <c:val>
            <c:numRef>
              <c:f>'data part 1'!$J$10:$J$14</c:f>
              <c:numCache>
                <c:formatCode>General</c:formatCode>
                <c:ptCount val="5"/>
                <c:pt idx="0">
                  <c:v>7.633034287284346E-4</c:v>
                </c:pt>
                <c:pt idx="1">
                  <c:v>7.4986198218014444E-3</c:v>
                </c:pt>
                <c:pt idx="2">
                  <c:v>-2.3976216366036196E-3</c:v>
                </c:pt>
                <c:pt idx="3">
                  <c:v>-4.4873136365195521E-3</c:v>
                </c:pt>
                <c:pt idx="4">
                  <c:v>5.085872602947239E-3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45862</c:v>
                </c:pt>
                <c:pt idx="1">
                  <c:v>45861</c:v>
                </c:pt>
                <c:pt idx="2">
                  <c:v>45860</c:v>
                </c:pt>
                <c:pt idx="3">
                  <c:v>45859</c:v>
                </c:pt>
                <c:pt idx="4">
                  <c:v>45856</c:v>
                </c:pt>
              </c:numCache>
            </c:numRef>
          </c:cat>
          <c:val>
            <c:numRef>
              <c:f>'data part 1'!$I$10:$I$14</c:f>
              <c:numCache>
                <c:formatCode>General</c:formatCode>
                <c:ptCount val="5"/>
                <c:pt idx="0">
                  <c:v>6.4628605803539463E-3</c:v>
                </c:pt>
                <c:pt idx="1">
                  <c:v>5.6995571516255117E-3</c:v>
                </c:pt>
                <c:pt idx="2">
                  <c:v>-1.7990626701759327E-3</c:v>
                </c:pt>
                <c:pt idx="3">
                  <c:v>5.9855896642768691E-4</c:v>
                </c:pt>
                <c:pt idx="4">
                  <c:v>5.085872602947239E-3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45862</c:v>
                </c:pt>
                <c:pt idx="1">
                  <c:v>45861</c:v>
                </c:pt>
                <c:pt idx="2">
                  <c:v>45860</c:v>
                </c:pt>
                <c:pt idx="3">
                  <c:v>45859</c:v>
                </c:pt>
                <c:pt idx="4">
                  <c:v>45856</c:v>
                </c:pt>
              </c:numCache>
            </c:numRef>
          </c:cat>
          <c:val>
            <c:numRef>
              <c:f>'data part 1'!$Q$10:$Q$14</c:f>
              <c:numCache>
                <c:formatCode>General</c:formatCode>
                <c:ptCount val="5"/>
                <c:pt idx="0">
                  <c:v>2.4285115706690341E-4</c:v>
                </c:pt>
                <c:pt idx="1">
                  <c:v>7.2901043248774222E-4</c:v>
                </c:pt>
                <c:pt idx="2">
                  <c:v>1.6363075023155371E-2</c:v>
                </c:pt>
                <c:pt idx="3">
                  <c:v>-7.0508890251379519E-3</c:v>
                </c:pt>
                <c:pt idx="4">
                  <c:v>3.7540620926121981E-3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45862</c:v>
                </c:pt>
                <c:pt idx="1">
                  <c:v>45861</c:v>
                </c:pt>
                <c:pt idx="2">
                  <c:v>45860</c:v>
                </c:pt>
                <c:pt idx="3">
                  <c:v>45859</c:v>
                </c:pt>
                <c:pt idx="4">
                  <c:v>45856</c:v>
                </c:pt>
              </c:numCache>
            </c:numRef>
          </c:cat>
          <c:val>
            <c:numRef>
              <c:f>'data part 1'!$P$10:$P$14</c:f>
              <c:numCache>
                <c:formatCode>General</c:formatCode>
                <c:ptCount val="5"/>
                <c:pt idx="0">
                  <c:v>1.4038109680184263E-2</c:v>
                </c:pt>
                <c:pt idx="1">
                  <c:v>1.379525852311736E-2</c:v>
                </c:pt>
                <c:pt idx="2">
                  <c:v>1.3066248090629617E-2</c:v>
                </c:pt>
                <c:pt idx="3">
                  <c:v>-3.2968269325257538E-3</c:v>
                </c:pt>
                <c:pt idx="4">
                  <c:v>3.7540620926121981E-3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45861</c:v>
                </c:pt>
                <c:pt idx="1">
                  <c:v>45860</c:v>
                </c:pt>
                <c:pt idx="2">
                  <c:v>45859</c:v>
                </c:pt>
                <c:pt idx="3">
                  <c:v>45856</c:v>
                </c:pt>
                <c:pt idx="4">
                  <c:v>45855</c:v>
                </c:pt>
              </c:numCache>
            </c:numRef>
          </c:cat>
          <c:val>
            <c:numRef>
              <c:f>'data part 1'!$C$17:$C$21</c:f>
              <c:numCache>
                <c:formatCode>General</c:formatCode>
                <c:ptCount val="5"/>
                <c:pt idx="0">
                  <c:v>1.1411680802273505E-2</c:v>
                </c:pt>
                <c:pt idx="1">
                  <c:v>4.0469013650306085E-3</c:v>
                </c:pt>
                <c:pt idx="2">
                  <c:v>-4.3121670678880619E-4</c:v>
                </c:pt>
                <c:pt idx="3">
                  <c:v>-3.19879761458286E-3</c:v>
                </c:pt>
                <c:pt idx="4">
                  <c:v>5.1905585060372239E-3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45861</c:v>
                </c:pt>
                <c:pt idx="1">
                  <c:v>45860</c:v>
                </c:pt>
                <c:pt idx="2">
                  <c:v>45859</c:v>
                </c:pt>
                <c:pt idx="3">
                  <c:v>45856</c:v>
                </c:pt>
                <c:pt idx="4">
                  <c:v>45855</c:v>
                </c:pt>
              </c:numCache>
            </c:numRef>
          </c:cat>
          <c:val>
            <c:numRef>
              <c:f>'data part 1'!$B$17:$B$21</c:f>
              <c:numCache>
                <c:formatCode>General</c:formatCode>
                <c:ptCount val="5"/>
                <c:pt idx="0">
                  <c:v>1.7019126351969671E-2</c:v>
                </c:pt>
                <c:pt idx="1">
                  <c:v>5.6074455496961662E-3</c:v>
                </c:pt>
                <c:pt idx="2">
                  <c:v>1.5605441846655577E-3</c:v>
                </c:pt>
                <c:pt idx="3">
                  <c:v>1.9917608914543639E-3</c:v>
                </c:pt>
                <c:pt idx="4">
                  <c:v>5.1905585060372239E-3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45862</c:v>
                </c:pt>
                <c:pt idx="1">
                  <c:v>45861</c:v>
                </c:pt>
                <c:pt idx="2">
                  <c:v>45860</c:v>
                </c:pt>
                <c:pt idx="3">
                  <c:v>45859</c:v>
                </c:pt>
                <c:pt idx="4">
                  <c:v>45856</c:v>
                </c:pt>
              </c:numCache>
            </c:numRef>
          </c:cat>
          <c:val>
            <c:numRef>
              <c:f>'data part 1'!$J$17:$J$21</c:f>
              <c:numCache>
                <c:formatCode>General</c:formatCode>
                <c:ptCount val="5"/>
                <c:pt idx="0">
                  <c:v>6.5728228770318697E-3</c:v>
                </c:pt>
                <c:pt idx="1">
                  <c:v>4.17569362129111E-3</c:v>
                </c:pt>
                <c:pt idx="2">
                  <c:v>1.2004158060923142E-3</c:v>
                </c:pt>
                <c:pt idx="3">
                  <c:v>2.320933986147411E-3</c:v>
                </c:pt>
                <c:pt idx="4">
                  <c:v>2.1710967466961328E-3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45862</c:v>
                </c:pt>
                <c:pt idx="1">
                  <c:v>45861</c:v>
                </c:pt>
                <c:pt idx="2">
                  <c:v>45860</c:v>
                </c:pt>
                <c:pt idx="3">
                  <c:v>45859</c:v>
                </c:pt>
                <c:pt idx="4">
                  <c:v>45856</c:v>
                </c:pt>
              </c:numCache>
            </c:numRef>
          </c:cat>
          <c:val>
            <c:numRef>
              <c:f>'data part 1'!$I$17:$I$21</c:f>
              <c:numCache>
                <c:formatCode>General</c:formatCode>
                <c:ptCount val="5"/>
                <c:pt idx="0">
                  <c:v>1.6440963037258838E-2</c:v>
                </c:pt>
                <c:pt idx="1">
                  <c:v>9.868140160226968E-3</c:v>
                </c:pt>
                <c:pt idx="2">
                  <c:v>5.6924465389358581E-3</c:v>
                </c:pt>
                <c:pt idx="3">
                  <c:v>4.4920307328435438E-3</c:v>
                </c:pt>
                <c:pt idx="4">
                  <c:v>2.1710967466961328E-3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45862</c:v>
                </c:pt>
                <c:pt idx="1">
                  <c:v>45861</c:v>
                </c:pt>
                <c:pt idx="2">
                  <c:v>45860</c:v>
                </c:pt>
                <c:pt idx="3">
                  <c:v>45859</c:v>
                </c:pt>
                <c:pt idx="4">
                  <c:v>45856</c:v>
                </c:pt>
              </c:numCache>
            </c:numRef>
          </c:cat>
          <c:val>
            <c:numRef>
              <c:f>'data part 1'!$Q$17:$Q$21</c:f>
              <c:numCache>
                <c:formatCode>General</c:formatCode>
                <c:ptCount val="5"/>
                <c:pt idx="0">
                  <c:v>6.5401343806652523E-3</c:v>
                </c:pt>
                <c:pt idx="1">
                  <c:v>1.2200688650487734E-4</c:v>
                </c:pt>
                <c:pt idx="2">
                  <c:v>6.1997523473338312E-3</c:v>
                </c:pt>
                <c:pt idx="3">
                  <c:v>7.1604803705347386E-3</c:v>
                </c:pt>
                <c:pt idx="4">
                  <c:v>5.0207856109132365E-3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45862</c:v>
                </c:pt>
                <c:pt idx="1">
                  <c:v>45861</c:v>
                </c:pt>
                <c:pt idx="2">
                  <c:v>45860</c:v>
                </c:pt>
                <c:pt idx="3">
                  <c:v>45859</c:v>
                </c:pt>
                <c:pt idx="4">
                  <c:v>45856</c:v>
                </c:pt>
              </c:numCache>
            </c:numRef>
          </c:cat>
          <c:val>
            <c:numRef>
              <c:f>'data part 1'!$P$17:$P$21</c:f>
              <c:numCache>
                <c:formatCode>General</c:formatCode>
                <c:ptCount val="5"/>
                <c:pt idx="0">
                  <c:v>2.5043159595951936E-2</c:v>
                </c:pt>
                <c:pt idx="1">
                  <c:v>1.8503025215286684E-2</c:v>
                </c:pt>
                <c:pt idx="2">
                  <c:v>1.8381018328781806E-2</c:v>
                </c:pt>
                <c:pt idx="3">
                  <c:v>1.2181265981447975E-2</c:v>
                </c:pt>
                <c:pt idx="4">
                  <c:v>5.0207856109132365E-3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45861</c:v>
                </c:pt>
                <c:pt idx="1">
                  <c:v>45860</c:v>
                </c:pt>
                <c:pt idx="2">
                  <c:v>45859</c:v>
                </c:pt>
                <c:pt idx="3">
                  <c:v>45856</c:v>
                </c:pt>
                <c:pt idx="4">
                  <c:v>45855</c:v>
                </c:pt>
              </c:numCache>
            </c:numRef>
          </c:cat>
          <c:val>
            <c:numRef>
              <c:f>'data part 1'!$C$25:$C$29</c:f>
              <c:numCache>
                <c:formatCode>General</c:formatCode>
                <c:ptCount val="5"/>
                <c:pt idx="0">
                  <c:v>7.8118869515191314E-3</c:v>
                </c:pt>
                <c:pt idx="1">
                  <c:v>6.3753163362578746E-4</c:v>
                </c:pt>
                <c:pt idx="2">
                  <c:v>1.3991348828683581E-3</c:v>
                </c:pt>
                <c:pt idx="3">
                  <c:v>-9.0486208684459335E-5</c:v>
                </c:pt>
                <c:pt idx="4">
                  <c:v>5.3737674089093801E-3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45861</c:v>
                </c:pt>
                <c:pt idx="1">
                  <c:v>45860</c:v>
                </c:pt>
                <c:pt idx="2">
                  <c:v>45859</c:v>
                </c:pt>
                <c:pt idx="3">
                  <c:v>45856</c:v>
                </c:pt>
                <c:pt idx="4">
                  <c:v>45855</c:v>
                </c:pt>
              </c:numCache>
            </c:numRef>
          </c:cat>
          <c:val>
            <c:numRef>
              <c:f>'data part 1'!$B$25:$B$29</c:f>
              <c:numCache>
                <c:formatCode>General</c:formatCode>
                <c:ptCount val="5"/>
                <c:pt idx="0">
                  <c:v>1.5131834668238198E-2</c:v>
                </c:pt>
                <c:pt idx="1">
                  <c:v>7.3199477167190663E-3</c:v>
                </c:pt>
                <c:pt idx="2">
                  <c:v>6.6824160830932788E-3</c:v>
                </c:pt>
                <c:pt idx="3">
                  <c:v>5.2832812002249208E-3</c:v>
                </c:pt>
                <c:pt idx="4">
                  <c:v>5.3737674089093801E-3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45862</c:v>
                </c:pt>
                <c:pt idx="1">
                  <c:v>45861</c:v>
                </c:pt>
                <c:pt idx="2">
                  <c:v>45860</c:v>
                </c:pt>
                <c:pt idx="3">
                  <c:v>45859</c:v>
                </c:pt>
                <c:pt idx="4">
                  <c:v>45856</c:v>
                </c:pt>
              </c:numCache>
            </c:numRef>
          </c:cat>
          <c:val>
            <c:numRef>
              <c:f>'data part 1'!$J$25:$J$29</c:f>
              <c:numCache>
                <c:formatCode>General</c:formatCode>
                <c:ptCount val="5"/>
                <c:pt idx="0">
                  <c:v>8.5661758256536658E-3</c:v>
                </c:pt>
                <c:pt idx="1">
                  <c:v>1.016354276544984E-2</c:v>
                </c:pt>
                <c:pt idx="2">
                  <c:v>-9.8259772995432648E-3</c:v>
                </c:pt>
                <c:pt idx="3">
                  <c:v>-3.0321520179618089E-3</c:v>
                </c:pt>
                <c:pt idx="4">
                  <c:v>-3.3326059716485279E-3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45862</c:v>
                </c:pt>
                <c:pt idx="1">
                  <c:v>45861</c:v>
                </c:pt>
                <c:pt idx="2">
                  <c:v>45860</c:v>
                </c:pt>
                <c:pt idx="3">
                  <c:v>45859</c:v>
                </c:pt>
                <c:pt idx="4">
                  <c:v>45856</c:v>
                </c:pt>
              </c:numCache>
            </c:numRef>
          </c:cat>
          <c:val>
            <c:numRef>
              <c:f>'data part 1'!$I$25:$I$29</c:f>
              <c:numCache>
                <c:formatCode>General</c:formatCode>
                <c:ptCount val="5"/>
                <c:pt idx="0">
                  <c:v>2.5389833019499042E-3</c:v>
                </c:pt>
                <c:pt idx="1">
                  <c:v>-6.0271925237037616E-3</c:v>
                </c:pt>
                <c:pt idx="2">
                  <c:v>-1.6190735289153602E-2</c:v>
                </c:pt>
                <c:pt idx="3">
                  <c:v>-6.3647579896103368E-3</c:v>
                </c:pt>
                <c:pt idx="4">
                  <c:v>-3.3326059716485279E-3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45862</c:v>
                </c:pt>
                <c:pt idx="1">
                  <c:v>45861</c:v>
                </c:pt>
                <c:pt idx="2">
                  <c:v>45860</c:v>
                </c:pt>
                <c:pt idx="3">
                  <c:v>45856</c:v>
                </c:pt>
                <c:pt idx="4">
                  <c:v>45855</c:v>
                </c:pt>
              </c:numCache>
            </c:numRef>
          </c:cat>
          <c:val>
            <c:numRef>
              <c:f>'data part 1'!$Q$25:$Q$29</c:f>
              <c:numCache>
                <c:formatCode>General</c:formatCode>
                <c:ptCount val="5"/>
                <c:pt idx="0">
                  <c:v>1.5909607131329384E-2</c:v>
                </c:pt>
                <c:pt idx="1">
                  <c:v>3.5107509246364854E-2</c:v>
                </c:pt>
                <c:pt idx="2">
                  <c:v>-1.1097058847765462E-3</c:v>
                </c:pt>
                <c:pt idx="3">
                  <c:v>-2.0571323400920827E-3</c:v>
                </c:pt>
                <c:pt idx="4">
                  <c:v>5.9952746894522679E-3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45862</c:v>
                </c:pt>
                <c:pt idx="1">
                  <c:v>45861</c:v>
                </c:pt>
                <c:pt idx="2">
                  <c:v>45860</c:v>
                </c:pt>
                <c:pt idx="3">
                  <c:v>45856</c:v>
                </c:pt>
                <c:pt idx="4">
                  <c:v>45855</c:v>
                </c:pt>
              </c:numCache>
            </c:numRef>
          </c:cat>
          <c:val>
            <c:numRef>
              <c:f>'data part 1'!$P$25:$P$29</c:f>
              <c:numCache>
                <c:formatCode>General</c:formatCode>
                <c:ptCount val="5"/>
                <c:pt idx="0">
                  <c:v>5.3845552842277877E-2</c:v>
                </c:pt>
                <c:pt idx="1">
                  <c:v>3.7935945710948493E-2</c:v>
                </c:pt>
                <c:pt idx="2">
                  <c:v>2.8284364645836391E-3</c:v>
                </c:pt>
                <c:pt idx="3">
                  <c:v>3.9381423493601853E-3</c:v>
                </c:pt>
                <c:pt idx="4">
                  <c:v>5.9952746894522679E-3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45862</c:v>
                </c:pt>
                <c:pt idx="1">
                  <c:v>45861</c:v>
                </c:pt>
                <c:pt idx="2">
                  <c:v>45860</c:v>
                </c:pt>
                <c:pt idx="3">
                  <c:v>45859</c:v>
                </c:pt>
                <c:pt idx="4">
                  <c:v>45858</c:v>
                </c:pt>
              </c:numCache>
            </c:numRef>
          </c:cat>
          <c:val>
            <c:numRef>
              <c:f>'data part 1'!$C$32:$C$36</c:f>
              <c:numCache>
                <c:formatCode>General</c:formatCode>
                <c:ptCount val="5"/>
                <c:pt idx="0">
                  <c:v>-4.2280257563243051E-3</c:v>
                </c:pt>
                <c:pt idx="1">
                  <c:v>-9.1779117885240069E-3</c:v>
                </c:pt>
                <c:pt idx="2">
                  <c:v>8.6885428554648314E-3</c:v>
                </c:pt>
                <c:pt idx="3">
                  <c:v>1.3497264044440627E-2</c:v>
                </c:pt>
                <c:pt idx="4">
                  <c:v>-1.5034382564399484E-3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45862</c:v>
                </c:pt>
                <c:pt idx="1">
                  <c:v>45861</c:v>
                </c:pt>
                <c:pt idx="2">
                  <c:v>45860</c:v>
                </c:pt>
                <c:pt idx="3">
                  <c:v>45859</c:v>
                </c:pt>
                <c:pt idx="4">
                  <c:v>45858</c:v>
                </c:pt>
              </c:numCache>
            </c:numRef>
          </c:cat>
          <c:val>
            <c:numRef>
              <c:f>'data part 1'!$B$32:$B$36</c:f>
              <c:numCache>
                <c:formatCode>General</c:formatCode>
                <c:ptCount val="5"/>
                <c:pt idx="0">
                  <c:v>7.2764310986171976E-3</c:v>
                </c:pt>
                <c:pt idx="1">
                  <c:v>1.1504456854941503E-2</c:v>
                </c:pt>
                <c:pt idx="2">
                  <c:v>2.068236864346551E-2</c:v>
                </c:pt>
                <c:pt idx="3">
                  <c:v>1.1993825788000678E-2</c:v>
                </c:pt>
                <c:pt idx="4">
                  <c:v>-1.5034382564399484E-3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45862</c:v>
                </c:pt>
                <c:pt idx="1">
                  <c:v>45861</c:v>
                </c:pt>
                <c:pt idx="2">
                  <c:v>45860</c:v>
                </c:pt>
                <c:pt idx="3">
                  <c:v>45859</c:v>
                </c:pt>
                <c:pt idx="4">
                  <c:v>45858</c:v>
                </c:pt>
              </c:numCache>
            </c:numRef>
          </c:cat>
          <c:val>
            <c:numRef>
              <c:f>'data part 1'!$J$32:$J$36</c:f>
              <c:numCache>
                <c:formatCode>General</c:formatCode>
                <c:ptCount val="5"/>
                <c:pt idx="0">
                  <c:v>-5.961775438892869E-3</c:v>
                </c:pt>
                <c:pt idx="1">
                  <c:v>-9.877269268080191E-3</c:v>
                </c:pt>
                <c:pt idx="2">
                  <c:v>2.1539604028903092E-2</c:v>
                </c:pt>
                <c:pt idx="3">
                  <c:v>1.0232278857171817E-3</c:v>
                </c:pt>
                <c:pt idx="4">
                  <c:v>-5.3290105051957415E-3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45862</c:v>
                </c:pt>
                <c:pt idx="1">
                  <c:v>45861</c:v>
                </c:pt>
                <c:pt idx="2">
                  <c:v>45860</c:v>
                </c:pt>
                <c:pt idx="3">
                  <c:v>45859</c:v>
                </c:pt>
                <c:pt idx="4">
                  <c:v>45858</c:v>
                </c:pt>
              </c:numCache>
            </c:numRef>
          </c:cat>
          <c:val>
            <c:numRef>
              <c:f>'data part 1'!$I$32:$I$36</c:f>
              <c:numCache>
                <c:formatCode>General</c:formatCode>
                <c:ptCount val="5"/>
                <c:pt idx="0">
                  <c:v>1.3947767024514723E-3</c:v>
                </c:pt>
                <c:pt idx="1">
                  <c:v>7.3565521413443413E-3</c:v>
                </c:pt>
                <c:pt idx="2">
                  <c:v>1.7233821409424532E-2</c:v>
                </c:pt>
                <c:pt idx="3">
                  <c:v>-4.3057826194785598E-3</c:v>
                </c:pt>
                <c:pt idx="4">
                  <c:v>-5.3290105051957415E-3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45862</c:v>
                </c:pt>
                <c:pt idx="1">
                  <c:v>45861</c:v>
                </c:pt>
                <c:pt idx="2">
                  <c:v>45860</c:v>
                </c:pt>
                <c:pt idx="3">
                  <c:v>45859</c:v>
                </c:pt>
                <c:pt idx="4">
                  <c:v>45858</c:v>
                </c:pt>
              </c:numCache>
            </c:numRef>
          </c:cat>
          <c:val>
            <c:numRef>
              <c:f>'data part 1'!$Q$32:$Q$36</c:f>
              <c:numCache>
                <c:formatCode>General</c:formatCode>
                <c:ptCount val="5"/>
                <c:pt idx="0">
                  <c:v>4.4661507061349859E-4</c:v>
                </c:pt>
                <c:pt idx="1">
                  <c:v>-1.9832627800802083E-3</c:v>
                </c:pt>
                <c:pt idx="2">
                  <c:v>-4.7082982885089386E-3</c:v>
                </c:pt>
                <c:pt idx="3">
                  <c:v>-1.0251407191124162E-3</c:v>
                </c:pt>
                <c:pt idx="4">
                  <c:v>1.4116606975700385E-4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45862</c:v>
                </c:pt>
                <c:pt idx="1">
                  <c:v>45861</c:v>
                </c:pt>
                <c:pt idx="2">
                  <c:v>45860</c:v>
                </c:pt>
                <c:pt idx="3">
                  <c:v>45859</c:v>
                </c:pt>
                <c:pt idx="4">
                  <c:v>45858</c:v>
                </c:pt>
              </c:numCache>
            </c:numRef>
          </c:cat>
          <c:val>
            <c:numRef>
              <c:f>'data part 1'!$P$32:$P$36</c:f>
              <c:numCache>
                <c:formatCode>General</c:formatCode>
                <c:ptCount val="5"/>
                <c:pt idx="0">
                  <c:v>-7.1289206473310607E-3</c:v>
                </c:pt>
                <c:pt idx="1">
                  <c:v>-7.5755357179445593E-3</c:v>
                </c:pt>
                <c:pt idx="2">
                  <c:v>-5.592272937864351E-3</c:v>
                </c:pt>
                <c:pt idx="3">
                  <c:v>-8.8397464935541237E-4</c:v>
                </c:pt>
                <c:pt idx="4">
                  <c:v>1.4116606975700385E-4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45862</c:v>
                </c:pt>
                <c:pt idx="1">
                  <c:v>45861</c:v>
                </c:pt>
                <c:pt idx="2">
                  <c:v>45860</c:v>
                </c:pt>
                <c:pt idx="3">
                  <c:v>45859</c:v>
                </c:pt>
                <c:pt idx="4">
                  <c:v>45858</c:v>
                </c:pt>
              </c:numCache>
            </c:numRef>
          </c:cat>
          <c:val>
            <c:numRef>
              <c:f>'data part 1'!$J$39:$J$43</c:f>
              <c:numCache>
                <c:formatCode>General</c:formatCode>
                <c:ptCount val="5"/>
                <c:pt idx="0">
                  <c:v>-1.754061458437095E-2</c:v>
                </c:pt>
                <c:pt idx="1">
                  <c:v>-3.141807197134372E-2</c:v>
                </c:pt>
                <c:pt idx="2">
                  <c:v>-4.0958257652017327E-3</c:v>
                </c:pt>
                <c:pt idx="3">
                  <c:v>1.0538732113756222E-3</c:v>
                </c:pt>
                <c:pt idx="4">
                  <c:v>4.5687741784751879E-2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45862</c:v>
                </c:pt>
                <c:pt idx="1">
                  <c:v>45861</c:v>
                </c:pt>
                <c:pt idx="2">
                  <c:v>45860</c:v>
                </c:pt>
                <c:pt idx="3">
                  <c:v>45859</c:v>
                </c:pt>
                <c:pt idx="4">
                  <c:v>45858</c:v>
                </c:pt>
              </c:numCache>
            </c:numRef>
          </c:cat>
          <c:val>
            <c:numRef>
              <c:f>'data part 1'!$I$39:$I$43</c:f>
              <c:numCache>
                <c:formatCode>General</c:formatCode>
                <c:ptCount val="5"/>
                <c:pt idx="0">
                  <c:v>-6.312897324788902E-3</c:v>
                </c:pt>
                <c:pt idx="1">
                  <c:v>1.1227717259582048E-2</c:v>
                </c:pt>
                <c:pt idx="2">
                  <c:v>4.2645789230925768E-2</c:v>
                </c:pt>
                <c:pt idx="3">
                  <c:v>4.6741614996127501E-2</c:v>
                </c:pt>
                <c:pt idx="4">
                  <c:v>4.5687741784751879E-2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45861</c:v>
                </c:pt>
                <c:pt idx="1">
                  <c:v>45860</c:v>
                </c:pt>
                <c:pt idx="2">
                  <c:v>45859</c:v>
                </c:pt>
                <c:pt idx="3">
                  <c:v>45856</c:v>
                </c:pt>
                <c:pt idx="4">
                  <c:v>45855</c:v>
                </c:pt>
              </c:numCache>
            </c:numRef>
          </c:cat>
          <c:val>
            <c:numRef>
              <c:f>'data part 1'!$Q$39:$Q$43</c:f>
              <c:numCache>
                <c:formatCode>General</c:formatCode>
                <c:ptCount val="5"/>
                <c:pt idx="0">
                  <c:v>1.914241960183638E-4</c:v>
                </c:pt>
                <c:pt idx="1">
                  <c:v>-3.8270187523914423E-4</c:v>
                </c:pt>
                <c:pt idx="2">
                  <c:v>-3.8255547054322214E-4</c:v>
                </c:pt>
                <c:pt idx="3">
                  <c:v>1.9131432944319293E-4</c:v>
                </c:pt>
                <c:pt idx="4">
                  <c:v>-1.9127773527161107E-4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45861</c:v>
                </c:pt>
                <c:pt idx="1">
                  <c:v>45860</c:v>
                </c:pt>
                <c:pt idx="2">
                  <c:v>45859</c:v>
                </c:pt>
                <c:pt idx="3">
                  <c:v>45856</c:v>
                </c:pt>
                <c:pt idx="4">
                  <c:v>45855</c:v>
                </c:pt>
              </c:numCache>
            </c:numRef>
          </c:cat>
          <c:val>
            <c:numRef>
              <c:f>'data part 1'!$P$39:$P$43</c:f>
              <c:numCache>
                <c:formatCode>General</c:formatCode>
                <c:ptCount val="5"/>
                <c:pt idx="0">
                  <c:v>-5.7379655559242071E-4</c:v>
                </c:pt>
                <c:pt idx="1">
                  <c:v>-7.6522075161078451E-4</c:v>
                </c:pt>
                <c:pt idx="2">
                  <c:v>-3.8251887637164028E-4</c:v>
                </c:pt>
                <c:pt idx="3">
                  <c:v>3.6594171581860735E-8</c:v>
                </c:pt>
                <c:pt idx="4">
                  <c:v>-1.9127773527161107E-4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weekly_ms_index!$C$2:$C$61</c:f>
              <c:numCache>
                <c:formatCode>0.00%</c:formatCode>
                <c:ptCount val="60"/>
                <c:pt idx="0">
                  <c:v>0.52506596306068598</c:v>
                </c:pt>
                <c:pt idx="1">
                  <c:v>0.61741424802110823</c:v>
                </c:pt>
                <c:pt idx="2">
                  <c:v>0.49604221635883905</c:v>
                </c:pt>
                <c:pt idx="3">
                  <c:v>0.51978891820580475</c:v>
                </c:pt>
                <c:pt idx="4">
                  <c:v>0.71503957783641159</c:v>
                </c:pt>
                <c:pt idx="5">
                  <c:v>0.68073878627968343</c:v>
                </c:pt>
                <c:pt idx="6">
                  <c:v>0.62005277044854878</c:v>
                </c:pt>
                <c:pt idx="7">
                  <c:v>0.58575197889182062</c:v>
                </c:pt>
                <c:pt idx="8">
                  <c:v>0.67810026385224276</c:v>
                </c:pt>
                <c:pt idx="9">
                  <c:v>0.62005277044854878</c:v>
                </c:pt>
                <c:pt idx="10">
                  <c:v>0.73614775725593673</c:v>
                </c:pt>
                <c:pt idx="11">
                  <c:v>0.73614775725593673</c:v>
                </c:pt>
                <c:pt idx="12">
                  <c:v>0.75461741424802109</c:v>
                </c:pt>
                <c:pt idx="13">
                  <c:v>0.66754617414248019</c:v>
                </c:pt>
                <c:pt idx="14">
                  <c:v>0.63588390501319259</c:v>
                </c:pt>
                <c:pt idx="15">
                  <c:v>0.57255936675461738</c:v>
                </c:pt>
                <c:pt idx="16">
                  <c:v>0.62532981530343013</c:v>
                </c:pt>
                <c:pt idx="17">
                  <c:v>0.45910290237467016</c:v>
                </c:pt>
                <c:pt idx="18">
                  <c:v>0.61455525606469008</c:v>
                </c:pt>
                <c:pt idx="19">
                  <c:v>0.52560646900269536</c:v>
                </c:pt>
                <c:pt idx="20">
                  <c:v>0.46361185983827491</c:v>
                </c:pt>
                <c:pt idx="21">
                  <c:v>0.48787061994609165</c:v>
                </c:pt>
                <c:pt idx="22">
                  <c:v>0.47978436657681939</c:v>
                </c:pt>
                <c:pt idx="23">
                  <c:v>0.40161725067385445</c:v>
                </c:pt>
                <c:pt idx="24">
                  <c:v>0.55256064690026951</c:v>
                </c:pt>
                <c:pt idx="25">
                  <c:v>0.54716981132075471</c:v>
                </c:pt>
                <c:pt idx="26">
                  <c:v>0.60646900269541781</c:v>
                </c:pt>
                <c:pt idx="27">
                  <c:v>0.68733153638814015</c:v>
                </c:pt>
                <c:pt idx="28">
                  <c:v>0.5768194070080862</c:v>
                </c:pt>
                <c:pt idx="29">
                  <c:v>0.29380053908355797</c:v>
                </c:pt>
                <c:pt idx="30">
                  <c:v>0.38274932614555257</c:v>
                </c:pt>
                <c:pt idx="31">
                  <c:v>0.26415094339622641</c:v>
                </c:pt>
                <c:pt idx="32">
                  <c:v>0.18867924528301888</c:v>
                </c:pt>
                <c:pt idx="33">
                  <c:v>0.22102425876010781</c:v>
                </c:pt>
                <c:pt idx="34">
                  <c:v>0.32884097035040433</c:v>
                </c:pt>
                <c:pt idx="35">
                  <c:v>0.53638814016172509</c:v>
                </c:pt>
                <c:pt idx="36">
                  <c:v>0.55256064690026951</c:v>
                </c:pt>
                <c:pt idx="37">
                  <c:v>0.58490566037735847</c:v>
                </c:pt>
                <c:pt idx="38">
                  <c:v>0.59568733153638809</c:v>
                </c:pt>
                <c:pt idx="39">
                  <c:v>0.52830188679245282</c:v>
                </c:pt>
                <c:pt idx="40">
                  <c:v>0.7439353099730458</c:v>
                </c:pt>
                <c:pt idx="41">
                  <c:v>0.78975741239892183</c:v>
                </c:pt>
                <c:pt idx="42">
                  <c:v>0.80592991913746626</c:v>
                </c:pt>
                <c:pt idx="43">
                  <c:v>0.6253369272237197</c:v>
                </c:pt>
                <c:pt idx="44">
                  <c:v>0.33692722371967654</c:v>
                </c:pt>
                <c:pt idx="45">
                  <c:v>0.30727762803234504</c:v>
                </c:pt>
                <c:pt idx="46">
                  <c:v>0.38274932614555257</c:v>
                </c:pt>
                <c:pt idx="47">
                  <c:v>0.38814016172506738</c:v>
                </c:pt>
                <c:pt idx="48">
                  <c:v>0.34770889487870621</c:v>
                </c:pt>
                <c:pt idx="49">
                  <c:v>0.57412398921832886</c:v>
                </c:pt>
                <c:pt idx="50">
                  <c:v>0.71159029649595684</c:v>
                </c:pt>
                <c:pt idx="51">
                  <c:v>0.77358490566037741</c:v>
                </c:pt>
                <c:pt idx="52">
                  <c:v>0.80053908355795145</c:v>
                </c:pt>
                <c:pt idx="53">
                  <c:v>0.71967654986522911</c:v>
                </c:pt>
                <c:pt idx="54">
                  <c:v>0.69541778975741242</c:v>
                </c:pt>
                <c:pt idx="55">
                  <c:v>0.73854447439353099</c:v>
                </c:pt>
                <c:pt idx="56">
                  <c:v>0.63881401617250677</c:v>
                </c:pt>
                <c:pt idx="57">
                  <c:v>0.70080862533692723</c:v>
                </c:pt>
                <c:pt idx="58">
                  <c:v>0.73315363881401618</c:v>
                </c:pt>
                <c:pt idx="59">
                  <c:v>0.8328840970350404</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weekly_ms_index!$D$2:$D$61</c:f>
              <c:numCache>
                <c:formatCode>0.00%</c:formatCode>
                <c:ptCount val="60"/>
                <c:pt idx="0">
                  <c:v>0.79419525065963059</c:v>
                </c:pt>
                <c:pt idx="1">
                  <c:v>0.80738786279683372</c:v>
                </c:pt>
                <c:pt idx="2">
                  <c:v>0.78100263852242746</c:v>
                </c:pt>
                <c:pt idx="3">
                  <c:v>0.76781002638522422</c:v>
                </c:pt>
                <c:pt idx="4">
                  <c:v>0.81266490765171506</c:v>
                </c:pt>
                <c:pt idx="5">
                  <c:v>0.82585751978891819</c:v>
                </c:pt>
                <c:pt idx="6">
                  <c:v>0.77572559366754612</c:v>
                </c:pt>
                <c:pt idx="7">
                  <c:v>0.74934036939313986</c:v>
                </c:pt>
                <c:pt idx="8">
                  <c:v>0.77572559366754612</c:v>
                </c:pt>
                <c:pt idx="9">
                  <c:v>0.76781002638522422</c:v>
                </c:pt>
                <c:pt idx="10">
                  <c:v>0.80211081794195249</c:v>
                </c:pt>
                <c:pt idx="11">
                  <c:v>0.79947229551451182</c:v>
                </c:pt>
                <c:pt idx="12">
                  <c:v>0.75989445910290232</c:v>
                </c:pt>
                <c:pt idx="13">
                  <c:v>0.71503957783641159</c:v>
                </c:pt>
                <c:pt idx="14">
                  <c:v>0.63060686015831136</c:v>
                </c:pt>
                <c:pt idx="15">
                  <c:v>0.56464379947229548</c:v>
                </c:pt>
                <c:pt idx="16">
                  <c:v>0.55145118733509235</c:v>
                </c:pt>
                <c:pt idx="17">
                  <c:v>0.46174142480211083</c:v>
                </c:pt>
                <c:pt idx="18">
                  <c:v>0.50404312668463613</c:v>
                </c:pt>
                <c:pt idx="19">
                  <c:v>0.46091644204851751</c:v>
                </c:pt>
                <c:pt idx="20">
                  <c:v>0.43396226415094341</c:v>
                </c:pt>
                <c:pt idx="21">
                  <c:v>0.42048517520215634</c:v>
                </c:pt>
                <c:pt idx="22">
                  <c:v>0.44743935309973049</c:v>
                </c:pt>
                <c:pt idx="23">
                  <c:v>0.44743935309973049</c:v>
                </c:pt>
                <c:pt idx="24">
                  <c:v>0.49595687331536387</c:v>
                </c:pt>
                <c:pt idx="25">
                  <c:v>0.47708894878706198</c:v>
                </c:pt>
                <c:pt idx="26">
                  <c:v>0.48517520215633425</c:v>
                </c:pt>
                <c:pt idx="27">
                  <c:v>0.52021563342318056</c:v>
                </c:pt>
                <c:pt idx="28">
                  <c:v>0.49865229110512127</c:v>
                </c:pt>
                <c:pt idx="29">
                  <c:v>0.35309973045822102</c:v>
                </c:pt>
                <c:pt idx="30">
                  <c:v>0.49865229110512127</c:v>
                </c:pt>
                <c:pt idx="31">
                  <c:v>0.42587601078167114</c:v>
                </c:pt>
                <c:pt idx="32">
                  <c:v>0.42587601078167114</c:v>
                </c:pt>
                <c:pt idx="33">
                  <c:v>0.40700808625336926</c:v>
                </c:pt>
                <c:pt idx="34">
                  <c:v>0.59029649595687328</c:v>
                </c:pt>
                <c:pt idx="35">
                  <c:v>0.75741239892183287</c:v>
                </c:pt>
                <c:pt idx="36">
                  <c:v>0.76819407008086249</c:v>
                </c:pt>
                <c:pt idx="37">
                  <c:v>0.75471698113207553</c:v>
                </c:pt>
                <c:pt idx="38">
                  <c:v>0.68194070080862534</c:v>
                </c:pt>
                <c:pt idx="39">
                  <c:v>0.65768194070080865</c:v>
                </c:pt>
                <c:pt idx="40">
                  <c:v>0.80323450134770891</c:v>
                </c:pt>
                <c:pt idx="41">
                  <c:v>0.81671159029649598</c:v>
                </c:pt>
                <c:pt idx="42">
                  <c:v>0.81401617250673852</c:v>
                </c:pt>
                <c:pt idx="43">
                  <c:v>0.76010781671159033</c:v>
                </c:pt>
                <c:pt idx="44">
                  <c:v>0.81671159029649598</c:v>
                </c:pt>
                <c:pt idx="45">
                  <c:v>0.82210242587601079</c:v>
                </c:pt>
                <c:pt idx="46">
                  <c:v>0.85444743935309975</c:v>
                </c:pt>
                <c:pt idx="47">
                  <c:v>0.87601078167115898</c:v>
                </c:pt>
                <c:pt idx="48">
                  <c:v>0.83827493261455521</c:v>
                </c:pt>
                <c:pt idx="49">
                  <c:v>0.8571428571428571</c:v>
                </c:pt>
                <c:pt idx="50">
                  <c:v>0.87601078167115898</c:v>
                </c:pt>
                <c:pt idx="51">
                  <c:v>0.86522911051212936</c:v>
                </c:pt>
                <c:pt idx="52">
                  <c:v>0.85444743935309975</c:v>
                </c:pt>
                <c:pt idx="53">
                  <c:v>0.89218328840970351</c:v>
                </c:pt>
                <c:pt idx="54">
                  <c:v>0.87601078167115898</c:v>
                </c:pt>
                <c:pt idx="55">
                  <c:v>0.84366576819407013</c:v>
                </c:pt>
                <c:pt idx="56">
                  <c:v>0.64690026954177893</c:v>
                </c:pt>
                <c:pt idx="57">
                  <c:v>0.53908355795148244</c:v>
                </c:pt>
                <c:pt idx="58">
                  <c:v>0.50943396226415094</c:v>
                </c:pt>
                <c:pt idx="59">
                  <c:v>0.46630727762803237</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weekly_ms_index!$E$2:$E$61</c:f>
              <c:numCache>
                <c:formatCode>0.00%</c:formatCode>
                <c:ptCount val="60"/>
                <c:pt idx="0">
                  <c:v>0.86807387862796836</c:v>
                </c:pt>
                <c:pt idx="1">
                  <c:v>0.8812664907651715</c:v>
                </c:pt>
                <c:pt idx="2">
                  <c:v>0.8812664907651715</c:v>
                </c:pt>
                <c:pt idx="3">
                  <c:v>0.87598944591029027</c:v>
                </c:pt>
                <c:pt idx="4">
                  <c:v>0.89973614775725597</c:v>
                </c:pt>
                <c:pt idx="5">
                  <c:v>0.89445910290237463</c:v>
                </c:pt>
                <c:pt idx="6">
                  <c:v>0.87862796833773082</c:v>
                </c:pt>
                <c:pt idx="7">
                  <c:v>0.87598944591029027</c:v>
                </c:pt>
                <c:pt idx="8">
                  <c:v>0.86807387862796836</c:v>
                </c:pt>
                <c:pt idx="9">
                  <c:v>0.86543535620052769</c:v>
                </c:pt>
                <c:pt idx="10">
                  <c:v>0.85488126649076512</c:v>
                </c:pt>
                <c:pt idx="11">
                  <c:v>0.86015831134564646</c:v>
                </c:pt>
                <c:pt idx="12">
                  <c:v>0.84696569920844322</c:v>
                </c:pt>
                <c:pt idx="13">
                  <c:v>0.87598944591029027</c:v>
                </c:pt>
                <c:pt idx="14">
                  <c:v>0.86807387862796836</c:v>
                </c:pt>
                <c:pt idx="15">
                  <c:v>0.85488126649076512</c:v>
                </c:pt>
                <c:pt idx="16">
                  <c:v>0.81002638522427439</c:v>
                </c:pt>
                <c:pt idx="17">
                  <c:v>0.76517150395778366</c:v>
                </c:pt>
                <c:pt idx="18">
                  <c:v>0.74123989218328845</c:v>
                </c:pt>
                <c:pt idx="19">
                  <c:v>0.73045822102425872</c:v>
                </c:pt>
                <c:pt idx="20">
                  <c:v>0.7142857142857143</c:v>
                </c:pt>
                <c:pt idx="21">
                  <c:v>0.71159029649595684</c:v>
                </c:pt>
                <c:pt idx="22">
                  <c:v>0.70080862533692723</c:v>
                </c:pt>
                <c:pt idx="23">
                  <c:v>0.69002695417789761</c:v>
                </c:pt>
                <c:pt idx="24">
                  <c:v>0.68194070080862534</c:v>
                </c:pt>
                <c:pt idx="25">
                  <c:v>0.67654986522911054</c:v>
                </c:pt>
                <c:pt idx="26">
                  <c:v>0.67115902964959573</c:v>
                </c:pt>
                <c:pt idx="27">
                  <c:v>0.67924528301886788</c:v>
                </c:pt>
                <c:pt idx="28">
                  <c:v>0.64690026954177893</c:v>
                </c:pt>
                <c:pt idx="29">
                  <c:v>0.61725067385444743</c:v>
                </c:pt>
                <c:pt idx="30">
                  <c:v>0.65498652291105119</c:v>
                </c:pt>
                <c:pt idx="31">
                  <c:v>0.59838274932614555</c:v>
                </c:pt>
                <c:pt idx="32">
                  <c:v>0.56603773584905659</c:v>
                </c:pt>
                <c:pt idx="33">
                  <c:v>0.56334231805929924</c:v>
                </c:pt>
                <c:pt idx="34">
                  <c:v>0.60916442048517516</c:v>
                </c:pt>
                <c:pt idx="35">
                  <c:v>0.64959568733153639</c:v>
                </c:pt>
                <c:pt idx="36">
                  <c:v>0.64420485175202158</c:v>
                </c:pt>
                <c:pt idx="37">
                  <c:v>0.64420485175202158</c:v>
                </c:pt>
                <c:pt idx="38">
                  <c:v>0.59838274932614555</c:v>
                </c:pt>
                <c:pt idx="39">
                  <c:v>0.56064690026954178</c:v>
                </c:pt>
                <c:pt idx="40">
                  <c:v>0.59838274932614555</c:v>
                </c:pt>
                <c:pt idx="41">
                  <c:v>0.56334231805929924</c:v>
                </c:pt>
                <c:pt idx="42">
                  <c:v>0.53369272237196763</c:v>
                </c:pt>
                <c:pt idx="43">
                  <c:v>0.48517520215633425</c:v>
                </c:pt>
                <c:pt idx="44">
                  <c:v>0.40970350404312667</c:v>
                </c:pt>
                <c:pt idx="45">
                  <c:v>0.40161725067385445</c:v>
                </c:pt>
                <c:pt idx="46">
                  <c:v>0.40970350404312667</c:v>
                </c:pt>
                <c:pt idx="47">
                  <c:v>0.42318059299191374</c:v>
                </c:pt>
                <c:pt idx="48">
                  <c:v>0.40161725067385445</c:v>
                </c:pt>
                <c:pt idx="49">
                  <c:v>0.44474393530997303</c:v>
                </c:pt>
                <c:pt idx="50">
                  <c:v>0.47439353099730458</c:v>
                </c:pt>
                <c:pt idx="51">
                  <c:v>0.46091644204851751</c:v>
                </c:pt>
                <c:pt idx="52">
                  <c:v>0.43126684636118601</c:v>
                </c:pt>
                <c:pt idx="53">
                  <c:v>0.3719676549865229</c:v>
                </c:pt>
                <c:pt idx="54">
                  <c:v>0.33692722371967654</c:v>
                </c:pt>
                <c:pt idx="55">
                  <c:v>0.33423180592991913</c:v>
                </c:pt>
                <c:pt idx="56">
                  <c:v>0.30997304582210244</c:v>
                </c:pt>
                <c:pt idx="57">
                  <c:v>0.29649595687331537</c:v>
                </c:pt>
                <c:pt idx="58">
                  <c:v>0.31266846361185985</c:v>
                </c:pt>
                <c:pt idx="59">
                  <c:v>0.27223719676549868</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f>weekly_ms_index!$F$2:$F$61</c:f>
              <c:numCache>
                <c:formatCode>0.00%</c:formatCode>
                <c:ptCount val="60"/>
                <c:pt idx="0">
                  <c:v>0.72559366754617416</c:v>
                </c:pt>
                <c:pt idx="1">
                  <c:v>0.72559366754617416</c:v>
                </c:pt>
                <c:pt idx="2">
                  <c:v>0.70448548812664913</c:v>
                </c:pt>
                <c:pt idx="3">
                  <c:v>0.69129287598944589</c:v>
                </c:pt>
                <c:pt idx="4">
                  <c:v>0.70712401055408969</c:v>
                </c:pt>
                <c:pt idx="5">
                  <c:v>0.68865435356200533</c:v>
                </c:pt>
                <c:pt idx="6">
                  <c:v>0.67810026385224276</c:v>
                </c:pt>
                <c:pt idx="7">
                  <c:v>0.67018469656992086</c:v>
                </c:pt>
                <c:pt idx="8">
                  <c:v>0.64643799472295516</c:v>
                </c:pt>
                <c:pt idx="9">
                  <c:v>0.60422163588390498</c:v>
                </c:pt>
                <c:pt idx="10">
                  <c:v>0.60949868073878632</c:v>
                </c:pt>
                <c:pt idx="11">
                  <c:v>0.60422163588390498</c:v>
                </c:pt>
                <c:pt idx="12">
                  <c:v>0.57255936675461738</c:v>
                </c:pt>
                <c:pt idx="13">
                  <c:v>0.54353562005277045</c:v>
                </c:pt>
                <c:pt idx="14">
                  <c:v>0.52506596306068598</c:v>
                </c:pt>
                <c:pt idx="15">
                  <c:v>0.50659630606860162</c:v>
                </c:pt>
                <c:pt idx="16">
                  <c:v>0.51978891820580475</c:v>
                </c:pt>
                <c:pt idx="17">
                  <c:v>0.48284960422163586</c:v>
                </c:pt>
                <c:pt idx="18">
                  <c:v>0.44743935309973049</c:v>
                </c:pt>
                <c:pt idx="19">
                  <c:v>0.43126684636118601</c:v>
                </c:pt>
                <c:pt idx="20">
                  <c:v>0.43396226415094341</c:v>
                </c:pt>
                <c:pt idx="21">
                  <c:v>0.42857142857142855</c:v>
                </c:pt>
                <c:pt idx="22">
                  <c:v>0.42857142857142855</c:v>
                </c:pt>
                <c:pt idx="23">
                  <c:v>0.41509433962264153</c:v>
                </c:pt>
                <c:pt idx="24">
                  <c:v>0.42048517520215634</c:v>
                </c:pt>
                <c:pt idx="25">
                  <c:v>0.40700808625336926</c:v>
                </c:pt>
                <c:pt idx="26">
                  <c:v>0.41239892183288412</c:v>
                </c:pt>
                <c:pt idx="27">
                  <c:v>0.43126684636118601</c:v>
                </c:pt>
                <c:pt idx="28">
                  <c:v>0.42318059299191374</c:v>
                </c:pt>
                <c:pt idx="29">
                  <c:v>0.36388140161725069</c:v>
                </c:pt>
                <c:pt idx="30">
                  <c:v>0.40970350404312667</c:v>
                </c:pt>
                <c:pt idx="31">
                  <c:v>0.38005390835579517</c:v>
                </c:pt>
                <c:pt idx="32">
                  <c:v>0.36388140161725069</c:v>
                </c:pt>
                <c:pt idx="33">
                  <c:v>0.36657681940700809</c:v>
                </c:pt>
                <c:pt idx="34">
                  <c:v>0.39622641509433965</c:v>
                </c:pt>
                <c:pt idx="35">
                  <c:v>0.43396226415094341</c:v>
                </c:pt>
                <c:pt idx="36">
                  <c:v>0.43126684636118601</c:v>
                </c:pt>
                <c:pt idx="37">
                  <c:v>0.41239892183288412</c:v>
                </c:pt>
                <c:pt idx="38">
                  <c:v>0.40970350404312667</c:v>
                </c:pt>
                <c:pt idx="39">
                  <c:v>0.3746630727762803</c:v>
                </c:pt>
                <c:pt idx="40">
                  <c:v>0.37735849056603776</c:v>
                </c:pt>
                <c:pt idx="41">
                  <c:v>0.38005390835579517</c:v>
                </c:pt>
                <c:pt idx="42">
                  <c:v>0.3746630727762803</c:v>
                </c:pt>
                <c:pt idx="43">
                  <c:v>0.36388140161725069</c:v>
                </c:pt>
                <c:pt idx="44">
                  <c:v>0.32614555256064692</c:v>
                </c:pt>
                <c:pt idx="45">
                  <c:v>0.31266846361185985</c:v>
                </c:pt>
                <c:pt idx="46">
                  <c:v>0.32075471698113206</c:v>
                </c:pt>
                <c:pt idx="47">
                  <c:v>0.33153638814016173</c:v>
                </c:pt>
                <c:pt idx="48">
                  <c:v>0.29919137466307277</c:v>
                </c:pt>
                <c:pt idx="49">
                  <c:v>0.32075471698113206</c:v>
                </c:pt>
                <c:pt idx="50">
                  <c:v>0.32345013477088946</c:v>
                </c:pt>
                <c:pt idx="51">
                  <c:v>0.32345013477088946</c:v>
                </c:pt>
                <c:pt idx="52">
                  <c:v>0.29380053908355797</c:v>
                </c:pt>
                <c:pt idx="53">
                  <c:v>0.2857142857142857</c:v>
                </c:pt>
                <c:pt idx="54">
                  <c:v>0.28301886792452829</c:v>
                </c:pt>
                <c:pt idx="55">
                  <c:v>0.28032345013477089</c:v>
                </c:pt>
                <c:pt idx="56">
                  <c:v>0.26145552560646901</c:v>
                </c:pt>
                <c:pt idx="57">
                  <c:v>0.26684636118598382</c:v>
                </c:pt>
                <c:pt idx="58">
                  <c:v>0.27223719676549868</c:v>
                </c:pt>
                <c:pt idx="59">
                  <c:v>0.26145552560646901</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45842</c:v>
                      </c:pt>
                      <c:pt idx="15">
                        <c:v>45841</c:v>
                      </c:pt>
                      <c:pt idx="16">
                        <c:v>45840</c:v>
                      </c:pt>
                      <c:pt idx="17">
                        <c:v>45839</c:v>
                      </c:pt>
                      <c:pt idx="18">
                        <c:v>45838</c:v>
                      </c:pt>
                      <c:pt idx="19">
                        <c:v>45835</c:v>
                      </c:pt>
                      <c:pt idx="20">
                        <c:v>45834</c:v>
                      </c:pt>
                      <c:pt idx="21">
                        <c:v>45833</c:v>
                      </c:pt>
                      <c:pt idx="22">
                        <c:v>45832</c:v>
                      </c:pt>
                      <c:pt idx="23">
                        <c:v>45831</c:v>
                      </c:pt>
                      <c:pt idx="24">
                        <c:v>45828</c:v>
                      </c:pt>
                      <c:pt idx="25">
                        <c:v>45827</c:v>
                      </c:pt>
                      <c:pt idx="26">
                        <c:v>45826</c:v>
                      </c:pt>
                      <c:pt idx="27">
                        <c:v>45825</c:v>
                      </c:pt>
                      <c:pt idx="28">
                        <c:v>45824</c:v>
                      </c:pt>
                      <c:pt idx="29">
                        <c:v>45821</c:v>
                      </c:pt>
                      <c:pt idx="30">
                        <c:v>45820</c:v>
                      </c:pt>
                      <c:pt idx="31">
                        <c:v>45819</c:v>
                      </c:pt>
                      <c:pt idx="32">
                        <c:v>45818</c:v>
                      </c:pt>
                      <c:pt idx="33">
                        <c:v>45817</c:v>
                      </c:pt>
                      <c:pt idx="34">
                        <c:v>45814</c:v>
                      </c:pt>
                      <c:pt idx="35">
                        <c:v>45813</c:v>
                      </c:pt>
                      <c:pt idx="36">
                        <c:v>45812</c:v>
                      </c:pt>
                      <c:pt idx="37">
                        <c:v>45811</c:v>
                      </c:pt>
                      <c:pt idx="38">
                        <c:v>45810</c:v>
                      </c:pt>
                      <c:pt idx="39">
                        <c:v>45807</c:v>
                      </c:pt>
                      <c:pt idx="40">
                        <c:v>45806</c:v>
                      </c:pt>
                      <c:pt idx="41">
                        <c:v>45805</c:v>
                      </c:pt>
                      <c:pt idx="42">
                        <c:v>45804</c:v>
                      </c:pt>
                      <c:pt idx="43">
                        <c:v>45803</c:v>
                      </c:pt>
                      <c:pt idx="44">
                        <c:v>45800</c:v>
                      </c:pt>
                      <c:pt idx="45">
                        <c:v>45799</c:v>
                      </c:pt>
                      <c:pt idx="46">
                        <c:v>45798</c:v>
                      </c:pt>
                      <c:pt idx="47">
                        <c:v>45797</c:v>
                      </c:pt>
                      <c:pt idx="48">
                        <c:v>45796</c:v>
                      </c:pt>
                      <c:pt idx="49">
                        <c:v>45793</c:v>
                      </c:pt>
                      <c:pt idx="50">
                        <c:v>45792</c:v>
                      </c:pt>
                      <c:pt idx="51">
                        <c:v>45791</c:v>
                      </c:pt>
                      <c:pt idx="52">
                        <c:v>45790</c:v>
                      </c:pt>
                      <c:pt idx="53">
                        <c:v>45789</c:v>
                      </c:pt>
                      <c:pt idx="54">
                        <c:v>45786</c:v>
                      </c:pt>
                      <c:pt idx="55">
                        <c:v>45785</c:v>
                      </c:pt>
                      <c:pt idx="56">
                        <c:v>45784</c:v>
                      </c:pt>
                      <c:pt idx="57">
                        <c:v>45783</c:v>
                      </c:pt>
                      <c:pt idx="58">
                        <c:v>45782</c:v>
                      </c:pt>
                      <c:pt idx="59">
                        <c:v>45776</c:v>
                      </c:pt>
                    </c:numCache>
                  </c:numRef>
                </c:cat>
                <c:val>
                  <c:numRef>
                    <c:extLst>
                      <c:ext uri="{02D57815-91ED-43cb-92C2-25804820EDAC}">
                        <c15:formulaRef>
                          <c15:sqref>weekly_ms_index!$B$2:$B$61</c15:sqref>
                        </c15:formulaRef>
                      </c:ext>
                    </c:extLst>
                    <c:numCache>
                      <c:formatCode>General</c:formatCode>
                      <c:ptCount val="60"/>
                      <c:pt idx="0">
                        <c:v>1515.5999755859375</c:v>
                      </c:pt>
                      <c:pt idx="1">
                        <c:v>1512.31005859375</c:v>
                      </c:pt>
                      <c:pt idx="2">
                        <c:v>1509.5400390625</c:v>
                      </c:pt>
                      <c:pt idx="3">
                        <c:v>1485.050048828125</c:v>
                      </c:pt>
                      <c:pt idx="4">
                        <c:v>1497.280029296875</c:v>
                      </c:pt>
                      <c:pt idx="5">
                        <c:v>1490.010009765625</c:v>
                      </c:pt>
                      <c:pt idx="6">
                        <c:v>1475.469970703125</c:v>
                      </c:pt>
                      <c:pt idx="7">
                        <c:v>1460.6500244140625</c:v>
                      </c:pt>
                      <c:pt idx="8">
                        <c:v>1470.4200439453125</c:v>
                      </c:pt>
                      <c:pt idx="9">
                        <c:v>1457.760009765625</c:v>
                      </c:pt>
                      <c:pt idx="10">
                        <c:v>1445.6400146484375</c:v>
                      </c:pt>
                      <c:pt idx="11">
                        <c:v>1431.3199462890625</c:v>
                      </c:pt>
                      <c:pt idx="12">
                        <c:v>1415.4599609375</c:v>
                      </c:pt>
                      <c:pt idx="13">
                        <c:v>1402.06005859375</c:v>
                      </c:pt>
                      <c:pt idx="14">
                        <c:v>1386.969970703125</c:v>
                      </c:pt>
                      <c:pt idx="15">
                        <c:v>1381.9599609375</c:v>
                      </c:pt>
                      <c:pt idx="16">
                        <c:v>1384.5899658203125</c:v>
                      </c:pt>
                      <c:pt idx="17">
                        <c:v>1377.8399658203125</c:v>
                      </c:pt>
                      <c:pt idx="18">
                        <c:v>1376.0699462890625</c:v>
                      </c:pt>
                      <c:pt idx="19">
                        <c:v>1371.43994140625</c:v>
                      </c:pt>
                      <c:pt idx="20">
                        <c:v>1365.6700439453125</c:v>
                      </c:pt>
                      <c:pt idx="21">
                        <c:v>1366.75</c:v>
                      </c:pt>
                      <c:pt idx="22">
                        <c:v>1366.77001953125</c:v>
                      </c:pt>
                      <c:pt idx="23">
                        <c:v>1358.1800537109375</c:v>
                      </c:pt>
                      <c:pt idx="24">
                        <c:v>1349.3499755859375</c:v>
                      </c:pt>
                      <c:pt idx="25">
                        <c:v>1352.0400390625</c:v>
                      </c:pt>
                      <c:pt idx="26">
                        <c:v>1346.8299560546875</c:v>
                      </c:pt>
                      <c:pt idx="27">
                        <c:v>1347.68994140625</c:v>
                      </c:pt>
                      <c:pt idx="28">
                        <c:v>1338.1099853515625</c:v>
                      </c:pt>
                      <c:pt idx="29">
                        <c:v>1315.489990234375</c:v>
                      </c:pt>
                      <c:pt idx="30">
                        <c:v>1322.989990234375</c:v>
                      </c:pt>
                      <c:pt idx="31">
                        <c:v>1315.199951171875</c:v>
                      </c:pt>
                      <c:pt idx="32">
                        <c:v>1316.22998046875</c:v>
                      </c:pt>
                      <c:pt idx="33">
                        <c:v>1310.5699462890625</c:v>
                      </c:pt>
                      <c:pt idx="34">
                        <c:v>1329.8900146484375</c:v>
                      </c:pt>
                      <c:pt idx="35">
                        <c:v>1342.0899658203125</c:v>
                      </c:pt>
                      <c:pt idx="36">
                        <c:v>1345.739990234375</c:v>
                      </c:pt>
                      <c:pt idx="37">
                        <c:v>1347.25</c:v>
                      </c:pt>
                      <c:pt idx="38">
                        <c:v>1336.300048828125</c:v>
                      </c:pt>
                      <c:pt idx="39">
                        <c:v>1332.5999755859375</c:v>
                      </c:pt>
                      <c:pt idx="40">
                        <c:v>1341.8599853515625</c:v>
                      </c:pt>
                      <c:pt idx="41">
                        <c:v>1341.8699951171875</c:v>
                      </c:pt>
                      <c:pt idx="42">
                        <c:v>1339.81005859375</c:v>
                      </c:pt>
                      <c:pt idx="43">
                        <c:v>1332.510009765625</c:v>
                      </c:pt>
                      <c:pt idx="44">
                        <c:v>1314.4599609375</c:v>
                      </c:pt>
                      <c:pt idx="45">
                        <c:v>1313.8399658203125</c:v>
                      </c:pt>
                      <c:pt idx="46">
                        <c:v>1323.050048828125</c:v>
                      </c:pt>
                      <c:pt idx="47">
                        <c:v>1315.1500244140625</c:v>
                      </c:pt>
                      <c:pt idx="48">
                        <c:v>1296.2900390625</c:v>
                      </c:pt>
                      <c:pt idx="49">
                        <c:v>1301.3900146484375</c:v>
                      </c:pt>
                      <c:pt idx="50">
                        <c:v>1313.199951171875</c:v>
                      </c:pt>
                      <c:pt idx="51">
                        <c:v>1309.72998046875</c:v>
                      </c:pt>
                      <c:pt idx="52">
                        <c:v>1293.4300537109375</c:v>
                      </c:pt>
                      <c:pt idx="53">
                        <c:v>1283.260009765625</c:v>
                      </c:pt>
                      <c:pt idx="54">
                        <c:v>1267.300048828125</c:v>
                      </c:pt>
                      <c:pt idx="55">
                        <c:v>1269.800048828125</c:v>
                      </c:pt>
                      <c:pt idx="56">
                        <c:v>1250.3699951171875</c:v>
                      </c:pt>
                      <c:pt idx="57">
                        <c:v>1241.949951171875</c:v>
                      </c:pt>
                      <c:pt idx="58">
                        <c:v>1240.050048828125</c:v>
                      </c:pt>
                      <c:pt idx="59">
                        <c:v>1226.300048828125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Du lịch và DV</c:v>
                </c:pt>
                <c:pt idx="2">
                  <c:v>Công nghệ</c:v>
                </c:pt>
                <c:pt idx="3">
                  <c:v>Chứng khoán</c:v>
                </c:pt>
                <c:pt idx="4">
                  <c:v>Hoá chất</c:v>
                </c:pt>
                <c:pt idx="5">
                  <c:v>BĐS KCN</c:v>
                </c:pt>
                <c:pt idx="6">
                  <c:v>Vận tải</c:v>
                </c:pt>
                <c:pt idx="7">
                  <c:v>Công nghiệp</c:v>
                </c:pt>
                <c:pt idx="8">
                  <c:v>DV hạ tầng</c:v>
                </c:pt>
                <c:pt idx="9">
                  <c:v>Dầu khí</c:v>
                </c:pt>
                <c:pt idx="10">
                  <c:v>Bảo hiểm</c:v>
                </c:pt>
                <c:pt idx="11">
                  <c:v>Thép</c:v>
                </c:pt>
                <c:pt idx="12">
                  <c:v>Công ty tài chính</c:v>
                </c:pt>
                <c:pt idx="13">
                  <c:v>Xây dựng</c:v>
                </c:pt>
                <c:pt idx="14">
                  <c:v>Bán lẻ</c:v>
                </c:pt>
                <c:pt idx="15">
                  <c:v>Thực phẩm</c:v>
                </c:pt>
                <c:pt idx="16">
                  <c:v>Khoáng sản</c:v>
                </c:pt>
                <c:pt idx="17">
                  <c:v>Thuỷ sản</c:v>
                </c:pt>
                <c:pt idx="18">
                  <c:v>Y tế</c:v>
                </c:pt>
                <c:pt idx="19">
                  <c:v>Hàng tiêu dùng</c:v>
                </c:pt>
                <c:pt idx="20">
                  <c:v>Dệt may</c:v>
                </c:pt>
                <c:pt idx="21">
                  <c:v>Bất động sản</c:v>
                </c:pt>
              </c:strCache>
            </c:strRef>
          </c:cat>
          <c:val>
            <c:numRef>
              <c:f>'data part 2'!$S$7:$S$28</c:f>
              <c:numCache>
                <c:formatCode>General</c:formatCode>
                <c:ptCount val="22"/>
                <c:pt idx="0">
                  <c:v>0.18452078467162203</c:v>
                </c:pt>
                <c:pt idx="1">
                  <c:v>0.17880965804984641</c:v>
                </c:pt>
                <c:pt idx="2">
                  <c:v>8.4403683262630869E-2</c:v>
                </c:pt>
                <c:pt idx="3">
                  <c:v>3.2508847456002805E-2</c:v>
                </c:pt>
                <c:pt idx="4">
                  <c:v>3.0040433494788521E-2</c:v>
                </c:pt>
                <c:pt idx="5">
                  <c:v>1.6434035082047247E-2</c:v>
                </c:pt>
                <c:pt idx="6">
                  <c:v>1.4919226128566535E-2</c:v>
                </c:pt>
                <c:pt idx="7">
                  <c:v>1.4697246089673894E-2</c:v>
                </c:pt>
                <c:pt idx="8">
                  <c:v>8.0852590876850546E-3</c:v>
                </c:pt>
                <c:pt idx="9">
                  <c:v>7.8110777154396047E-3</c:v>
                </c:pt>
                <c:pt idx="10">
                  <c:v>6.4354810810703994E-3</c:v>
                </c:pt>
                <c:pt idx="11">
                  <c:v>5.1241247952702957E-3</c:v>
                </c:pt>
                <c:pt idx="12">
                  <c:v>4.3569801635835598E-3</c:v>
                </c:pt>
                <c:pt idx="13">
                  <c:v>3.4948612274267815E-3</c:v>
                </c:pt>
                <c:pt idx="14">
                  <c:v>2.5756750759104979E-3</c:v>
                </c:pt>
                <c:pt idx="15">
                  <c:v>2.5069845440787741E-3</c:v>
                </c:pt>
                <c:pt idx="16">
                  <c:v>2.4773569536972731E-3</c:v>
                </c:pt>
                <c:pt idx="17">
                  <c:v>2.4691568791064323E-3</c:v>
                </c:pt>
                <c:pt idx="18">
                  <c:v>1.5086517162373461E-3</c:v>
                </c:pt>
                <c:pt idx="19">
                  <c:v>9.6592945379080043E-4</c:v>
                </c:pt>
                <c:pt idx="20">
                  <c:v>9.4349820687731007E-4</c:v>
                </c:pt>
                <c:pt idx="21">
                  <c:v>-0.12298735188696623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HVN</c:v>
                </c:pt>
                <c:pt idx="1">
                  <c:v>FPT</c:v>
                </c:pt>
                <c:pt idx="2">
                  <c:v>VPB</c:v>
                </c:pt>
                <c:pt idx="3">
                  <c:v>VJC</c:v>
                </c:pt>
                <c:pt idx="4">
                  <c:v>HDB</c:v>
                </c:pt>
                <c:pt idx="5">
                  <c:v>MCH</c:v>
                </c:pt>
                <c:pt idx="6">
                  <c:v>MSN</c:v>
                </c:pt>
                <c:pt idx="7">
                  <c:v>TCB</c:v>
                </c:pt>
                <c:pt idx="8">
                  <c:v>VIC</c:v>
                </c:pt>
                <c:pt idx="9">
                  <c:v>VHM</c:v>
                </c:pt>
              </c:strCache>
            </c:strRef>
          </c:cat>
          <c:val>
            <c:numRef>
              <c:f>'data part 2'!$S$31:$S$40</c:f>
              <c:numCache>
                <c:formatCode>General</c:formatCode>
                <c:ptCount val="10"/>
                <c:pt idx="0">
                  <c:v>0.12873666451982951</c:v>
                </c:pt>
                <c:pt idx="1">
                  <c:v>9.1843163331051289E-2</c:v>
                </c:pt>
                <c:pt idx="2">
                  <c:v>5.471627772692899E-2</c:v>
                </c:pt>
                <c:pt idx="3">
                  <c:v>4.0004359755492956E-2</c:v>
                </c:pt>
                <c:pt idx="4">
                  <c:v>3.5273682418681111E-2</c:v>
                </c:pt>
                <c:pt idx="5">
                  <c:v>-9.9042525076721497E-3</c:v>
                </c:pt>
                <c:pt idx="6">
                  <c:v>-1.7305024870648129E-2</c:v>
                </c:pt>
                <c:pt idx="7">
                  <c:v>-2.8520649215229617E-2</c:v>
                </c:pt>
                <c:pt idx="8">
                  <c:v>-5.6598782821781088E-2</c:v>
                </c:pt>
                <c:pt idx="9">
                  <c:v>-7.4616859325171134E-2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45862</c:v>
                </c:pt>
                <c:pt idx="1">
                  <c:v>45861</c:v>
                </c:pt>
                <c:pt idx="2">
                  <c:v>45860</c:v>
                </c:pt>
                <c:pt idx="3">
                  <c:v>45859</c:v>
                </c:pt>
                <c:pt idx="4">
                  <c:v>45856</c:v>
                </c:pt>
              </c:numCache>
            </c:numRef>
          </c:cat>
          <c:val>
            <c:numRef>
              <c:f>'data part 2'!$G$4:$G$8</c:f>
              <c:numCache>
                <c:formatCode>General</c:formatCode>
                <c:ptCount val="5"/>
                <c:pt idx="0">
                  <c:v>-589.46150092799951</c:v>
                </c:pt>
                <c:pt idx="1">
                  <c:v>106.2437928959996</c:v>
                </c:pt>
                <c:pt idx="2">
                  <c:v>-1880.3081052160003</c:v>
                </c:pt>
                <c:pt idx="3">
                  <c:v>137.96551065600039</c:v>
                </c:pt>
                <c:pt idx="4">
                  <c:v>-69.935638527999814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45862</c:v>
                </c:pt>
                <c:pt idx="1">
                  <c:v>45861</c:v>
                </c:pt>
                <c:pt idx="2">
                  <c:v>45860</c:v>
                </c:pt>
                <c:pt idx="3">
                  <c:v>45859</c:v>
                </c:pt>
                <c:pt idx="4">
                  <c:v>45856</c:v>
                </c:pt>
              </c:numCache>
            </c:numRef>
          </c:cat>
          <c:val>
            <c:numRef>
              <c:f>'data part 2'!$H$4:$H$8</c:f>
              <c:numCache>
                <c:formatCode>General</c:formatCode>
                <c:ptCount val="5"/>
                <c:pt idx="0">
                  <c:v>-2295.4959411199998</c:v>
                </c:pt>
                <c:pt idx="1">
                  <c:v>-1706.0344401920001</c:v>
                </c:pt>
                <c:pt idx="2">
                  <c:v>-1812.2782330879998</c:v>
                </c:pt>
                <c:pt idx="3">
                  <c:v>68.029872128000576</c:v>
                </c:pt>
                <c:pt idx="4">
                  <c:v>-69.935638527999814</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45862</c:v>
                </c:pt>
                <c:pt idx="1">
                  <c:v>45861</c:v>
                </c:pt>
                <c:pt idx="2">
                  <c:v>45860</c:v>
                </c:pt>
                <c:pt idx="3">
                  <c:v>45859</c:v>
                </c:pt>
                <c:pt idx="4">
                  <c:v>45856</c:v>
                </c:pt>
              </c:numCache>
            </c:numRef>
          </c:cat>
          <c:val>
            <c:numRef>
              <c:f>'data part 2'!$G$11:$G$15</c:f>
              <c:numCache>
                <c:formatCode>General</c:formatCode>
                <c:ptCount val="5"/>
                <c:pt idx="0">
                  <c:v>0</c:v>
                </c:pt>
                <c:pt idx="1">
                  <c:v>-138.24556863999999</c:v>
                </c:pt>
                <c:pt idx="2">
                  <c:v>-48.698318847999936</c:v>
                </c:pt>
                <c:pt idx="3">
                  <c:v>-38.515034623999952</c:v>
                </c:pt>
                <c:pt idx="4">
                  <c:v>134.95697510399992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45862</c:v>
                </c:pt>
                <c:pt idx="1">
                  <c:v>45861</c:v>
                </c:pt>
                <c:pt idx="2">
                  <c:v>45860</c:v>
                </c:pt>
                <c:pt idx="3">
                  <c:v>45859</c:v>
                </c:pt>
                <c:pt idx="4">
                  <c:v>45856</c:v>
                </c:pt>
              </c:numCache>
            </c:numRef>
          </c:cat>
          <c:val>
            <c:numRef>
              <c:f>'data part 2'!$H$11:$H$15</c:f>
              <c:numCache>
                <c:formatCode>General</c:formatCode>
                <c:ptCount val="5"/>
                <c:pt idx="0">
                  <c:v>-90.501947007999945</c:v>
                </c:pt>
                <c:pt idx="1">
                  <c:v>-90.501947007999945</c:v>
                </c:pt>
                <c:pt idx="2">
                  <c:v>47.743621632000043</c:v>
                </c:pt>
                <c:pt idx="3">
                  <c:v>96.441940479999971</c:v>
                </c:pt>
                <c:pt idx="4">
                  <c:v>134.95697510399992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3DD73F84-987D-420A-8FF7-99767CD15701}" formatIdx="0">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GMD
204.1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1,921.6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16/07/2025 - 24/07/2025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378982" y="13259637"/>
              <a:ext cx="6974184" cy="1004001"/>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78979" y="14089044"/>
              <a:ext cx="6974187" cy="1011116"/>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378982" y="18333217"/>
              <a:ext cx="6974184" cy="102576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378979" y="19184396"/>
              <a:ext cx="6966860" cy="103204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6224998634096"/><Relationship Id="rId1" Type="http://schemas.openxmlformats.org/officeDocument/2006/relationships/hyperlink" Target="https://pub-196e071ed6aa4a6a80cd72afba5ebd53.r2.dev/TA_WEEKLY_VNINDEX.png?v=0.6224998634096"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4" tableType="queryTable" totalsRowShown="0">
  <autoFilter ref="A1:B4" xr:uid="{37D1A25F-BD88-4F0C-96E9-C762E68C47D3}"/>
  <tableColumns count="2">
    <tableColumn id="1" xr3:uid="{2700E2CB-D715-4285-809C-6D1885396642}" uniqueName="1" name="news_type" queryTableFieldId="1" dataDxfId="136"/>
    <tableColumn id="2" xr3:uid="{B3DE98C8-5C85-4C85-890B-780DFE3BBDDD}" uniqueName="2" name="comment" queryTableFieldId="2" dataDxfId="1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134"/>
    <tableColumn id="2" xr3:uid="{95C6A7D4-98E5-4831-B5D5-BF03EF2D8BD7}" uniqueName="2" name="industry" queryTableFieldId="2" dataDxfId="133"/>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132"/>
    <tableColumn id="2" xr3:uid="{640B1DCB-BCF7-4695-9C58-AE5A0135DC53}" uniqueName="2" name="ticker" queryTableFieldId="2" dataDxfId="131"/>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30"/>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6"/>
    <tableColumn id="2" xr3:uid="{0F6D651A-723B-46F0-9F3A-A5B33C1BADE8}" uniqueName="2" name="ticker" queryTableFieldId="2" dataDxfId="129"/>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28"/>
    <tableColumn id="8" xr3:uid="{696D493E-12AD-4269-9ADC-8B70CA43C233}" uniqueName="8" name="type" queryTableFieldId="8" dataDxfId="12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5"/>
    <tableColumn id="6" xr3:uid="{D59AAAB7-EBAD-45AB-B82B-418239257675}" uniqueName="6" name="close" queryTableFieldId="6"/>
    <tableColumn id="30" xr3:uid="{27ED307B-72DD-4778-AD29-44EF8EA5C5B4}" uniqueName="30" name="trend_5p" queryTableFieldId="30" dataDxfId="4" dataCellStyle="Percent"/>
    <tableColumn id="31" xr3:uid="{3CB300A4-D911-47BD-B128-A6C5C806121B}" uniqueName="31" name="trend_20p" queryTableFieldId="31" dataDxfId="3" dataCellStyle="Percent"/>
    <tableColumn id="32" xr3:uid="{6FF7B721-FD71-44FA-B4CD-FD950D914C21}" uniqueName="32" name="trend_60p" queryTableFieldId="32" dataDxfId="2" dataCellStyle="Percent"/>
    <tableColumn id="33" xr3:uid="{05775727-1ED6-4A11-9F7C-BF70F4E30A61}" uniqueName="33" name="trend_240p" queryTableFieldId="33" dataDxfId="1"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0"/>
    <tableColumn id="2" xr3:uid="{D3210794-8685-46CF-9828-391A3CA5A2DF}" uniqueName="2" name="type" queryTableFieldId="2" dataDxfId="126"/>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25"/>
    <tableColumn id="2" xr3:uid="{8C069553-F0E0-48A7-8762-CA87D9C0E377}" uniqueName="2" name="ticker" queryTableFieldId="2" dataDxfId="124"/>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J61" tableType="queryTable" totalsRowShown="0">
  <autoFilter ref="A1:J61" xr:uid="{F419C650-9331-4585-B25D-0852C6F0C726}"/>
  <tableColumns count="10">
    <tableColumn id="1" xr3:uid="{3B3A0306-6D34-46E9-AD65-66CA9A297B1B}" uniqueName="1" name="news_type" queryTableFieldId="1" dataDxfId="123"/>
    <tableColumn id="2" xr3:uid="{F4D8D7B0-235C-4B70-9AE5-BD8EC659D0F2}" uniqueName="2" name="source" queryTableFieldId="2" dataDxfId="122"/>
    <tableColumn id="3" xr3:uid="{6B8629E7-4776-465D-B2E1-B0590A0CA1E2}" uniqueName="3" name="title" queryTableFieldId="3" dataDxfId="121"/>
    <tableColumn id="4" xr3:uid="{ABCBB920-CB7F-4D42-AED1-0E1BACF35C47}" uniqueName="4" name="content" queryTableFieldId="4" dataDxfId="120"/>
    <tableColumn id="5" xr3:uid="{64ABB16C-CEA4-4741-8DC2-02DD1AEE3D56}" uniqueName="5" name="image_url" queryTableFieldId="5" dataDxfId="119"/>
    <tableColumn id="6" xr3:uid="{5805124A-A17B-4ADF-9132-901C556B5F74}" uniqueName="6" name="article_url" queryTableFieldId="6" dataDxfId="118"/>
    <tableColumn id="7" xr3:uid="{5D3675A9-CADD-48AC-A2D1-5BF1D296D8EE}" uniqueName="7" name="published_time" queryTableFieldId="7" dataDxfId="10"/>
    <tableColumn id="8" xr3:uid="{C70AE2AF-7F2C-4153-B582-B654976EF920}" uniqueName="8" name="word_count" queryTableFieldId="8"/>
    <tableColumn id="9" xr3:uid="{2F0F9A3A-6123-41EC-8893-DFA8B5D7EAD6}" uniqueName="9" name="impact" queryTableFieldId="9" dataDxfId="117"/>
    <tableColumn id="10" xr3:uid="{E0023E87-E869-4E4A-82CD-138BE17731F9}" uniqueName="10" name="sectors" queryTableFieldId="10" dataDxfId="11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7" tableType="queryTable" totalsRowShown="0">
  <autoFilter ref="A1:C7" xr:uid="{0E39DB8E-247A-4917-8D67-9BADD688F588}"/>
  <tableColumns count="3">
    <tableColumn id="1" xr3:uid="{153FC441-C3C1-456A-87E1-F45B8D979DB7}" uniqueName="1" name="type" queryTableFieldId="1" dataDxfId="9"/>
    <tableColumn id="2" xr3:uid="{C34F7F8D-0FEF-436E-B076-6395CA0E089F}" uniqueName="2" name="group" queryTableFieldId="2" dataDxfId="8"/>
    <tableColumn id="3" xr3:uid="{29F472BE-89AF-4D13-A3FA-AA87D6493C23}" uniqueName="3" name="comment" queryTableFieldId="3"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tabSelected="1" view="pageBreakPreview" zoomScale="115" zoomScaleNormal="70" zoomScaleSheetLayoutView="115" workbookViewId="0">
      <selection activeCell="E1" sqref="E1"/>
    </sheetView>
  </sheetViews>
  <sheetFormatPr defaultRowHeight="14.6" x14ac:dyDescent="0.4"/>
  <cols>
    <col min="1" max="1" width="105.69140625" customWidth="1"/>
    <col min="65" max="65" width="2.3046875" customWidth="1"/>
    <col min="66" max="78" width="7.15234375" customWidth="1"/>
    <col min="79" max="79" width="2.3046875" customWidth="1"/>
  </cols>
  <sheetData>
    <row r="1" spans="1:1" ht="409.5" customHeight="1" x14ac:dyDescent="0.4">
      <c r="A1" t="e" vm="1">
        <v>#VALUE!</v>
      </c>
    </row>
    <row r="2" spans="1:1" ht="409.3" customHeight="1" x14ac:dyDescent="0.4">
      <c r="A2" t="e" vm="2">
        <v>#VALUE!</v>
      </c>
    </row>
  </sheetData>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4"/>
  <sheetViews>
    <sheetView view="pageBreakPreview" zoomScale="60" zoomScaleNormal="100" workbookViewId="0">
      <selection activeCell="B11" sqref="B11"/>
    </sheetView>
  </sheetViews>
  <sheetFormatPr defaultRowHeight="14.6" x14ac:dyDescent="0.4"/>
  <cols>
    <col min="1" max="1" width="13.3046875" bestFit="1" customWidth="1"/>
    <col min="2" max="2" width="80.61328125" bestFit="1" customWidth="1"/>
  </cols>
  <sheetData>
    <row r="1" spans="1:2" x14ac:dyDescent="0.4">
      <c r="A1" t="s">
        <v>0</v>
      </c>
      <c r="B1" t="s">
        <v>55</v>
      </c>
    </row>
    <row r="2" spans="1:2" x14ac:dyDescent="0.4">
      <c r="A2" t="s">
        <v>9</v>
      </c>
      <c r="B2" t="s">
        <v>313</v>
      </c>
    </row>
    <row r="3" spans="1:2" x14ac:dyDescent="0.4">
      <c r="A3" t="s">
        <v>16</v>
      </c>
      <c r="B3" t="s">
        <v>314</v>
      </c>
    </row>
    <row r="4" spans="1:2" x14ac:dyDescent="0.4">
      <c r="A4" t="s">
        <v>17</v>
      </c>
      <c r="B4" t="s">
        <v>315</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view="pageBreakPreview" topLeftCell="A94" zoomScale="130" zoomScaleNormal="100" zoomScaleSheetLayoutView="130" workbookViewId="0">
      <selection activeCell="R115" sqref="R115"/>
    </sheetView>
  </sheetViews>
  <sheetFormatPr defaultRowHeight="14.6" x14ac:dyDescent="0.4"/>
  <cols>
    <col min="1" max="1" width="2.15234375" customWidth="1"/>
    <col min="2" max="2" width="11.15234375" customWidth="1"/>
    <col min="3" max="5" width="6.53515625" customWidth="1"/>
    <col min="6" max="6" width="4.3046875" customWidth="1"/>
    <col min="7" max="7" width="11.15234375" customWidth="1"/>
    <col min="8" max="10" width="6.53515625" customWidth="1"/>
    <col min="11" max="11" width="4.3046875" customWidth="1"/>
    <col min="12" max="12" width="11.15234375" customWidth="1"/>
    <col min="13" max="15" width="6.53515625" customWidth="1"/>
    <col min="16" max="16" width="2.15234375" customWidth="1"/>
    <col min="17" max="17" width="2" customWidth="1"/>
    <col min="18" max="18" width="67" style="27" customWidth="1"/>
    <col min="19" max="19" width="10.15234375" customWidth="1"/>
    <col min="20" max="20" width="24" customWidth="1"/>
    <col min="21" max="21" width="2" customWidth="1"/>
  </cols>
  <sheetData>
    <row r="1" spans="2:18" ht="14.6" customHeight="1" x14ac:dyDescent="0.4">
      <c r="B1" s="87" t="s">
        <v>227</v>
      </c>
      <c r="C1" s="87"/>
      <c r="D1" s="87"/>
      <c r="E1" s="87"/>
      <c r="F1" s="87"/>
    </row>
    <row r="2" spans="2:18" ht="14.6" customHeight="1" x14ac:dyDescent="0.4">
      <c r="B2" s="87"/>
      <c r="C2" s="87"/>
      <c r="D2" s="87"/>
      <c r="E2" s="87"/>
      <c r="F2" s="87"/>
    </row>
    <row r="3" spans="2:18" ht="8.6" customHeight="1" x14ac:dyDescent="0.4"/>
    <row r="4" spans="2:18" ht="17.149999999999999" customHeight="1" x14ac:dyDescent="0.4">
      <c r="B4" s="68" t="s">
        <v>242</v>
      </c>
      <c r="C4" s="68"/>
      <c r="D4" s="68"/>
      <c r="E4" s="68"/>
      <c r="F4" s="68"/>
      <c r="G4" s="68"/>
      <c r="H4" s="68"/>
      <c r="I4" s="68"/>
      <c r="J4" s="68"/>
      <c r="K4" s="68"/>
      <c r="L4" s="68"/>
      <c r="M4" s="68"/>
      <c r="N4" s="68"/>
      <c r="O4" s="68"/>
    </row>
    <row r="5" spans="2:18" ht="9" customHeight="1" x14ac:dyDescent="0.4">
      <c r="L5" s="90"/>
    </row>
    <row r="6" spans="2:18" ht="14.6" customHeight="1" x14ac:dyDescent="0.4">
      <c r="B6" s="89" t="s">
        <v>27</v>
      </c>
      <c r="C6" s="116" t="s">
        <v>229</v>
      </c>
      <c r="D6" s="116" t="s">
        <v>230</v>
      </c>
      <c r="E6" s="116" t="s">
        <v>231</v>
      </c>
      <c r="G6" s="89" t="s">
        <v>38</v>
      </c>
      <c r="H6" s="116" t="s">
        <v>229</v>
      </c>
      <c r="I6" s="116" t="s">
        <v>230</v>
      </c>
      <c r="J6" s="116" t="s">
        <v>231</v>
      </c>
      <c r="L6" s="89" t="s">
        <v>41</v>
      </c>
      <c r="M6" s="116" t="s">
        <v>229</v>
      </c>
      <c r="N6" s="116" t="s">
        <v>230</v>
      </c>
      <c r="O6" s="116" t="s">
        <v>231</v>
      </c>
    </row>
    <row r="7" spans="2:18" ht="14.6" customHeight="1" x14ac:dyDescent="0.4">
      <c r="B7" s="85">
        <f>'data part 1'!F3</f>
        <v>1515.5999755859375</v>
      </c>
      <c r="C7" s="83">
        <f>'data part 1'!C3</f>
        <v>2.1754249226157985E-3</v>
      </c>
      <c r="D7" s="83">
        <f>'data part 1'!D3</f>
        <v>1.7174358328195138E-2</v>
      </c>
      <c r="E7" s="83">
        <f>'data part 1'!E3</f>
        <v>0.10978488713678547</v>
      </c>
      <c r="G7" s="85">
        <f>'data part 1'!M3</f>
        <v>249.80999755859375</v>
      </c>
      <c r="H7" s="83">
        <f>'data part 1'!J3</f>
        <v>1.925142277359404E-3</v>
      </c>
      <c r="I7" s="83">
        <f>'data part 1'!K3</f>
        <v>1.5116426006993811E-2</v>
      </c>
      <c r="J7" s="83">
        <f>'data part 1'!L3</f>
        <v>9.7101453257275816E-2</v>
      </c>
      <c r="L7" s="85">
        <f>'data part 1'!T3</f>
        <v>1651</v>
      </c>
      <c r="M7" s="83">
        <f>'data part 1'!Q3</f>
        <v>-1.209921355111887E-3</v>
      </c>
      <c r="N7" s="83">
        <f>'data part 1'!R3</f>
        <v>7.9365079365079083E-3</v>
      </c>
      <c r="O7" s="83">
        <f>'data part 1'!S3</f>
        <v>0.1395637385127273</v>
      </c>
      <c r="R7" s="42"/>
    </row>
    <row r="8" spans="2:18" ht="14.6" customHeight="1" x14ac:dyDescent="0.4">
      <c r="M8" s="80"/>
      <c r="N8" s="80"/>
      <c r="O8" s="80"/>
      <c r="R8" s="41"/>
    </row>
    <row r="9" spans="2:18" ht="14.6" customHeight="1" x14ac:dyDescent="0.4"/>
    <row r="10" spans="2:18" ht="14.6" customHeight="1" x14ac:dyDescent="0.4"/>
    <row r="11" spans="2:18" ht="14.6" customHeight="1" x14ac:dyDescent="0.4"/>
    <row r="12" spans="2:18" ht="14.6" customHeight="1" x14ac:dyDescent="0.4"/>
    <row r="13" spans="2:18" ht="14.6" customHeight="1" x14ac:dyDescent="0.4">
      <c r="R13" s="81"/>
    </row>
    <row r="14" spans="2:18" ht="8.6" customHeight="1" x14ac:dyDescent="0.4"/>
    <row r="15" spans="2:18" ht="14.6" customHeight="1" x14ac:dyDescent="0.4">
      <c r="B15" s="89" t="s">
        <v>28</v>
      </c>
      <c r="C15" s="116" t="s">
        <v>229</v>
      </c>
      <c r="D15" s="116" t="s">
        <v>230</v>
      </c>
      <c r="E15" s="116" t="s">
        <v>231</v>
      </c>
      <c r="G15" s="89" t="s">
        <v>40</v>
      </c>
      <c r="H15" s="117" t="s">
        <v>229</v>
      </c>
      <c r="I15" s="117" t="s">
        <v>230</v>
      </c>
      <c r="J15" s="117" t="s">
        <v>231</v>
      </c>
      <c r="L15" s="89" t="s">
        <v>43</v>
      </c>
      <c r="M15" s="116" t="s">
        <v>229</v>
      </c>
      <c r="N15" s="116" t="s">
        <v>230</v>
      </c>
      <c r="O15" s="116" t="s">
        <v>231</v>
      </c>
    </row>
    <row r="16" spans="2:18" ht="14.6" customHeight="1" x14ac:dyDescent="0.4">
      <c r="B16" s="85">
        <f>'data part 1'!F10</f>
        <v>1654</v>
      </c>
      <c r="C16" s="83">
        <f>'data part 1'!C10</f>
        <v>5.9890153630437482E-4</v>
      </c>
      <c r="D16" s="83">
        <f>'data part 1'!D10</f>
        <v>1.1806477888672617E-2</v>
      </c>
      <c r="E16" s="83">
        <f>'data part 1'!E10</f>
        <v>0.13011339443924785</v>
      </c>
      <c r="G16" s="85">
        <f>'data part 1'!M10</f>
        <v>104.87999725341797</v>
      </c>
      <c r="H16" s="83">
        <f>'data part 1'!J10</f>
        <v>7.633034287284346E-4</v>
      </c>
      <c r="I16" s="83">
        <f>'data part 1'!K10</f>
        <v>6.4293078863018049E-3</v>
      </c>
      <c r="J16" s="83">
        <f>'data part 1'!L10</f>
        <v>4.8171095467014036E-2</v>
      </c>
      <c r="L16" s="85">
        <f>'data part 1'!T10</f>
        <v>1647.5999755859375</v>
      </c>
      <c r="M16" s="83">
        <f>'data part 1'!Q10</f>
        <v>2.4285115706690341E-4</v>
      </c>
      <c r="N16" s="83">
        <f>'data part 1'!R10</f>
        <v>1.3970060207279866E-2</v>
      </c>
      <c r="O16" s="83">
        <f>'data part 1'!S10</f>
        <v>0.13627584523168101</v>
      </c>
    </row>
    <row r="17" spans="2:22" ht="14.6" customHeight="1" x14ac:dyDescent="0.4">
      <c r="G17" s="84"/>
      <c r="H17" s="84"/>
      <c r="I17" s="84"/>
      <c r="J17" s="84"/>
    </row>
    <row r="18" spans="2:22" ht="14.6" customHeight="1" x14ac:dyDescent="0.4"/>
    <row r="19" spans="2:22" ht="14.6" customHeight="1" x14ac:dyDescent="0.4"/>
    <row r="20" spans="2:22" ht="14.6" customHeight="1" x14ac:dyDescent="0.4"/>
    <row r="21" spans="2:22" ht="14.6" customHeight="1" x14ac:dyDescent="0.4"/>
    <row r="22" spans="2:22" ht="15" customHeight="1" x14ac:dyDescent="0.4"/>
    <row r="23" spans="2:22" ht="8.6" customHeight="1" x14ac:dyDescent="0.4"/>
    <row r="24" spans="2:22" ht="18" customHeight="1" x14ac:dyDescent="0.4">
      <c r="B24" s="65" t="str">
        <f>R24</f>
        <v>Thị trường chứng khoán Việt Nam tiếp tục nới rộng đà tăng, với chỉ số VN-Index ghi nhận mức tăng 1.72% trong tuần qua. Cùng xu hướng, chỉ số VN30 cũng tiến 1.18% nhưng cho thấy biên độ dao động lớn hơn và mức tăng kém hơn so với VN-Index. Trên các sàn khác, HNXINDEX và UPINDEX lần lượt tăng 1.51% và 0.64%, phản ánh một xu thế tích cực chung trên toàn thị trường. Đối với phái sinh, hợp đồng VN30F1M đóng cửa ở 1651.0 điểm, thấp hơn 3.0 điểm so với chỉ số VN30 cơ sở, cho thấy tình trạng chiết khấu. Nhìn chung, đà tăng hiện lan tỏa khá rộng khắp thị trường, dù nhóm cổ phiếu vốn hóa lớn cần thêm động lực dẫn dắt rõ nét.</v>
      </c>
      <c r="C24" s="65"/>
      <c r="D24" s="65"/>
      <c r="E24" s="65"/>
      <c r="F24" s="65"/>
      <c r="G24" s="65"/>
      <c r="H24" s="65"/>
      <c r="I24" s="65"/>
      <c r="J24" s="65"/>
      <c r="K24" s="65"/>
      <c r="L24" s="65"/>
      <c r="M24" s="65"/>
      <c r="N24" s="65"/>
      <c r="O24" s="65"/>
      <c r="R24" s="121" t="str">
        <f>weekly_data_comments!$C$2</f>
        <v>Thị trường chứng khoán Việt Nam tiếp tục nới rộng đà tăng, với chỉ số VN-Index ghi nhận mức tăng 1.72% trong tuần qua. Cùng xu hướng, chỉ số VN30 cũng tiến 1.18% nhưng cho thấy biên độ dao động lớn hơn và mức tăng kém hơn so với VN-Index. Trên các sàn khác, HNXINDEX và UPINDEX lần lượt tăng 1.51% và 0.64%, phản ánh một xu thế tích cực chung trên toàn thị trường. Đối với phái sinh, hợp đồng VN30F1M đóng cửa ở 1651.0 điểm, thấp hơn 3.0 điểm so với chỉ số VN30 cơ sở, cho thấy tình trạng chiết khấu. Nhìn chung, đà tăng hiện lan tỏa khá rộng khắp thị trường, dù nhóm cổ phiếu vốn hóa lớn cần thêm động lực dẫn dắt rõ nét.</v>
      </c>
      <c r="S24" s="121"/>
    </row>
    <row r="25" spans="2:22" ht="18" customHeight="1" x14ac:dyDescent="0.4">
      <c r="B25" s="65"/>
      <c r="C25" s="65"/>
      <c r="D25" s="65"/>
      <c r="E25" s="65"/>
      <c r="F25" s="65"/>
      <c r="G25" s="65"/>
      <c r="H25" s="65"/>
      <c r="I25" s="65"/>
      <c r="J25" s="65"/>
      <c r="K25" s="65"/>
      <c r="L25" s="65"/>
      <c r="M25" s="65"/>
      <c r="N25" s="65"/>
      <c r="O25" s="65"/>
      <c r="R25" s="121"/>
      <c r="S25" s="121"/>
    </row>
    <row r="26" spans="2:22" ht="18" customHeight="1" x14ac:dyDescent="0.4">
      <c r="B26" s="65"/>
      <c r="C26" s="65"/>
      <c r="D26" s="65"/>
      <c r="E26" s="65"/>
      <c r="F26" s="65"/>
      <c r="G26" s="65"/>
      <c r="H26" s="65"/>
      <c r="I26" s="65"/>
      <c r="J26" s="65"/>
      <c r="K26" s="65"/>
      <c r="L26" s="65"/>
      <c r="M26" s="65"/>
      <c r="N26" s="65"/>
      <c r="O26" s="65"/>
      <c r="R26" s="121"/>
      <c r="S26" s="121"/>
    </row>
    <row r="27" spans="2:22" ht="17.600000000000001" customHeight="1" x14ac:dyDescent="0.4">
      <c r="B27" s="65"/>
      <c r="C27" s="65"/>
      <c r="D27" s="65"/>
      <c r="E27" s="65"/>
      <c r="F27" s="65"/>
      <c r="G27" s="65"/>
      <c r="H27" s="65"/>
      <c r="I27" s="65"/>
      <c r="J27" s="65"/>
      <c r="K27" s="65"/>
      <c r="L27" s="65"/>
      <c r="M27" s="65"/>
      <c r="N27" s="65"/>
      <c r="O27" s="65"/>
      <c r="R27" s="121"/>
      <c r="S27" s="121"/>
    </row>
    <row r="28" spans="2:22" ht="17.149999999999999" customHeight="1" thickBot="1" x14ac:dyDescent="0.45">
      <c r="B28" s="126" t="str">
        <f>"*Dữ liệu cập nhật lúc " &amp; weekly_data_comments!$C$7</f>
        <v>*Dữ liệu cập nhật lúc 14:23 ngày 24/07/2025</v>
      </c>
      <c r="C28" s="126"/>
      <c r="D28" s="126"/>
      <c r="E28" s="126"/>
      <c r="F28" s="126"/>
      <c r="G28" s="126"/>
      <c r="H28" s="126"/>
      <c r="I28" s="126"/>
      <c r="J28" s="126"/>
      <c r="K28" s="126"/>
      <c r="L28" s="126"/>
      <c r="M28" s="126"/>
      <c r="N28" s="126"/>
      <c r="O28" s="126"/>
    </row>
    <row r="29" spans="2:22" ht="17.25" customHeight="1" x14ac:dyDescent="0.4">
      <c r="B29" s="66" t="str">
        <f>"BÁO CÁO CHIẾN LƯỢC ĐẦU TƯ TUẦN | " &amp; TEXT(MIN(weekly_history_data[date]), "dd/mm/yyyy") &amp; " - " &amp; TEXT(MAX(weekly_history_data[date]), "dd/mm/yyyy")</f>
        <v>BÁO CÁO CHIẾN LƯỢC ĐẦU TƯ TUẦN | 16/06/2025 - 24/07/2025</v>
      </c>
      <c r="C29" s="66"/>
      <c r="D29" s="66"/>
      <c r="E29" s="66"/>
      <c r="F29" s="66"/>
      <c r="G29" s="66"/>
      <c r="H29" s="66"/>
      <c r="I29" s="26"/>
      <c r="J29" s="25"/>
      <c r="K29" s="25"/>
      <c r="L29" s="67" t="s">
        <v>222</v>
      </c>
      <c r="M29" s="67"/>
      <c r="N29" s="67"/>
      <c r="O29" s="67"/>
    </row>
    <row r="30" spans="2:22" ht="14.6" customHeight="1" x14ac:dyDescent="0.6">
      <c r="R30" s="87" t="s">
        <v>227</v>
      </c>
      <c r="S30" s="38"/>
      <c r="T30" s="38"/>
      <c r="U30" s="38"/>
      <c r="V30" s="38"/>
    </row>
    <row r="31" spans="2:22" ht="14.6" customHeight="1" x14ac:dyDescent="0.6">
      <c r="C31" s="120"/>
      <c r="D31" s="120"/>
      <c r="E31" s="120"/>
      <c r="F31" s="120"/>
      <c r="G31" s="120"/>
      <c r="H31" s="120"/>
      <c r="I31" s="120"/>
      <c r="J31" s="120"/>
      <c r="K31" s="120"/>
      <c r="L31" s="120"/>
      <c r="M31" s="120"/>
      <c r="N31" s="120"/>
      <c r="O31" s="120"/>
      <c r="R31" s="87"/>
      <c r="S31" s="38"/>
      <c r="T31" s="38"/>
      <c r="U31" s="38"/>
      <c r="V31" s="38"/>
    </row>
    <row r="32" spans="2:22" ht="8.6" customHeight="1" x14ac:dyDescent="0.4">
      <c r="B32" s="120"/>
      <c r="C32" s="120"/>
      <c r="D32" s="120"/>
      <c r="E32" s="120"/>
      <c r="F32" s="120"/>
      <c r="G32" s="120"/>
      <c r="H32" s="120"/>
      <c r="I32" s="120"/>
      <c r="J32" s="120"/>
      <c r="K32" s="120"/>
      <c r="L32" s="120"/>
      <c r="M32" s="120"/>
      <c r="N32" s="120"/>
      <c r="O32" s="120"/>
    </row>
    <row r="33" spans="1:29" ht="17.149999999999999" customHeight="1" x14ac:dyDescent="0.4">
      <c r="B33" s="120"/>
      <c r="C33" s="120"/>
      <c r="D33" s="120"/>
      <c r="E33" s="120"/>
      <c r="F33" s="120"/>
      <c r="G33" s="120"/>
      <c r="H33" s="120"/>
      <c r="I33" s="120"/>
      <c r="J33" s="120"/>
      <c r="K33" s="120"/>
      <c r="L33" s="120"/>
      <c r="M33" s="120"/>
      <c r="N33" s="120"/>
      <c r="O33" s="120"/>
      <c r="R33" s="34" t="s">
        <v>223</v>
      </c>
      <c r="S33" s="34" t="s">
        <v>224</v>
      </c>
      <c r="T33" s="34" t="s">
        <v>225</v>
      </c>
    </row>
    <row r="34" spans="1:29" ht="55.85" customHeight="1" x14ac:dyDescent="0.4">
      <c r="A34" s="8"/>
      <c r="B34" s="120"/>
      <c r="C34" s="120"/>
      <c r="D34" s="120"/>
      <c r="E34" s="120"/>
      <c r="F34" s="120"/>
      <c r="G34" s="120"/>
      <c r="H34" s="120"/>
      <c r="I34" s="120"/>
      <c r="J34" s="120"/>
      <c r="K34" s="120"/>
      <c r="L34" s="120"/>
      <c r="M34" s="120"/>
      <c r="N34" s="120"/>
      <c r="O34" s="120"/>
      <c r="P34" s="8"/>
      <c r="Q34" s="8"/>
      <c r="R34" s="13" t="str" cm="1">
        <f t="array" ref="R34:T38">_xlfn.LET(
    _xlpm.filtered_data, _xlfn.CHOOSECOLS(_xlfn._xlws.FILTER('data news'!$A$3:$G$22, 'data news'!$A$3:$A$22="x"), 4, 6, 7),
    _xlfn.MAP(
        _xlpm.filtered_data,
        _xlfn.LAMBDA(_xlpm.cell, TRIM(CLEAN(_xlpm.cell)))
    )
)</f>
        <v>AMRO nâng dự báo tăng trưởng Việt Nam năm 2025 lên 7% từ mức 6,5%. Nửa đầu năm 2025, GDP Việt Nam tăng trưởng ấn tượng 7,52% nhờ các yếu tố nội tại. Tăng trưởng ASEAN dự kiến ổn định ở 4,4% (2025) và 4,2% (2026), đối mặt rủi ro từ chính sách Mỹ.</v>
      </c>
      <c r="S34" s="92" t="str">
        <v>Tích cực</v>
      </c>
      <c r="T34" s="11" t="str">
        <v>Toàn thị trường</v>
      </c>
      <c r="U34" s="8"/>
    </row>
    <row r="35" spans="1:29" ht="55.85" customHeight="1" x14ac:dyDescent="0.4">
      <c r="A35" s="8"/>
      <c r="B35" s="120"/>
      <c r="C35" s="120"/>
      <c r="D35" s="120"/>
      <c r="E35" s="120"/>
      <c r="F35" s="120"/>
      <c r="G35" s="120"/>
      <c r="H35" s="120"/>
      <c r="I35" s="120"/>
      <c r="J35" s="120"/>
      <c r="K35" s="120"/>
      <c r="L35" s="120"/>
      <c r="M35" s="120"/>
      <c r="N35" s="120"/>
      <c r="O35" s="120"/>
      <c r="P35" s="8"/>
      <c r="Q35" s="8"/>
      <c r="R35" s="93" t="str">
        <v>Chính phủ đặt mục tiêu tăng trưởng GDP năm 2025 từ 8,3-8,5%. Bộ Tài chính đề xuất hai kịch bản, đạt GDP bình quân đầu người trên 5.000 USD. Chuyên gia khuyến nghị đầu tư công và cải cách thuế để đạt mục tiêu tăng trưởng 8%.</v>
      </c>
      <c r="S35" s="94" t="str">
        <v>Tích cực</v>
      </c>
      <c r="T35" s="95" t="str">
        <v>Toàn thị trường, Đầu tư công</v>
      </c>
      <c r="U35" s="8"/>
    </row>
    <row r="36" spans="1:29" ht="55.85" customHeight="1" x14ac:dyDescent="0.4">
      <c r="A36" s="8"/>
      <c r="B36" s="8"/>
      <c r="C36" s="8"/>
      <c r="D36" s="8"/>
      <c r="E36" s="8"/>
      <c r="F36" s="8"/>
      <c r="G36" s="8"/>
      <c r="H36" s="8"/>
      <c r="I36" s="8"/>
      <c r="J36" s="8"/>
      <c r="K36" s="8"/>
      <c r="L36" s="8"/>
      <c r="M36" s="8"/>
      <c r="N36" s="8"/>
      <c r="O36" s="8"/>
      <c r="P36" s="8"/>
      <c r="Q36" s="8"/>
      <c r="R36" s="96" t="str">
        <v>Từ 1/10/2025, Luật Khoa học 2025 bổ sung miễn thuế TNCN cho thu nhập từ khoa học. Đối tượng được miễn gồm nhà khoa học, tác giả, nhà đầu tư khởi nghiệp sáng tạo. Điều 2 Luật Thuế TNCN 2007 quy định đối tượng nộp thuế là cá nhân cư trú và không cư trú.</v>
      </c>
      <c r="S36" s="94" t="str">
        <v>Trung lập</v>
      </c>
      <c r="T36" s="97" t="str">
        <v>Toàn thị trường, Khoa học công nghệ</v>
      </c>
      <c r="U36" s="8"/>
    </row>
    <row r="37" spans="1:29" ht="55.85" customHeight="1" x14ac:dyDescent="0.4">
      <c r="A37" s="8"/>
      <c r="B37" s="8"/>
      <c r="C37" s="8"/>
      <c r="D37" s="8"/>
      <c r="E37" s="8"/>
      <c r="F37" s="8"/>
      <c r="G37" s="8"/>
      <c r="H37" s="8"/>
      <c r="I37" s="8"/>
      <c r="J37" s="8"/>
      <c r="K37" s="8"/>
      <c r="L37" s="8"/>
      <c r="M37" s="8"/>
      <c r="N37" s="8"/>
      <c r="O37" s="8"/>
      <c r="P37" s="8"/>
      <c r="Q37" s="8"/>
      <c r="R37" s="30" t="str">
        <v>VN-Index sáng 24/7 tăng 10,96 điểm (0,72%) nhờ nhóm ngân hàng dẫn dắt, HDB tăng kịch biên độ. Rổ VN30 có 22 mã tăng, nhóm bất động sản khu công nghiệp cũng thu hút dòng tiền tích cực. Chứng khoán Mỹ thăng hoa khi Dow Jones tăng 508 điểm, đạt 45.010 điểm.</v>
      </c>
      <c r="S37" s="94" t="str">
        <v>Tích cực</v>
      </c>
      <c r="T37" s="31" t="str">
        <v>Ngân hàng, Bất động sản khu công nghiệp</v>
      </c>
      <c r="U37" s="8"/>
    </row>
    <row r="38" spans="1:29" ht="55.85" customHeight="1" x14ac:dyDescent="0.4">
      <c r="A38" s="8"/>
      <c r="B38" s="8"/>
      <c r="C38" s="8"/>
      <c r="D38" s="8"/>
      <c r="E38" s="8"/>
      <c r="F38" s="8"/>
      <c r="G38" s="8"/>
      <c r="H38" s="8"/>
      <c r="I38" s="8"/>
      <c r="J38" s="8"/>
      <c r="K38" s="8"/>
      <c r="L38" s="8"/>
      <c r="M38" s="8"/>
      <c r="N38" s="8"/>
      <c r="O38" s="8"/>
      <c r="P38" s="8"/>
      <c r="Q38" s="8"/>
      <c r="R38" s="13" t="str">
        <v>UBCKNN phạt bốn doanh nghiệp với tổng tiền phạt là 427,5 triệu đồng vì vi phạm chứng khoán. Becamex IJC chịu phạt 130 triệu đồng do chậm công bố thông tin và quản trị. Lilama 10 bị phạt 112,5 triệu đồng vì cơ cấu hội đồng quản trị không đúng quy định.</v>
      </c>
      <c r="S38" s="94" t="str">
        <v>Tiêu cực</v>
      </c>
      <c r="T38" s="11" t="str">
        <v>Chứng khoán, Bất động sản, Xây dựng</v>
      </c>
      <c r="U38" s="8"/>
    </row>
    <row r="39" spans="1:29" ht="60" customHeight="1" x14ac:dyDescent="0.4">
      <c r="A39" s="8"/>
      <c r="B39" s="8"/>
      <c r="C39" s="8"/>
      <c r="D39" s="8"/>
      <c r="E39" s="8"/>
      <c r="F39" s="8"/>
      <c r="G39" s="8"/>
      <c r="H39" s="8"/>
      <c r="I39" s="8"/>
      <c r="J39" s="8"/>
      <c r="K39" s="8"/>
      <c r="L39" s="8"/>
      <c r="M39" s="8"/>
      <c r="N39" s="8"/>
      <c r="O39" s="8"/>
      <c r="P39" s="8"/>
      <c r="Q39" s="8"/>
      <c r="R39" s="64" t="str">
        <f>W39</f>
        <v>Kinh tế vĩ mô duy trì xu hướng tăng trưởng tích cực, với nhiều dự báo lạc quan. Đầu tư nước ngoài, cải cách thể chế, cùng ngoại giao kinh tế thúc đẩy tăng trưởng. Tuy nhiên, rủi ro thuế quan, áp lực bán, cùng thị trường bất động sản hạ nhiệt. Ngành chứng khoán đạt lợi nhuận kỷ lục, cùng vốn ngoại đang gia tăng mạnh mẽ. Triển vọng kinh tế vĩ mô vẫn tích cực, hướng đến mục tiêu tăng trưởng cao hơn.</v>
      </c>
      <c r="S39" s="64"/>
      <c r="T39" s="64"/>
      <c r="U39" s="8"/>
      <c r="W39" s="69" t="str">
        <f>weekly_news_comments!$B$2</f>
        <v>Kinh tế vĩ mô duy trì xu hướng tăng trưởng tích cực, với nhiều dự báo lạc quan. Đầu tư nước ngoài, cải cách thể chế, cùng ngoại giao kinh tế thúc đẩy tăng trưởng. Tuy nhiên, rủi ro thuế quan, áp lực bán, cùng thị trường bất động sản hạ nhiệt. Ngành chứng khoán đạt lợi nhuận kỷ lục, cùng vốn ngoại đang gia tăng mạnh mẽ. Triển vọng kinh tế vĩ mô vẫn tích cực, hướng đến mục tiêu tăng trưởng cao hơn.</v>
      </c>
      <c r="X39" s="69"/>
      <c r="Y39" s="69"/>
      <c r="Z39" s="69"/>
      <c r="AA39" s="69"/>
      <c r="AB39" s="69"/>
      <c r="AC39" s="69"/>
    </row>
    <row r="40" spans="1:29" ht="8.6" customHeight="1" thickBot="1" x14ac:dyDescent="0.45"/>
    <row r="41" spans="1:29" ht="17.25" customHeight="1" x14ac:dyDescent="0.4">
      <c r="R41" s="35" t="str">
        <f>"BÁO CÁO CHIẾN LƯỢC ĐẦU TƯ TUẦN | " &amp; TEXT(MIN(weekly_history_data[date]), "dd/mm/yyyy") &amp; " - " &amp; TEXT(MAX(weekly_history_data[date]), "dd/mm/yyyy")</f>
        <v>BÁO CÁO CHIẾN LƯỢC ĐẦU TƯ TUẦN | 16/06/2025 - 24/07/2025</v>
      </c>
      <c r="S41" s="36"/>
      <c r="T41" s="37" t="s">
        <v>226</v>
      </c>
    </row>
    <row r="42" spans="1:29" x14ac:dyDescent="0.4">
      <c r="B42" s="87" t="s">
        <v>227</v>
      </c>
      <c r="C42" s="87"/>
      <c r="D42" s="87"/>
      <c r="E42" s="87"/>
      <c r="F42" s="87"/>
    </row>
    <row r="43" spans="1:29" x14ac:dyDescent="0.4">
      <c r="B43" s="87"/>
      <c r="C43" s="87"/>
      <c r="D43" s="87"/>
      <c r="E43" s="87"/>
      <c r="F43" s="87"/>
    </row>
    <row r="44" spans="1:29" ht="8.6" customHeight="1" x14ac:dyDescent="0.4"/>
    <row r="45" spans="1:29" ht="17.149999999999999" customHeight="1" x14ac:dyDescent="0.4">
      <c r="B45" s="68" t="s">
        <v>243</v>
      </c>
      <c r="C45" s="68"/>
      <c r="D45" s="68"/>
      <c r="E45" s="68"/>
      <c r="F45" s="68"/>
      <c r="G45" s="68"/>
      <c r="H45" s="68"/>
      <c r="I45" s="68"/>
      <c r="J45" s="68"/>
      <c r="K45" s="68"/>
      <c r="L45" s="68"/>
      <c r="M45" s="68"/>
      <c r="N45" s="68"/>
      <c r="O45" s="68"/>
    </row>
    <row r="46" spans="1:29" ht="8.6" customHeight="1" x14ac:dyDescent="0.4">
      <c r="G46" s="90"/>
      <c r="L46" s="90"/>
    </row>
    <row r="47" spans="1:29" x14ac:dyDescent="0.4">
      <c r="B47" s="89" t="s">
        <v>23</v>
      </c>
      <c r="C47" s="116" t="s">
        <v>229</v>
      </c>
      <c r="D47" s="116" t="s">
        <v>230</v>
      </c>
      <c r="E47" s="116" t="s">
        <v>231</v>
      </c>
      <c r="G47" s="89" t="s">
        <v>26</v>
      </c>
      <c r="H47" s="116" t="s">
        <v>229</v>
      </c>
      <c r="I47" s="116" t="s">
        <v>230</v>
      </c>
      <c r="J47" s="116" t="s">
        <v>231</v>
      </c>
      <c r="L47" s="89" t="s">
        <v>22</v>
      </c>
      <c r="M47" s="116" t="s">
        <v>229</v>
      </c>
      <c r="N47" s="116" t="s">
        <v>230</v>
      </c>
      <c r="O47" s="116" t="s">
        <v>231</v>
      </c>
    </row>
    <row r="48" spans="1:29" x14ac:dyDescent="0.4">
      <c r="B48" s="88">
        <f>'data part 1'!F17</f>
        <v>45010.2890625</v>
      </c>
      <c r="C48" s="83">
        <f>'data part 1'!C17</f>
        <v>1.1411680802273505E-2</v>
      </c>
      <c r="D48" s="83">
        <f>'data part 1'!D17</f>
        <v>1.7071778261247283E-2</v>
      </c>
      <c r="E48" s="83">
        <f>'data part 1'!E17</f>
        <v>4.4588378945513263E-2</v>
      </c>
      <c r="G48" s="88">
        <f>'data part 1'!M17</f>
        <v>9121.0498046875</v>
      </c>
      <c r="H48" s="83">
        <f>'data part 1'!J17</f>
        <v>6.5728228770318697E-3</v>
      </c>
      <c r="I48" s="83">
        <f>'data part 1'!K17</f>
        <v>1.65403005207998E-2</v>
      </c>
      <c r="J48" s="83">
        <f>'data part 1'!L17</f>
        <v>4.4124068472510602E-2</v>
      </c>
      <c r="L48" s="88">
        <f>'data part 1'!T17</f>
        <v>3605.726806640625</v>
      </c>
      <c r="M48" s="83">
        <f>'data part 1'!Q17</f>
        <v>6.5401343806652523E-3</v>
      </c>
      <c r="N48" s="83">
        <f>'data part 1'!R17</f>
        <v>2.5278868319754899E-2</v>
      </c>
      <c r="O48" s="83">
        <f>'data part 1'!S17</f>
        <v>4.5606949163761845E-2</v>
      </c>
    </row>
    <row r="55" spans="2:15" ht="8.6" customHeight="1" x14ac:dyDescent="0.4">
      <c r="B55" s="90"/>
      <c r="L55" s="90"/>
    </row>
    <row r="56" spans="2:15" x14ac:dyDescent="0.4">
      <c r="B56" s="89" t="s">
        <v>49</v>
      </c>
      <c r="C56" s="116" t="s">
        <v>229</v>
      </c>
      <c r="D56" s="116" t="s">
        <v>230</v>
      </c>
      <c r="E56" s="116" t="s">
        <v>231</v>
      </c>
      <c r="G56" s="89" t="s">
        <v>51</v>
      </c>
      <c r="H56" s="116" t="s">
        <v>229</v>
      </c>
      <c r="I56" s="116" t="s">
        <v>230</v>
      </c>
      <c r="J56" s="116" t="s">
        <v>231</v>
      </c>
      <c r="L56" s="89" t="s">
        <v>24</v>
      </c>
      <c r="M56" s="116" t="s">
        <v>229</v>
      </c>
      <c r="N56" s="116" t="s">
        <v>230</v>
      </c>
      <c r="O56" s="116" t="s">
        <v>231</v>
      </c>
    </row>
    <row r="57" spans="2:15" x14ac:dyDescent="0.4">
      <c r="B57" s="88">
        <f>'data part 1'!F25</f>
        <v>6358.91015625</v>
      </c>
      <c r="C57" s="83">
        <f>'data part 1'!C25</f>
        <v>7.8118869515191314E-3</v>
      </c>
      <c r="D57" s="83">
        <f>'data part 1'!D25</f>
        <v>1.5200274273783343E-2</v>
      </c>
      <c r="E57" s="83">
        <f>'data part 1'!E25</f>
        <v>4.3782352585221229E-2</v>
      </c>
      <c r="G57" s="88">
        <f>'data part 1'!M25</f>
        <v>5390.02978515625</v>
      </c>
      <c r="H57" s="83">
        <f>'data part 1'!J25</f>
        <v>8.5661758256536658E-3</v>
      </c>
      <c r="I57" s="83">
        <f>'data part 1'!K25</f>
        <v>2.3952991912845611E-3</v>
      </c>
      <c r="J57" s="83">
        <f>'data part 1'!L25</f>
        <v>2.7841184352779047E-2</v>
      </c>
      <c r="L57" s="88">
        <f>'data part 1'!T25</f>
        <v>41826.33984375</v>
      </c>
      <c r="M57" s="83">
        <f>'data part 1'!Q25</f>
        <v>1.5909607131329384E-2</v>
      </c>
      <c r="N57" s="83">
        <f>'data part 1'!R25</f>
        <v>5.4532427665225924E-2</v>
      </c>
      <c r="O57" s="83">
        <f>'data part 1'!S25</f>
        <v>7.4065644381628548E-2</v>
      </c>
    </row>
    <row r="64" spans="2:15" ht="8.6" customHeight="1" x14ac:dyDescent="0.4"/>
    <row r="65" spans="1:29" ht="18" customHeight="1" x14ac:dyDescent="0.4">
      <c r="B65" s="64" t="str">
        <f>R65</f>
        <v>Thị trường chứng khoán toàn cầu ghi nhận một tuần tăng trưởng chung trên các khu vực. Tại Mỹ, chỉ số Dow Jones phục hồi 1.71%, trong khi S&amp;P 500 tiếp tục đà tăng thêm 1.52%. Khu vực châu Âu cũng chứng kiến FTSE London tăng trưởng 1.65%, STOXX50E phục hồi nhẹ 0.24%. Các thị trường châu Á nổi bật với Nikkei 225 bứt phá 5.45% và Shanghai Composite tiếp tục tăng 2.53%. Tổng thể, các chỉ số chứng khoán quốc tế duy trì xu hướng tăng trưởng tích cực trong giai đoạn gần đây.</v>
      </c>
      <c r="C65" s="64"/>
      <c r="D65" s="64"/>
      <c r="E65" s="64"/>
      <c r="F65" s="64"/>
      <c r="G65" s="64"/>
      <c r="H65" s="64"/>
      <c r="I65" s="64"/>
      <c r="J65" s="64"/>
      <c r="K65" s="64"/>
      <c r="L65" s="64"/>
      <c r="M65" s="64"/>
      <c r="N65" s="64"/>
      <c r="O65" s="64"/>
      <c r="R65" s="125" t="str">
        <f>weekly_data_comments!$C$3</f>
        <v>Thị trường chứng khoán toàn cầu ghi nhận một tuần tăng trưởng chung trên các khu vực. Tại Mỹ, chỉ số Dow Jones phục hồi 1.71%, trong khi S&amp;P 500 tiếp tục đà tăng thêm 1.52%. Khu vực châu Âu cũng chứng kiến FTSE London tăng trưởng 1.65%, STOXX50E phục hồi nhẹ 0.24%. Các thị trường châu Á nổi bật với Nikkei 225 bứt phá 5.45% và Shanghai Composite tiếp tục tăng 2.53%. Tổng thể, các chỉ số chứng khoán quốc tế duy trì xu hướng tăng trưởng tích cực trong giai đoạn gần đây.</v>
      </c>
      <c r="S65" s="125"/>
    </row>
    <row r="66" spans="1:29" ht="18" customHeight="1" x14ac:dyDescent="0.4">
      <c r="B66" s="64"/>
      <c r="C66" s="64"/>
      <c r="D66" s="64"/>
      <c r="E66" s="64"/>
      <c r="F66" s="64"/>
      <c r="G66" s="64"/>
      <c r="H66" s="64"/>
      <c r="I66" s="64"/>
      <c r="J66" s="64"/>
      <c r="K66" s="64"/>
      <c r="L66" s="64"/>
      <c r="M66" s="64"/>
      <c r="N66" s="64"/>
      <c r="O66" s="64"/>
      <c r="R66" s="125"/>
      <c r="S66" s="125"/>
    </row>
    <row r="67" spans="1:29" ht="18" customHeight="1" x14ac:dyDescent="0.4">
      <c r="B67" s="64"/>
      <c r="C67" s="64"/>
      <c r="D67" s="64"/>
      <c r="E67" s="64"/>
      <c r="F67" s="64"/>
      <c r="G67" s="64"/>
      <c r="H67" s="64"/>
      <c r="I67" s="64"/>
      <c r="J67" s="64"/>
      <c r="K67" s="64"/>
      <c r="L67" s="64"/>
      <c r="M67" s="64"/>
      <c r="N67" s="64"/>
      <c r="O67" s="64"/>
      <c r="R67" s="125"/>
      <c r="S67" s="125"/>
    </row>
    <row r="68" spans="1:29" ht="18" customHeight="1" x14ac:dyDescent="0.4">
      <c r="B68" s="64"/>
      <c r="C68" s="64"/>
      <c r="D68" s="64"/>
      <c r="E68" s="64"/>
      <c r="F68" s="64"/>
      <c r="G68" s="64"/>
      <c r="H68" s="64"/>
      <c r="I68" s="64"/>
      <c r="J68" s="64"/>
      <c r="K68" s="64"/>
      <c r="L68" s="64"/>
      <c r="M68" s="64"/>
      <c r="N68" s="64"/>
      <c r="O68" s="64"/>
      <c r="R68" s="125"/>
      <c r="S68" s="125"/>
    </row>
    <row r="69" spans="1:29" ht="17.149999999999999" customHeight="1" thickBot="1" x14ac:dyDescent="0.45">
      <c r="B69" s="126" t="str">
        <f>"*Dữ liệu cập nhật lúc " &amp; weekly_data_comments!$C$7</f>
        <v>*Dữ liệu cập nhật lúc 14:23 ngày 24/07/2025</v>
      </c>
      <c r="C69" s="126"/>
      <c r="D69" s="126"/>
      <c r="E69" s="126"/>
      <c r="F69" s="126"/>
      <c r="G69" s="126"/>
      <c r="H69" s="126"/>
      <c r="I69" s="126"/>
      <c r="J69" s="126"/>
      <c r="K69" s="126"/>
      <c r="L69" s="126"/>
      <c r="M69" s="126"/>
      <c r="N69" s="126"/>
      <c r="O69" s="126"/>
    </row>
    <row r="70" spans="1:29" ht="17.25" customHeight="1" x14ac:dyDescent="0.4">
      <c r="B70" s="66" t="str">
        <f>"BÁO CÁO CHIẾN LƯỢC ĐẦU TƯ TUẦN | " &amp; TEXT(MIN(weekly_history_data[date]), "dd/mm/yyyy") &amp; " - " &amp; TEXT(MAX(weekly_history_data[date]), "dd/mm/yyyy")</f>
        <v>BÁO CÁO CHIẾN LƯỢC ĐẦU TƯ TUẦN | 16/06/2025 - 24/07/2025</v>
      </c>
      <c r="C70" s="66"/>
      <c r="D70" s="66"/>
      <c r="E70" s="66"/>
      <c r="F70" s="66"/>
      <c r="G70" s="66"/>
      <c r="H70" s="66"/>
      <c r="I70" s="26"/>
      <c r="J70" s="25"/>
      <c r="K70" s="25"/>
      <c r="L70" s="67" t="s">
        <v>232</v>
      </c>
      <c r="M70" s="67"/>
      <c r="N70" s="67"/>
      <c r="O70" s="67"/>
    </row>
    <row r="71" spans="1:29" ht="14.6" customHeight="1" x14ac:dyDescent="0.6">
      <c r="R71" s="87" t="s">
        <v>227</v>
      </c>
      <c r="S71" s="38"/>
      <c r="T71" s="38"/>
      <c r="U71" s="38"/>
    </row>
    <row r="72" spans="1:29" ht="14.6" customHeight="1" x14ac:dyDescent="0.6">
      <c r="C72" s="124"/>
      <c r="D72" s="124"/>
      <c r="E72" s="124"/>
      <c r="F72" s="124"/>
      <c r="G72" s="124"/>
      <c r="H72" s="124"/>
      <c r="I72" s="124"/>
      <c r="J72" s="124"/>
      <c r="K72" s="124"/>
      <c r="L72" s="124"/>
      <c r="M72" s="124"/>
      <c r="N72" s="124"/>
      <c r="O72" s="124"/>
      <c r="R72" s="87"/>
      <c r="S72" s="38"/>
      <c r="T72" s="38"/>
      <c r="U72" s="38"/>
    </row>
    <row r="73" spans="1:29" ht="8.6" customHeight="1" x14ac:dyDescent="0.4">
      <c r="B73" s="124"/>
      <c r="C73" s="124"/>
      <c r="D73" s="124"/>
      <c r="E73" s="124"/>
      <c r="F73" s="124"/>
      <c r="G73" s="124"/>
      <c r="H73" s="124"/>
      <c r="I73" s="124"/>
      <c r="J73" s="124"/>
      <c r="K73" s="124"/>
      <c r="L73" s="124"/>
      <c r="M73" s="124"/>
      <c r="N73" s="124"/>
      <c r="O73" s="124"/>
    </row>
    <row r="74" spans="1:29" ht="17.25" customHeight="1" x14ac:dyDescent="0.4">
      <c r="B74" s="124"/>
      <c r="C74" s="124"/>
      <c r="D74" s="124"/>
      <c r="E74" s="124"/>
      <c r="F74" s="124"/>
      <c r="G74" s="124"/>
      <c r="H74" s="124"/>
      <c r="I74" s="124"/>
      <c r="J74" s="124"/>
      <c r="K74" s="124"/>
      <c r="L74" s="124"/>
      <c r="M74" s="124"/>
      <c r="N74" s="124"/>
      <c r="O74" s="124"/>
      <c r="R74" s="34" t="s">
        <v>234</v>
      </c>
      <c r="S74" s="34" t="s">
        <v>224</v>
      </c>
      <c r="T74" s="34" t="s">
        <v>225</v>
      </c>
    </row>
    <row r="75" spans="1:29" ht="55.85" customHeight="1" x14ac:dyDescent="0.4">
      <c r="B75" s="124"/>
      <c r="C75" s="124"/>
      <c r="D75" s="124"/>
      <c r="E75" s="124"/>
      <c r="F75" s="124"/>
      <c r="G75" s="124"/>
      <c r="H75" s="124"/>
      <c r="I75" s="124"/>
      <c r="J75" s="124"/>
      <c r="K75" s="124"/>
      <c r="L75" s="124"/>
      <c r="M75" s="124"/>
      <c r="N75" s="124"/>
      <c r="O75" s="124"/>
      <c r="Q75" s="8"/>
      <c r="R75" s="13" t="str" cm="1">
        <f t="array" ref="R75:T79">_xlfn.LET(
    _xlpm.filtered_data, _xlfn.CHOOSECOLS(_xlfn._xlws.FILTER('data news'!$A$24:$G$44, 'data news'!$A$24:$A$44="x"), 4, 6, 7),
    _xlfn.MAP(
        _xlpm.filtered_data,
        _xlfn.LAMBDA(_xlpm.cell, TRIM(CLEAN(_xlpm.cell)))
    )
)</f>
        <v>Dầu Brent giảm xuống 68.51 USD/thùng, dầu WTI giảm còn 65.25 USD/thùng vào ngày 23/07. EU xem xét áp thuế lên 109 tỷ USD hàng hóa Mỹ, gây áp lực lên giá dầu. Nhà đầu tư chờ dữ liệu dự trữ dầu Mỹ và xem xét trừng phạt dầu Nga.</v>
      </c>
      <c r="S75" s="92" t="str">
        <v>Tích cực</v>
      </c>
      <c r="T75" s="11" t="str">
        <v>Dầu khí, Năng lượng</v>
      </c>
      <c r="U75" s="8"/>
    </row>
    <row r="76" spans="1:29" ht="55.85" customHeight="1" x14ac:dyDescent="0.4">
      <c r="B76" s="124"/>
      <c r="C76" s="124"/>
      <c r="D76" s="124"/>
      <c r="E76" s="124"/>
      <c r="F76" s="124"/>
      <c r="G76" s="124"/>
      <c r="H76" s="124"/>
      <c r="I76" s="124"/>
      <c r="J76" s="124"/>
      <c r="K76" s="124"/>
      <c r="L76" s="124"/>
      <c r="M76" s="124"/>
      <c r="N76" s="124"/>
      <c r="O76" s="124"/>
      <c r="Q76" s="8"/>
      <c r="R76" s="28" t="str">
        <v>Giá vàng giảm mạnh ngày 23/07 khi hợp đồng giao ngay giảm 1.3% xuống 3,387.67 USD/oz. Thông tin Mỹ và EU sắp đạt thoả thuận thuế quan 15% làm giảm nhu cầu trú ẩn an toàn. Thị trường không dự báo Fed hạ lãi suất vào tháng 7/2025 do áp lực chính trị.</v>
      </c>
      <c r="S76" s="94" t="str">
        <v>Tích cực</v>
      </c>
      <c r="T76" s="29" t="str">
        <v>Vàng, Ngoại thương, Tài chính</v>
      </c>
      <c r="U76" s="8"/>
    </row>
    <row r="77" spans="1:29" ht="55.85" customHeight="1" x14ac:dyDescent="0.4">
      <c r="A77" s="8"/>
      <c r="B77" s="8"/>
      <c r="C77" s="8"/>
      <c r="D77" s="8"/>
      <c r="E77" s="8"/>
      <c r="F77" s="8"/>
      <c r="G77" s="8"/>
      <c r="H77" s="8"/>
      <c r="I77" s="8"/>
      <c r="J77" s="8"/>
      <c r="K77" s="8"/>
      <c r="L77" s="8"/>
      <c r="M77" s="8"/>
      <c r="N77" s="8"/>
      <c r="O77" s="8"/>
      <c r="P77" s="8"/>
      <c r="Q77" s="8"/>
      <c r="R77" s="32" t="str">
        <v>Kinh tế Hàn Quốc tăng trưởng 0,6% trong quý 2, vượt dự báo 0,5% nhờ xuất khẩu tăng 4,2%. Tiêu dùng nội địa tăng 0,7%, dù đầu tư xây dựng giảm sút. BOK dự kiến GDP năm 2025 tăng 0,8%, mức thấp nhất kể từ 2020.</v>
      </c>
      <c r="S77" s="94" t="str">
        <v>Tích cực</v>
      </c>
      <c r="T77" s="33" t="str">
        <v>Toàn thị trường, Xuất nhập khẩu, Bất động sản, Xây dựng</v>
      </c>
      <c r="U77" s="8"/>
    </row>
    <row r="78" spans="1:29" ht="55.85" customHeight="1" x14ac:dyDescent="0.4">
      <c r="A78" s="8"/>
      <c r="B78" s="8"/>
      <c r="C78" s="8"/>
      <c r="D78" s="8"/>
      <c r="E78" s="8"/>
      <c r="F78" s="8"/>
      <c r="G78" s="8"/>
      <c r="H78" s="8"/>
      <c r="I78" s="8"/>
      <c r="J78" s="8"/>
      <c r="K78" s="8"/>
      <c r="L78" s="8"/>
      <c r="M78" s="8"/>
      <c r="N78" s="8"/>
      <c r="O78" s="8"/>
      <c r="P78" s="8"/>
      <c r="Q78" s="8"/>
      <c r="R78" s="30" t="str">
        <v>NAFDAC Nigeria thu giữ hàng giả trị giá 5 tỷ naira (85 tỷ VNĐ) tại chợ Aba. Hơn 240 cơ sở sản xuất chui bị phát hiện sử dụng hóa chất độc hại. Lực lượng chức năng thu giữ hơn 1.500 thùng sản phẩm giả mạo các thương hiệu nổi tiếng.</v>
      </c>
      <c r="S78" s="94" t="str">
        <v>Trung lập</v>
      </c>
      <c r="T78" s="31" t="str">
        <v>Hàng tiêu dùng, Sản xuất</v>
      </c>
      <c r="U78" s="8"/>
    </row>
    <row r="79" spans="1:29" ht="55.85" customHeight="1" x14ac:dyDescent="0.4">
      <c r="A79" s="8"/>
      <c r="B79" s="8"/>
      <c r="C79" s="8"/>
      <c r="D79" s="8"/>
      <c r="E79" s="8"/>
      <c r="F79" s="8"/>
      <c r="G79" s="8"/>
      <c r="H79" s="8"/>
      <c r="I79" s="8"/>
      <c r="J79" s="8"/>
      <c r="K79" s="8"/>
      <c r="L79" s="8"/>
      <c r="M79" s="8"/>
      <c r="N79" s="8"/>
      <c r="O79" s="8"/>
      <c r="P79" s="8"/>
      <c r="Q79" s="8"/>
      <c r="R79" s="13" t="str">
        <v>S&amp;P 500 lập kỷ lục mới với 6.310 điểm nhờ kết quả kinh doanh quý II tích cực. Nasdaq Composite giảm 0,39% xuống 20.893 điểm do cổ phiếu công nghệ suy yếu. Thị trường chờ đợi báo cáo từ Alphabet và Tesla để đánh giá đà tăng trưởng.</v>
      </c>
      <c r="S79" s="94" t="str">
        <v>Tích cực</v>
      </c>
      <c r="T79" s="11" t="str">
        <v>Tài chính, Ngân hàng trung ương</v>
      </c>
      <c r="U79" s="8"/>
    </row>
    <row r="80" spans="1:29" ht="60" customHeight="1" x14ac:dyDescent="0.4">
      <c r="A80" s="8"/>
      <c r="B80" s="8"/>
      <c r="C80" s="8"/>
      <c r="D80" s="8"/>
      <c r="E80" s="8"/>
      <c r="F80" s="8"/>
      <c r="G80" s="8"/>
      <c r="H80" s="8"/>
      <c r="I80" s="8"/>
      <c r="J80" s="8"/>
      <c r="K80" s="8"/>
      <c r="M80" s="8"/>
      <c r="N80" s="8"/>
      <c r="O80" s="8"/>
      <c r="P80" s="8"/>
      <c r="Q80" s="8"/>
      <c r="R80" s="64" t="str">
        <f>W80</f>
        <v>Thị trường vĩ mô toàn cầu đang chứng kiến xu hướng tăng trưởng tích cực rõ rệt. Động lực chính đến từ các thỏa thuận thương mại và kết quả kinh doanh tốt. Tuy nhiên, chính sách lãi suất cùng rủi ro địa chính trị đang tạo áp lực. Điều này khiến giá các hàng hóa thiết yếu như dầu, vàng suy giảm. Triển vọng kinh tế toàn cầu duy trì tích cực, song cần thận trọng biến động.</v>
      </c>
      <c r="S80" s="64"/>
      <c r="T80" s="64"/>
      <c r="U80" s="8"/>
      <c r="W80" s="69" t="str">
        <f>weekly_news_comments!$B$3</f>
        <v>Thị trường vĩ mô toàn cầu đang chứng kiến xu hướng tăng trưởng tích cực rõ rệt. Động lực chính đến từ các thỏa thuận thương mại và kết quả kinh doanh tốt. Tuy nhiên, chính sách lãi suất cùng rủi ro địa chính trị đang tạo áp lực. Điều này khiến giá các hàng hóa thiết yếu như dầu, vàng suy giảm. Triển vọng kinh tế toàn cầu duy trì tích cực, song cần thận trọng biến động.</v>
      </c>
      <c r="X80" s="69"/>
      <c r="Y80" s="69"/>
      <c r="Z80" s="69"/>
      <c r="AA80" s="69"/>
      <c r="AB80" s="69"/>
      <c r="AC80" s="69"/>
    </row>
    <row r="81" spans="1:20" ht="8.6" customHeight="1" thickBot="1" x14ac:dyDescent="0.45">
      <c r="A81" s="8"/>
      <c r="B81" s="8"/>
      <c r="C81" s="8"/>
      <c r="D81" s="8"/>
      <c r="E81" s="8"/>
      <c r="F81" s="8"/>
      <c r="G81" s="8"/>
      <c r="H81" s="8"/>
      <c r="I81" s="8"/>
      <c r="J81" s="8"/>
      <c r="K81" s="8"/>
      <c r="L81" s="8"/>
      <c r="M81" s="8"/>
      <c r="N81" s="8"/>
      <c r="O81" s="8"/>
      <c r="P81" s="8"/>
    </row>
    <row r="82" spans="1:20" ht="17.25" customHeight="1" x14ac:dyDescent="0.4">
      <c r="A82" s="8"/>
      <c r="B82" s="8"/>
      <c r="C82" s="8"/>
      <c r="D82" s="8"/>
      <c r="E82" s="8"/>
      <c r="F82" s="8"/>
      <c r="G82" s="8"/>
      <c r="H82" s="8"/>
      <c r="I82" s="8"/>
      <c r="J82" s="8"/>
      <c r="K82" s="8"/>
      <c r="L82" s="8"/>
      <c r="M82" s="8"/>
      <c r="N82" s="8"/>
      <c r="O82" s="8"/>
      <c r="P82" s="8"/>
      <c r="R82" s="35" t="str">
        <f>"BÁO CÁO CHIẾN LƯỢC ĐẦU TƯ TUẦN | " &amp; TEXT(MIN(weekly_history_data[date]), "dd/mm/yyyy") &amp; " - " &amp; TEXT(MAX(weekly_history_data[date]), "dd/mm/yyyy")</f>
        <v>BÁO CÁO CHIẾN LƯỢC ĐẦU TƯ TUẦN | 16/06/2025 - 24/07/2025</v>
      </c>
      <c r="S82" s="36"/>
      <c r="T82" s="37" t="s">
        <v>233</v>
      </c>
    </row>
    <row r="83" spans="1:20" ht="14.6" customHeight="1" x14ac:dyDescent="0.4">
      <c r="B83" s="87" t="s">
        <v>227</v>
      </c>
      <c r="C83" s="87"/>
      <c r="D83" s="87"/>
      <c r="E83" s="87"/>
      <c r="F83" s="87"/>
      <c r="R83"/>
    </row>
    <row r="84" spans="1:20" ht="14.6" customHeight="1" x14ac:dyDescent="0.4">
      <c r="B84" s="87"/>
      <c r="C84" s="87"/>
      <c r="D84" s="87"/>
      <c r="E84" s="87"/>
      <c r="F84" s="87"/>
      <c r="R84"/>
    </row>
    <row r="85" spans="1:20" ht="8.6" customHeight="1" x14ac:dyDescent="0.4">
      <c r="R85"/>
    </row>
    <row r="86" spans="1:20" ht="17.149999999999999" customHeight="1" x14ac:dyDescent="0.4">
      <c r="B86" s="68" t="s">
        <v>244</v>
      </c>
      <c r="C86" s="68"/>
      <c r="D86" s="68"/>
      <c r="E86" s="68"/>
      <c r="F86" s="68"/>
      <c r="G86" s="68"/>
      <c r="H86" s="68"/>
      <c r="I86" s="68"/>
      <c r="J86" s="68"/>
      <c r="K86" s="68"/>
      <c r="L86" s="68"/>
      <c r="M86" s="68"/>
      <c r="N86" s="68"/>
      <c r="O86" s="68"/>
    </row>
    <row r="87" spans="1:20" ht="8.6" customHeight="1" x14ac:dyDescent="0.4"/>
    <row r="88" spans="1:20" ht="14.6" customHeight="1" x14ac:dyDescent="0.4">
      <c r="B88" s="86" t="s">
        <v>100</v>
      </c>
      <c r="C88" s="82" t="s">
        <v>229</v>
      </c>
      <c r="D88" s="82" t="s">
        <v>230</v>
      </c>
      <c r="E88" s="82" t="s">
        <v>231</v>
      </c>
      <c r="G88" s="86" t="s">
        <v>102</v>
      </c>
      <c r="H88" s="82" t="s">
        <v>229</v>
      </c>
      <c r="I88" s="82" t="s">
        <v>230</v>
      </c>
      <c r="J88" s="82" t="s">
        <v>231</v>
      </c>
      <c r="L88" s="86" t="s">
        <v>29</v>
      </c>
      <c r="M88" s="82" t="s">
        <v>229</v>
      </c>
      <c r="N88" s="82" t="s">
        <v>230</v>
      </c>
      <c r="O88" s="82" t="s">
        <v>231</v>
      </c>
    </row>
    <row r="89" spans="1:20" ht="14.6" customHeight="1" x14ac:dyDescent="0.4">
      <c r="B89" s="91">
        <f>'data part 1'!F32</f>
        <v>3375.724609375</v>
      </c>
      <c r="C89" s="83">
        <f>'data part 1'!C32</f>
        <v>-4.2280257563243051E-3</v>
      </c>
      <c r="D89" s="83">
        <f>'data part 1'!D32</f>
        <v>7.121392460170739E-3</v>
      </c>
      <c r="E89" s="83">
        <f>'data part 1'!E32</f>
        <v>1.1457357833476234E-2</v>
      </c>
      <c r="G89" s="91">
        <f>'data part 1'!M32</f>
        <v>118062.8984375</v>
      </c>
      <c r="H89" s="83">
        <f>'data part 1'!J32</f>
        <v>-5.961775438892869E-3</v>
      </c>
      <c r="I89" s="83">
        <f>'data part 1'!K32</f>
        <v>1.0849466598805702E-3</v>
      </c>
      <c r="J89" s="83">
        <f>'data part 1'!L32</f>
        <v>9.2604261041017377E-2</v>
      </c>
      <c r="L89" s="91">
        <f>'data part 1'!T32</f>
        <v>97.225480610190999</v>
      </c>
      <c r="M89" s="83">
        <f>'data part 1'!Q32</f>
        <v>4.4661507061349859E-4</v>
      </c>
      <c r="N89" s="83">
        <f>'data part 1'!R32</f>
        <v>-7.1171962907713437E-3</v>
      </c>
      <c r="O89" s="83">
        <f>'data part 1'!S32</f>
        <v>2.7185176952020385E-3</v>
      </c>
    </row>
    <row r="90" spans="1:20" ht="14.6" customHeight="1" x14ac:dyDescent="0.4"/>
    <row r="91" spans="1:20" ht="14.6" customHeight="1" x14ac:dyDescent="0.4"/>
    <row r="92" spans="1:20" ht="14.6" customHeight="1" x14ac:dyDescent="0.4"/>
    <row r="93" spans="1:20" ht="14.6" customHeight="1" x14ac:dyDescent="0.4"/>
    <row r="94" spans="1:20" ht="14.6" customHeight="1" x14ac:dyDescent="0.4"/>
    <row r="95" spans="1:20" ht="14.6" customHeight="1" x14ac:dyDescent="0.4"/>
    <row r="96" spans="1:20" ht="8.6" customHeight="1" x14ac:dyDescent="0.4"/>
    <row r="97" spans="2:31" ht="14.6" customHeight="1" x14ac:dyDescent="0.4">
      <c r="B97" s="86" t="s">
        <v>101</v>
      </c>
      <c r="C97" s="82" t="s">
        <v>229</v>
      </c>
      <c r="D97" s="82" t="s">
        <v>230</v>
      </c>
      <c r="E97" s="82" t="s">
        <v>231</v>
      </c>
      <c r="G97" s="86" t="s">
        <v>103</v>
      </c>
      <c r="H97" s="82" t="s">
        <v>229</v>
      </c>
      <c r="I97" s="82" t="s">
        <v>230</v>
      </c>
      <c r="J97" s="82" t="s">
        <v>231</v>
      </c>
      <c r="L97" s="86" t="s">
        <v>104</v>
      </c>
      <c r="M97" s="82" t="s">
        <v>229</v>
      </c>
      <c r="N97" s="82" t="s">
        <v>230</v>
      </c>
      <c r="O97" s="82" t="s">
        <v>231</v>
      </c>
    </row>
    <row r="98" spans="2:31" ht="14.6" customHeight="1" x14ac:dyDescent="0.4">
      <c r="B98" s="91">
        <f>'data part 1'!F39</f>
        <v>75</v>
      </c>
      <c r="C98" s="83">
        <f>'data part 1'!C39</f>
        <v>-8.8542115125922471E-3</v>
      </c>
      <c r="D98" s="83">
        <f>'data part 1'!D39</f>
        <v>1.7224963857905173E-2</v>
      </c>
      <c r="E98" s="83">
        <f>'data part 1'!E39</f>
        <v>0.19693584715349366</v>
      </c>
      <c r="G98" s="91">
        <f>'data part 1'!M39</f>
        <v>3566.06396484375</v>
      </c>
      <c r="H98" s="83">
        <f>'data part 1'!J39</f>
        <v>-1.754061458437095E-2</v>
      </c>
      <c r="I98" s="83">
        <f>'data part 1'!K39</f>
        <v>-7.9627325480309263E-3</v>
      </c>
      <c r="J98" s="83">
        <f>'data part 1'!L39</f>
        <v>0.42153641688804888</v>
      </c>
      <c r="L98" s="91">
        <f>'data part 1'!T39</f>
        <v>26125</v>
      </c>
      <c r="M98" s="83">
        <f>'data part 1'!Q39</f>
        <v>1.914241960183638E-4</v>
      </c>
      <c r="N98" s="83">
        <f>'data part 1'!R39</f>
        <v>-5.7383320581483321E-4</v>
      </c>
      <c r="O98" s="83">
        <f>'data part 1'!S39</f>
        <v>-9.5602294455066072E-4</v>
      </c>
    </row>
    <row r="99" spans="2:31" ht="14.6" customHeight="1" x14ac:dyDescent="0.4"/>
    <row r="100" spans="2:31" ht="14.6" customHeight="1" x14ac:dyDescent="0.4"/>
    <row r="101" spans="2:31" ht="14.6" customHeight="1" x14ac:dyDescent="0.4"/>
    <row r="102" spans="2:31" ht="14.6" customHeight="1" x14ac:dyDescent="0.4"/>
    <row r="103" spans="2:31" ht="14.6" customHeight="1" x14ac:dyDescent="0.4"/>
    <row r="104" spans="2:31" ht="14.6" customHeight="1" x14ac:dyDescent="0.4"/>
    <row r="105" spans="2:31" ht="8.6" customHeight="1" x14ac:dyDescent="0.4">
      <c r="R105" s="27" t="s">
        <v>115</v>
      </c>
    </row>
    <row r="106" spans="2:31" ht="18" customHeight="1" x14ac:dyDescent="0.4">
      <c r="B106" s="64" t="str">
        <f>R106</f>
        <v>Nhìn chung tuần qua, thị trường tiền điện tử có sự điều chỉnh, trong khi hàng hóa tiếp tục đà tăng, ngoại hối biến động nhẹ. Cụ thể, Bitcoin ghi nhận tăng nhẹ 0.11%, còn Ethereum điều chỉnh giảm 0.80% sau đợt tăng mạnh. Đối với hàng hóa, giá vàng duy trì mức tăng 0.71%, dầu thô CLZ nới rộng đà tăng 1.72%. Về ngoại hối, chỉ số DXY giảm 0.71%; còn tỷ giá USD/VND cũng ghi nhận mức giảm 0.06%. Tổng quan, các thị trường tài chính cho thấy những diễn biến đa dạng trong giai đoạn khảo sát gần đây.</v>
      </c>
      <c r="C106" s="64"/>
      <c r="D106" s="64"/>
      <c r="E106" s="64"/>
      <c r="F106" s="64"/>
      <c r="G106" s="64"/>
      <c r="H106" s="64"/>
      <c r="I106" s="64"/>
      <c r="J106" s="64"/>
      <c r="K106" s="64"/>
      <c r="L106" s="64"/>
      <c r="M106" s="64"/>
      <c r="N106" s="64"/>
      <c r="O106" s="64"/>
      <c r="R106" s="125" t="str">
        <f>weekly_data_comments!$C$4</f>
        <v>Nhìn chung tuần qua, thị trường tiền điện tử có sự điều chỉnh, trong khi hàng hóa tiếp tục đà tăng, ngoại hối biến động nhẹ. Cụ thể, Bitcoin ghi nhận tăng nhẹ 0.11%, còn Ethereum điều chỉnh giảm 0.80% sau đợt tăng mạnh. Đối với hàng hóa, giá vàng duy trì mức tăng 0.71%, dầu thô CLZ nới rộng đà tăng 1.72%. Về ngoại hối, chỉ số DXY giảm 0.71%; còn tỷ giá USD/VND cũng ghi nhận mức giảm 0.06%. Tổng quan, các thị trường tài chính cho thấy những diễn biến đa dạng trong giai đoạn khảo sát gần đây.</v>
      </c>
      <c r="S106" s="125"/>
      <c r="T106" s="124"/>
      <c r="U106" s="124"/>
      <c r="V106" s="124"/>
      <c r="W106" s="124"/>
      <c r="X106" s="124"/>
      <c r="Y106" s="124"/>
      <c r="Z106" s="124"/>
      <c r="AA106" s="124"/>
      <c r="AB106" s="124"/>
      <c r="AC106" s="124"/>
      <c r="AD106" s="124"/>
      <c r="AE106" s="124"/>
    </row>
    <row r="107" spans="2:31" ht="18" customHeight="1" x14ac:dyDescent="0.4">
      <c r="B107" s="64"/>
      <c r="C107" s="64"/>
      <c r="D107" s="64"/>
      <c r="E107" s="64"/>
      <c r="F107" s="64"/>
      <c r="G107" s="64"/>
      <c r="H107" s="64"/>
      <c r="I107" s="64"/>
      <c r="J107" s="64"/>
      <c r="K107" s="64"/>
      <c r="L107" s="64"/>
      <c r="M107" s="64"/>
      <c r="N107" s="64"/>
      <c r="O107" s="64"/>
      <c r="R107" s="125"/>
      <c r="S107" s="125"/>
      <c r="T107" s="124"/>
      <c r="U107" s="124"/>
      <c r="V107" s="124"/>
      <c r="W107" s="124"/>
      <c r="X107" s="124"/>
      <c r="Y107" s="124"/>
      <c r="Z107" s="124"/>
      <c r="AA107" s="124"/>
      <c r="AB107" s="124"/>
      <c r="AC107" s="124"/>
      <c r="AD107" s="124"/>
      <c r="AE107" s="124"/>
    </row>
    <row r="108" spans="2:31" ht="18" customHeight="1" x14ac:dyDescent="0.4">
      <c r="B108" s="64"/>
      <c r="C108" s="64"/>
      <c r="D108" s="64"/>
      <c r="E108" s="64"/>
      <c r="F108" s="64"/>
      <c r="G108" s="64"/>
      <c r="H108" s="64"/>
      <c r="I108" s="64"/>
      <c r="J108" s="64"/>
      <c r="K108" s="64"/>
      <c r="L108" s="64"/>
      <c r="M108" s="64"/>
      <c r="N108" s="64"/>
      <c r="O108" s="64"/>
      <c r="R108" s="125"/>
      <c r="S108" s="125"/>
      <c r="T108" s="124"/>
      <c r="U108" s="124"/>
      <c r="V108" s="124"/>
      <c r="W108" s="124"/>
      <c r="X108" s="124"/>
      <c r="Y108" s="124"/>
      <c r="Z108" s="124"/>
      <c r="AA108" s="124"/>
      <c r="AB108" s="124"/>
      <c r="AC108" s="124"/>
      <c r="AD108" s="124"/>
      <c r="AE108" s="124"/>
    </row>
    <row r="109" spans="2:31" ht="18" customHeight="1" x14ac:dyDescent="0.4">
      <c r="B109" s="64"/>
      <c r="C109" s="64"/>
      <c r="D109" s="64"/>
      <c r="E109" s="64"/>
      <c r="F109" s="64"/>
      <c r="G109" s="64"/>
      <c r="H109" s="64"/>
      <c r="I109" s="64"/>
      <c r="J109" s="64"/>
      <c r="K109" s="64"/>
      <c r="L109" s="64"/>
      <c r="M109" s="64"/>
      <c r="N109" s="64"/>
      <c r="O109" s="64"/>
      <c r="R109" s="125"/>
      <c r="S109" s="125"/>
      <c r="T109" s="124"/>
      <c r="U109" s="124"/>
      <c r="V109" s="124"/>
      <c r="W109" s="124"/>
      <c r="X109" s="124"/>
      <c r="Y109" s="124"/>
      <c r="Z109" s="124"/>
      <c r="AA109" s="124"/>
      <c r="AB109" s="124"/>
      <c r="AC109" s="124"/>
      <c r="AD109" s="124"/>
      <c r="AE109" s="124"/>
    </row>
    <row r="110" spans="2:31" ht="17.25" customHeight="1" thickBot="1" x14ac:dyDescent="0.45">
      <c r="B110" s="126" t="str">
        <f>"*Dữ liệu cập nhật lúc " &amp; weekly_data_comments!$C$7</f>
        <v>*Dữ liệu cập nhật lúc 14:23 ngày 24/07/2025</v>
      </c>
      <c r="C110" s="126"/>
      <c r="D110" s="126"/>
      <c r="E110" s="126"/>
      <c r="F110" s="126"/>
      <c r="G110" s="126"/>
      <c r="H110" s="126"/>
      <c r="I110" s="126"/>
      <c r="J110" s="126"/>
      <c r="K110" s="126"/>
      <c r="L110" s="126"/>
      <c r="M110" s="126"/>
      <c r="N110" s="126"/>
      <c r="O110" s="126"/>
      <c r="R110" s="124"/>
      <c r="S110" s="124"/>
      <c r="T110" s="124"/>
      <c r="U110" s="124"/>
      <c r="V110" s="124"/>
      <c r="W110" s="124"/>
      <c r="X110" s="124"/>
      <c r="Y110" s="124"/>
      <c r="Z110" s="124"/>
      <c r="AA110" s="124"/>
      <c r="AB110" s="124"/>
      <c r="AC110" s="124"/>
      <c r="AD110" s="124"/>
      <c r="AE110" s="124"/>
    </row>
    <row r="111" spans="2:31" ht="17.149999999999999" customHeight="1" x14ac:dyDescent="0.4">
      <c r="B111" s="66" t="str">
        <f>"BÁO CÁO CHIẾN LƯỢC ĐẦU TƯ TUẦN | " &amp; TEXT(MIN(weekly_history_data[date]), "dd/mm/yyyy") &amp; " - " &amp; TEXT(MAX(weekly_history_data[date]), "dd/mm/yyyy")</f>
        <v>BÁO CÁO CHIẾN LƯỢC ĐẦU TƯ TUẦN | 16/06/2025 - 24/07/2025</v>
      </c>
      <c r="C111" s="66"/>
      <c r="D111" s="66"/>
      <c r="E111" s="66"/>
      <c r="F111" s="66"/>
      <c r="G111" s="66"/>
      <c r="H111" s="66"/>
      <c r="I111" s="26"/>
      <c r="J111" s="25"/>
      <c r="K111" s="25"/>
      <c r="L111" s="67" t="s">
        <v>235</v>
      </c>
      <c r="M111" s="67"/>
      <c r="N111" s="67"/>
      <c r="O111" s="67"/>
    </row>
    <row r="113" ht="14.6" customHeight="1" x14ac:dyDescent="0.4"/>
    <row r="206" spans="1:21" x14ac:dyDescent="0.4">
      <c r="A206" s="22"/>
      <c r="B206" s="22"/>
      <c r="C206" s="22"/>
      <c r="D206" s="22"/>
      <c r="E206" s="22"/>
      <c r="F206" s="22"/>
      <c r="G206" s="22"/>
      <c r="H206" s="22"/>
      <c r="I206" s="22"/>
      <c r="J206" s="22"/>
      <c r="K206" s="22"/>
      <c r="L206" s="22"/>
      <c r="M206" s="22"/>
      <c r="N206" s="22"/>
      <c r="O206" s="22"/>
      <c r="P206" s="22"/>
      <c r="Q206" s="22"/>
      <c r="S206" s="22"/>
      <c r="T206" s="22"/>
      <c r="U206" s="22"/>
    </row>
  </sheetData>
  <mergeCells count="27">
    <mergeCell ref="R30:R31"/>
    <mergeCell ref="B29:H29"/>
    <mergeCell ref="B4:O4"/>
    <mergeCell ref="L29:O29"/>
    <mergeCell ref="B24:O27"/>
    <mergeCell ref="B28:O28"/>
    <mergeCell ref="R24:S27"/>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39:T39"/>
    <mergeCell ref="R80:T80"/>
    <mergeCell ref="R71:R72"/>
    <mergeCell ref="W39:AC39"/>
    <mergeCell ref="W80:AC80"/>
    <mergeCell ref="R65:S68"/>
    <mergeCell ref="R106:S109"/>
  </mergeCells>
  <conditionalFormatting sqref="C7:E7">
    <cfRule type="expression" dxfId="115" priority="53">
      <formula>C7&lt;0</formula>
    </cfRule>
    <cfRule type="expression" dxfId="114" priority="54">
      <formula>C7&gt;=0</formula>
    </cfRule>
  </conditionalFormatting>
  <conditionalFormatting sqref="H7:J7">
    <cfRule type="expression" dxfId="113" priority="51">
      <formula>H7&lt;0</formula>
    </cfRule>
    <cfRule type="expression" dxfId="112" priority="52">
      <formula>H7&gt;=0</formula>
    </cfRule>
  </conditionalFormatting>
  <conditionalFormatting sqref="M7:O7">
    <cfRule type="expression" dxfId="111" priority="49">
      <formula>M7&lt;0</formula>
    </cfRule>
    <cfRule type="expression" dxfId="110" priority="50">
      <formula>M7&gt;=0</formula>
    </cfRule>
  </conditionalFormatting>
  <conditionalFormatting sqref="C16:E16">
    <cfRule type="expression" dxfId="109" priority="47">
      <formula>C16&lt;0</formula>
    </cfRule>
    <cfRule type="expression" dxfId="108" priority="48">
      <formula>C16&gt;=0</formula>
    </cfRule>
  </conditionalFormatting>
  <conditionalFormatting sqref="H16:J16">
    <cfRule type="expression" dxfId="107" priority="45">
      <formula>H16&lt;0</formula>
    </cfRule>
    <cfRule type="expression" dxfId="106" priority="46">
      <formula>H16&gt;=0</formula>
    </cfRule>
  </conditionalFormatting>
  <conditionalFormatting sqref="M16:O16">
    <cfRule type="expression" dxfId="105" priority="43">
      <formula>M16&lt;0</formula>
    </cfRule>
    <cfRule type="expression" dxfId="104" priority="44">
      <formula>M16&gt;=0</formula>
    </cfRule>
  </conditionalFormatting>
  <conditionalFormatting sqref="C48:E48">
    <cfRule type="expression" dxfId="103" priority="41">
      <formula>C48&lt;0</formula>
    </cfRule>
    <cfRule type="expression" dxfId="102" priority="42">
      <formula>C48&gt;=0</formula>
    </cfRule>
  </conditionalFormatting>
  <conditionalFormatting sqref="C57:E57">
    <cfRule type="expression" dxfId="101" priority="39">
      <formula>C57&lt;0</formula>
    </cfRule>
    <cfRule type="expression" dxfId="100" priority="40">
      <formula>C57&gt;=0</formula>
    </cfRule>
  </conditionalFormatting>
  <conditionalFormatting sqref="H48:J48">
    <cfRule type="expression" dxfId="99" priority="37">
      <formula>H48&lt;0</formula>
    </cfRule>
    <cfRule type="expression" dxfId="98" priority="38">
      <formula>H48&gt;=0</formula>
    </cfRule>
  </conditionalFormatting>
  <conditionalFormatting sqref="M48:O48">
    <cfRule type="expression" dxfId="97" priority="35">
      <formula>M48&lt;0</formula>
    </cfRule>
    <cfRule type="expression" dxfId="96" priority="36">
      <formula>M48&gt;=0</formula>
    </cfRule>
  </conditionalFormatting>
  <conditionalFormatting sqref="H57:J57">
    <cfRule type="expression" dxfId="95" priority="33">
      <formula>H57&lt;0</formula>
    </cfRule>
    <cfRule type="expression" dxfId="94" priority="34">
      <formula>H57&gt;=0</formula>
    </cfRule>
  </conditionalFormatting>
  <conditionalFormatting sqref="M57:O57">
    <cfRule type="expression" dxfId="93" priority="31">
      <formula>M57&lt;0</formula>
    </cfRule>
    <cfRule type="expression" dxfId="92" priority="32">
      <formula>M57&gt;=0</formula>
    </cfRule>
  </conditionalFormatting>
  <conditionalFormatting sqref="C89:E89">
    <cfRule type="expression" dxfId="91" priority="29">
      <formula>C89&lt;0</formula>
    </cfRule>
    <cfRule type="expression" dxfId="90" priority="30">
      <formula>C89&gt;=0</formula>
    </cfRule>
  </conditionalFormatting>
  <conditionalFormatting sqref="C98:E98">
    <cfRule type="expression" dxfId="89" priority="27">
      <formula>C98&lt;0</formula>
    </cfRule>
    <cfRule type="expression" dxfId="88" priority="28">
      <formula>C98&gt;=0</formula>
    </cfRule>
  </conditionalFormatting>
  <conditionalFormatting sqref="H89:J89">
    <cfRule type="expression" dxfId="87" priority="25">
      <formula>H89&lt;0</formula>
    </cfRule>
    <cfRule type="expression" dxfId="86" priority="26">
      <formula>H89&gt;=0</formula>
    </cfRule>
  </conditionalFormatting>
  <conditionalFormatting sqref="M89:O89">
    <cfRule type="expression" dxfId="85" priority="23">
      <formula>M89&lt;0</formula>
    </cfRule>
    <cfRule type="expression" dxfId="84" priority="24">
      <formula>M89&gt;=0</formula>
    </cfRule>
  </conditionalFormatting>
  <conditionalFormatting sqref="H98:J98">
    <cfRule type="expression" dxfId="83" priority="21">
      <formula>H98&lt;0</formula>
    </cfRule>
    <cfRule type="expression" dxfId="82" priority="22">
      <formula>H98&gt;=0</formula>
    </cfRule>
  </conditionalFormatting>
  <conditionalFormatting sqref="M98:O98">
    <cfRule type="expression" dxfId="81" priority="19">
      <formula>M98&lt;0</formula>
    </cfRule>
    <cfRule type="expression" dxfId="80" priority="20">
      <formula>M98&gt;=0</formula>
    </cfRule>
  </conditionalFormatting>
  <conditionalFormatting sqref="S34:S38">
    <cfRule type="expression" dxfId="79" priority="16">
      <formula>S34="Trung lập"</formula>
    </cfRule>
    <cfRule type="expression" dxfId="78" priority="17">
      <formula>S34="Tiêu cực"</formula>
    </cfRule>
    <cfRule type="expression" dxfId="77" priority="18">
      <formula>S34="Tích cực"</formula>
    </cfRule>
  </conditionalFormatting>
  <conditionalFormatting sqref="S75">
    <cfRule type="expression" dxfId="76" priority="13">
      <formula>S75="Trung lập"</formula>
    </cfRule>
    <cfRule type="expression" dxfId="75" priority="14">
      <formula>S75="Tiêu cực"</formula>
    </cfRule>
    <cfRule type="expression" dxfId="74" priority="15">
      <formula>S75="Tích cực"</formula>
    </cfRule>
  </conditionalFormatting>
  <conditionalFormatting sqref="S76">
    <cfRule type="expression" dxfId="73" priority="10">
      <formula>S76="Trung lập"</formula>
    </cfRule>
    <cfRule type="expression" dxfId="72" priority="11">
      <formula>S76="Tiêu cực"</formula>
    </cfRule>
    <cfRule type="expression" dxfId="71" priority="12">
      <formula>S76="Tích cực"</formula>
    </cfRule>
  </conditionalFormatting>
  <conditionalFormatting sqref="S77">
    <cfRule type="expression" dxfId="70" priority="7">
      <formula>S77="Trung lập"</formula>
    </cfRule>
    <cfRule type="expression" dxfId="69" priority="8">
      <formula>S77="Tiêu cực"</formula>
    </cfRule>
    <cfRule type="expression" dxfId="68" priority="9">
      <formula>S77="Tích cực"</formula>
    </cfRule>
  </conditionalFormatting>
  <conditionalFormatting sqref="S78">
    <cfRule type="expression" dxfId="67" priority="4">
      <formula>S78="Trung lập"</formula>
    </cfRule>
    <cfRule type="expression" dxfId="66" priority="5">
      <formula>S78="Tiêu cực"</formula>
    </cfRule>
    <cfRule type="expression" dxfId="65" priority="6">
      <formula>S78="Tích cực"</formula>
    </cfRule>
  </conditionalFormatting>
  <conditionalFormatting sqref="S79">
    <cfRule type="expression" dxfId="64" priority="1">
      <formula>S79="Trung lập"</formula>
    </cfRule>
    <cfRule type="expression" dxfId="63" priority="2">
      <formula>S79="Tiêu cực"</formula>
    </cfRule>
    <cfRule type="expression" dxfId="62" priority="3">
      <formula>S79="Tích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topLeftCell="G85" zoomScale="130" zoomScaleNormal="130" zoomScaleSheetLayoutView="130" workbookViewId="0">
      <selection activeCell="J22" sqref="J22"/>
    </sheetView>
  </sheetViews>
  <sheetFormatPr defaultRowHeight="14.6" x14ac:dyDescent="0.4"/>
  <cols>
    <col min="1" max="1" width="2.15234375" customWidth="1"/>
    <col min="2" max="2" width="63.15234375" customWidth="1"/>
    <col min="3" max="3" width="33.53515625" customWidth="1"/>
    <col min="4" max="5" width="2.15234375" customWidth="1"/>
    <col min="6" max="6" width="64.765625" customWidth="1"/>
    <col min="7" max="7" width="32" customWidth="1"/>
    <col min="8" max="9" width="2.15234375" customWidth="1"/>
    <col min="10" max="10" width="26.3046875" customWidth="1"/>
    <col min="11" max="11" width="11.53515625" customWidth="1"/>
    <col min="12" max="12" width="15.3046875" customWidth="1"/>
    <col min="13" max="13" width="43.15234375" customWidth="1"/>
    <col min="14" max="14" width="2.15234375" customWidth="1"/>
    <col min="15" max="15" width="2" customWidth="1"/>
  </cols>
  <sheetData>
    <row r="1" spans="2:9" ht="14.6" customHeight="1" x14ac:dyDescent="0.4">
      <c r="B1" s="87" t="s">
        <v>236</v>
      </c>
    </row>
    <row r="2" spans="2:9" ht="14.6" customHeight="1" x14ac:dyDescent="0.4">
      <c r="B2" s="87"/>
    </row>
    <row r="3" spans="2:9" ht="8.6" customHeight="1" x14ac:dyDescent="0.4"/>
    <row r="4" spans="2:9" ht="17.149999999999999" customHeight="1" x14ac:dyDescent="0.4">
      <c r="B4" s="68" t="s">
        <v>245</v>
      </c>
      <c r="C4" s="68"/>
    </row>
    <row r="5" spans="2:9" ht="8.6" customHeight="1" x14ac:dyDescent="0.4"/>
    <row r="6" spans="2:9" ht="17.25" customHeight="1" x14ac:dyDescent="0.4">
      <c r="B6" s="136" t="e" vm="3">
        <f ca="1">_xlfn.IMAGE("https://pub-196e071ed6aa4a6a80cd72afba5ebd53.r2.dev/TA_WEEKLY_VNINDEX.png" &amp; "?v=" &amp; RAND())</f>
        <v>#VALUE!</v>
      </c>
      <c r="C6" s="134" t="s">
        <v>599</v>
      </c>
    </row>
    <row r="7" spans="2:9" ht="94.75" customHeight="1" x14ac:dyDescent="0.4">
      <c r="B7" s="136"/>
      <c r="C7" s="133" t="str">
        <f>F7</f>
        <v>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v>
      </c>
      <c r="F7" s="13" t="str" cm="1">
        <f t="array" ref="F7:F11">_xlfn.TEXTSPLIT(G7, , CHAR(10))</f>
        <v>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v>
      </c>
      <c r="G7" s="69" t="str">
        <f>weekly_data_comments!$C$5</f>
        <v>VNINDEX duy trì xu hướng tăng mạnh tuần qua, kết thúc ngày 24/07 tại 1515.60 điểm, thể hiện đà bứt phá ấn tượng. Giá duy trì trên SMA 20 (1442.37) và SMA 60 (1359.48), củng cố vững chắc xu thế tăng giá hiện tại. Tuy nhiên, RSI 14 đạt 82.40 cho thấy vùng quá mua, có thể tạo áp lực điều chỉnh ngắn hạn cho thị trường.
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
Mốc hỗ trợ cốt lõi cần theo dõi là đường SMA 20 tại 1442.37 điểm, quan trọng để duy trì đà tăng. Duy trì chiến lược "mua khi điều chỉnh" quanh SMA 20, song cần quản trị rủi ro chặt chẽ hơn do tín hiệu quá mua.</v>
      </c>
    </row>
    <row r="8" spans="2:9" ht="17.25" customHeight="1" x14ac:dyDescent="0.4">
      <c r="B8" s="136"/>
      <c r="C8" s="134" t="s">
        <v>600</v>
      </c>
      <c r="F8" t="str">
        <v/>
      </c>
      <c r="G8" s="69"/>
    </row>
    <row r="9" spans="2:9" ht="96.9" customHeight="1" x14ac:dyDescent="0.4">
      <c r="B9" s="136"/>
      <c r="C9" s="133" t="str">
        <f>F9</f>
        <v>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v>
      </c>
      <c r="F9" s="13" t="str">
        <v>Ngưỡng kháng cự tuần gần nhất quanh 1525.32 điểm, trong khi hỗ trợ ban đầu là mốc mở cửa tuần 1508.60. Kháng cự tháng nằm tại đỉnh tháng này 1525.32, hỗ trợ quan trọng là Fibonacci 38.2% tại 1439.62 điểm. Ngưỡng hỗ trợ quý nổi bật là Fibonacci 38.2% tại 1351.56 điểm, cách giá hiện tại hơn 164 điểm.</v>
      </c>
      <c r="G9" s="69"/>
    </row>
    <row r="10" spans="2:9" ht="17.25" customHeight="1" x14ac:dyDescent="0.4">
      <c r="B10" s="136"/>
      <c r="C10" s="134" t="s">
        <v>601</v>
      </c>
      <c r="F10" t="str">
        <v/>
      </c>
      <c r="G10" s="69"/>
    </row>
    <row r="11" spans="2:9" ht="65.150000000000006" customHeight="1" x14ac:dyDescent="0.4">
      <c r="B11" s="136"/>
      <c r="C11" s="133" t="str">
        <f>F11</f>
        <v>Mốc hỗ trợ cốt lõi cần theo dõi là đường SMA 20 tại 1442.37 điểm, quan trọng để duy trì đà tăng. Duy trì chiến lược "mua khi điều chỉnh" quanh SMA 20, song cần quản trị rủi ro chặt chẽ hơn do tín hiệu quá mua.</v>
      </c>
      <c r="F11" s="13" t="str">
        <v>Mốc hỗ trợ cốt lõi cần theo dõi là đường SMA 20 tại 1442.37 điểm, quan trọng để duy trì đà tăng. Duy trì chiến lược "mua khi điều chỉnh" quanh SMA 20, song cần quản trị rủi ro chặt chẽ hơn do tín hiệu quá mua.</v>
      </c>
      <c r="G11" s="69"/>
      <c r="I11" s="12"/>
    </row>
    <row r="12" spans="2:9" ht="14.6" customHeight="1" thickBot="1" x14ac:dyDescent="0.45">
      <c r="B12" s="132" t="str">
        <f>"*Dữ liệu cập nhật lúc " &amp; weekly_data_comments!$C$7</f>
        <v>*Dữ liệu cập nhật lúc 14:23 ngày 24/07/2025</v>
      </c>
      <c r="C12" s="132"/>
      <c r="F12" s="13"/>
      <c r="G12" s="13"/>
      <c r="I12" s="12"/>
    </row>
    <row r="13" spans="2:9" ht="17.149999999999999" customHeight="1" x14ac:dyDescent="0.4">
      <c r="B13" s="35" t="str">
        <f>"BÁO CÁO CHIẾN LƯỢC ĐẦU TƯ TUẦN | " &amp; TEXT(MIN(weekly_history_data[date]), "dd/mm/yyyy") &amp; " - " &amp; TEXT(MAX(weekly_history_data[date]), "dd/mm/yyyy")</f>
        <v>BÁO CÁO CHIẾN LƯỢC ĐẦU TƯ TUẦN | 16/06/2025 - 24/07/2025</v>
      </c>
      <c r="C13" s="37" t="s">
        <v>239</v>
      </c>
    </row>
    <row r="14" spans="2:9" ht="14.6" customHeight="1" x14ac:dyDescent="0.6">
      <c r="F14" s="87" t="s">
        <v>236</v>
      </c>
      <c r="G14" s="43"/>
    </row>
    <row r="15" spans="2:9" ht="14.6" customHeight="1" x14ac:dyDescent="0.6">
      <c r="F15" s="87"/>
      <c r="G15" s="43"/>
    </row>
    <row r="16" spans="2:9" ht="8.6" customHeight="1" x14ac:dyDescent="0.4"/>
    <row r="17" spans="2:13" ht="17.25" customHeight="1" x14ac:dyDescent="0.4">
      <c r="F17" s="48" t="s">
        <v>592</v>
      </c>
      <c r="G17" s="48"/>
    </row>
    <row r="18" spans="2:13" ht="8.6" customHeight="1" x14ac:dyDescent="0.4"/>
    <row r="19" spans="2:13" ht="175.75" customHeight="1" x14ac:dyDescent="0.4">
      <c r="B19" s="131" t="str">
        <f>weekly_data_comments!$C$6</f>
        <v>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
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v>
      </c>
      <c r="C19" s="131"/>
    </row>
    <row r="20" spans="2:13" ht="14.6" customHeight="1" x14ac:dyDescent="0.4"/>
    <row r="21" spans="2:13" ht="18.899999999999999" customHeight="1" x14ac:dyDescent="0.4">
      <c r="F21" s="134" t="s">
        <v>602</v>
      </c>
    </row>
    <row r="22" spans="2:13" ht="40.299999999999997" customHeight="1" x14ac:dyDescent="0.4">
      <c r="B22" s="13" t="str" cm="1">
        <f t="array" ref="B22:B24">_xlfn.TEXTSPLIT(B19, , CHAR(10))</f>
        <v>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v>
      </c>
      <c r="C22" s="135"/>
      <c r="F22" s="137" t="str">
        <f>B22</f>
        <v>Xu hướng tuần giảm mạnh xuống 52.51% vào 24/07, mất 9.23% từ 23/07 và tổng 18.99% trong năm phiên. Xu hướng tháng ổn định quanh 79.42% vào 24/07, chỉ dao động 4.49% trong tuần, ít biến động hơn xu hướng tuần. Xu hướng quý 86.81% vào 24/07 duy trì vùng giá trị cao. Nó củng cố đà tăng tháng và hạn chế đà giảm của xu hướng tuần.</v>
      </c>
      <c r="G22" s="137"/>
    </row>
    <row r="23" spans="2:13" ht="18.899999999999999" customHeight="1" x14ac:dyDescent="0.4">
      <c r="B23" s="135" t="str">
        <v/>
      </c>
      <c r="C23" s="135"/>
      <c r="F23" s="134" t="s">
        <v>601</v>
      </c>
    </row>
    <row r="24" spans="2:13" ht="40.299999999999997" customHeight="1" x14ac:dyDescent="0.4">
      <c r="B24" s="131" t="str">
        <v>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v>
      </c>
      <c r="C24" s="131"/>
      <c r="F24" s="137" t="str">
        <f>B24</f>
        <v>Mối quan hệ tuân thủ chi phối: xu hướng quý 86.81% ở vùng giá trị cao đang chi phối xu hướng tháng và tuần. Điều này chỉ ra đây là nhịp giảm ngắn hạn. Thị trường vẫn duy trì đà tăng trung dài hạn. Suy yếu xu hướng tuần chỉ là nhịp điều chỉnh kỹ thuật, không phải xu hướng giảm mạnh. Chiến lược hành động: duy trì vị thế, tránh bán tháo trong nhịp điều chỉnh này, chờ đợi các điểm mua tích lũy tốt hơn.</v>
      </c>
      <c r="G24" s="137"/>
      <c r="H24" s="13"/>
    </row>
    <row r="25" spans="2:13" ht="14.6" customHeight="1" thickBot="1" x14ac:dyDescent="0.45">
      <c r="B25" s="135"/>
      <c r="C25" s="135"/>
      <c r="G25" s="128" t="str">
        <f>"*Dữ liệu cập nhật lúc " &amp; weekly_data_comments!$C$7</f>
        <v>*Dữ liệu cập nhật lúc 14:23 ngày 24/07/2025</v>
      </c>
    </row>
    <row r="26" spans="2:13" ht="17.149999999999999" customHeight="1" x14ac:dyDescent="0.4">
      <c r="F26" s="35" t="str">
        <f>"BÁO CÁO CHIẾN LƯỢC ĐẦU TƯ TUẦN | " &amp; TEXT(MIN(weekly_history_data[date]), "dd/mm/yyyy") &amp; " - " &amp; TEXT(MAX(weekly_history_data[date]), "dd/mm/yyyy")</f>
        <v>BÁO CÁO CHIẾN LƯỢC ĐẦU TƯ TUẦN | 16/06/2025 - 24/07/2025</v>
      </c>
      <c r="G26" s="37" t="s">
        <v>239</v>
      </c>
    </row>
    <row r="27" spans="2:13" ht="14.6" customHeight="1" x14ac:dyDescent="0.4">
      <c r="J27" s="98" t="s">
        <v>236</v>
      </c>
      <c r="K27" s="98"/>
    </row>
    <row r="28" spans="2:13" ht="14.6" customHeight="1" x14ac:dyDescent="0.4">
      <c r="F28" s="69"/>
      <c r="G28" s="69"/>
      <c r="J28" s="98"/>
      <c r="K28" s="98"/>
    </row>
    <row r="29" spans="2:13" ht="8.6" customHeight="1" x14ac:dyDescent="0.4">
      <c r="F29" s="69"/>
      <c r="G29" s="69"/>
    </row>
    <row r="30" spans="2:13" ht="17.149999999999999" customHeight="1" x14ac:dyDescent="0.4">
      <c r="F30" s="69"/>
      <c r="G30" s="69"/>
      <c r="J30" s="68" t="s">
        <v>246</v>
      </c>
      <c r="K30" s="68"/>
      <c r="L30" s="68"/>
      <c r="M30" s="68"/>
    </row>
    <row r="31" spans="2:13" ht="8.6" customHeight="1" x14ac:dyDescent="0.4">
      <c r="F31" s="69"/>
      <c r="G31" s="69"/>
    </row>
    <row r="32" spans="2:13" x14ac:dyDescent="0.4">
      <c r="F32" s="69"/>
      <c r="G32" s="69"/>
      <c r="J32" s="71" t="s">
        <v>247</v>
      </c>
      <c r="K32" s="71"/>
    </row>
    <row r="33" spans="6:12" ht="8.6" customHeight="1" x14ac:dyDescent="0.4">
      <c r="F33" s="69"/>
      <c r="G33" s="69"/>
    </row>
    <row r="34" spans="6:12" x14ac:dyDescent="0.4">
      <c r="F34" s="69"/>
      <c r="G34" s="69"/>
      <c r="J34" s="100" t="s">
        <v>120</v>
      </c>
      <c r="K34" s="99">
        <f>'data part 2'!B20</f>
        <v>665.09531600000003</v>
      </c>
      <c r="L34" s="20"/>
    </row>
    <row r="35" spans="6:12" x14ac:dyDescent="0.4">
      <c r="F35" s="69"/>
      <c r="G35" s="69"/>
      <c r="J35" s="100" t="s">
        <v>121</v>
      </c>
      <c r="K35" s="99">
        <f>'data part 2'!B21</f>
        <v>-649.75575600000002</v>
      </c>
      <c r="L35" s="20"/>
    </row>
    <row r="36" spans="6:12" x14ac:dyDescent="0.4">
      <c r="F36" s="69"/>
      <c r="G36" s="69"/>
      <c r="J36" s="100" t="s">
        <v>122</v>
      </c>
      <c r="K36" s="99">
        <f>'data part 2'!B22</f>
        <v>15.339559999999999</v>
      </c>
      <c r="L36" s="20"/>
    </row>
    <row r="37" spans="6:12" x14ac:dyDescent="0.4">
      <c r="J37" s="101" t="s">
        <v>312</v>
      </c>
      <c r="K37" s="101"/>
      <c r="L37" s="44"/>
    </row>
    <row r="38" spans="6:12" ht="8.6" customHeight="1" x14ac:dyDescent="0.4">
      <c r="J38" s="19"/>
      <c r="K38" s="19"/>
      <c r="L38" s="19"/>
    </row>
    <row r="39" spans="6:12" x14ac:dyDescent="0.4">
      <c r="J39" s="100" t="s">
        <v>117</v>
      </c>
      <c r="K39" s="99">
        <f>'data part 2'!C20</f>
        <v>19765.069059072001</v>
      </c>
      <c r="L39" s="20"/>
    </row>
    <row r="40" spans="6:12" x14ac:dyDescent="0.4">
      <c r="J40" s="100" t="s">
        <v>118</v>
      </c>
      <c r="K40" s="99">
        <f>'data part 2'!C21</f>
        <v>-22060.565000192</v>
      </c>
      <c r="L40" s="20"/>
    </row>
    <row r="41" spans="6:12" x14ac:dyDescent="0.4">
      <c r="J41" s="100" t="s">
        <v>119</v>
      </c>
      <c r="K41" s="99">
        <f>'data part 2'!C22</f>
        <v>-2295.4959411199998</v>
      </c>
      <c r="L41" s="20"/>
    </row>
    <row r="42" spans="6:12" x14ac:dyDescent="0.4">
      <c r="J42" s="101" t="s">
        <v>311</v>
      </c>
      <c r="K42" s="101"/>
      <c r="L42" s="44"/>
    </row>
    <row r="43" spans="6:12" ht="8.6" customHeight="1" x14ac:dyDescent="0.4">
      <c r="J43" s="18"/>
      <c r="K43" s="18"/>
      <c r="L43" s="18"/>
    </row>
    <row r="44" spans="6:12" x14ac:dyDescent="0.4">
      <c r="J44" s="71" t="s">
        <v>248</v>
      </c>
      <c r="K44" s="71"/>
    </row>
    <row r="45" spans="6:12" ht="8.6" customHeight="1" x14ac:dyDescent="0.4">
      <c r="J45" s="51"/>
    </row>
    <row r="46" spans="6:12" ht="15.55" customHeight="1" x14ac:dyDescent="0.4"/>
    <row r="47" spans="6:12" ht="15.55" customHeight="1" x14ac:dyDescent="0.4"/>
    <row r="48" spans="6:12" ht="15.55" customHeight="1" x14ac:dyDescent="0.4"/>
    <row r="49" spans="10:13" ht="15.55" customHeight="1" x14ac:dyDescent="0.4"/>
    <row r="50" spans="10:13" ht="15.55" customHeight="1" x14ac:dyDescent="0.4"/>
    <row r="51" spans="10:13" ht="15.55" customHeight="1" x14ac:dyDescent="0.4"/>
    <row r="52" spans="10:13" ht="15.55" customHeight="1" x14ac:dyDescent="0.4"/>
    <row r="53" spans="10:13" ht="15.55" customHeight="1" x14ac:dyDescent="0.4"/>
    <row r="54" spans="10:13" ht="17.25" customHeight="1" thickBot="1" x14ac:dyDescent="0.45">
      <c r="M54" s="128" t="str">
        <f>"*Dữ liệu cập nhật lúc " &amp; weekly_data_comments!$C$7</f>
        <v>*Dữ liệu cập nhật lúc 14:23 ngày 24/07/2025</v>
      </c>
    </row>
    <row r="55" spans="10:13" ht="17.149999999999999" customHeight="1" x14ac:dyDescent="0.4">
      <c r="J55" s="50" t="str">
        <f>"BÁO CÁO CHIẾN LƯỢC ĐẦU TƯ TUẦN | " &amp; TEXT(MIN(weekly_history_data[date]), "dd/mm/yyyy") &amp; " - " &amp; TEXT(MAX(weekly_history_data[date]), "dd/mm/yyyy")</f>
        <v>BÁO CÁO CHIẾN LƯỢC ĐẦU TƯ TUẦN | 16/06/2025 - 24/07/2025</v>
      </c>
      <c r="K55" s="50"/>
      <c r="L55" s="49"/>
      <c r="M55" s="37" t="s">
        <v>240</v>
      </c>
    </row>
    <row r="56" spans="10:13" x14ac:dyDescent="0.4">
      <c r="J56" s="98" t="s">
        <v>236</v>
      </c>
      <c r="K56" s="98"/>
    </row>
    <row r="57" spans="10:13" x14ac:dyDescent="0.4">
      <c r="J57" s="98"/>
      <c r="K57" s="98"/>
    </row>
    <row r="58" spans="10:13" ht="8.6" customHeight="1" x14ac:dyDescent="0.4"/>
    <row r="59" spans="10:13" ht="17.25" customHeight="1" x14ac:dyDescent="0.4">
      <c r="J59" s="68" t="s">
        <v>246</v>
      </c>
      <c r="K59" s="68"/>
      <c r="L59" s="68"/>
      <c r="M59" s="68"/>
    </row>
    <row r="60" spans="10:13" ht="8.6" customHeight="1" x14ac:dyDescent="0.4"/>
    <row r="61" spans="10:13" x14ac:dyDescent="0.4">
      <c r="J61" s="72" t="s">
        <v>249</v>
      </c>
      <c r="K61" s="72"/>
    </row>
    <row r="62" spans="10:13" ht="8.6" customHeight="1" x14ac:dyDescent="0.4"/>
    <row r="63" spans="10:13" x14ac:dyDescent="0.4">
      <c r="J63" s="100" t="s">
        <v>120</v>
      </c>
      <c r="K63" s="99">
        <f>'data part 2'!B25</f>
        <v>109.17979600000001</v>
      </c>
      <c r="L63" s="20"/>
    </row>
    <row r="64" spans="10:13" x14ac:dyDescent="0.4">
      <c r="J64" s="100" t="s">
        <v>121</v>
      </c>
      <c r="K64" s="99">
        <f>'data part 2'!B26</f>
        <v>-109.122332</v>
      </c>
      <c r="L64" s="20"/>
    </row>
    <row r="65" spans="10:13" x14ac:dyDescent="0.4">
      <c r="J65" s="100" t="s">
        <v>122</v>
      </c>
      <c r="K65" s="99">
        <f>'data part 2'!B27</f>
        <v>5.7463999999999987E-2</v>
      </c>
      <c r="L65" s="20"/>
    </row>
    <row r="66" spans="10:13" x14ac:dyDescent="0.4">
      <c r="J66" s="101" t="s">
        <v>312</v>
      </c>
      <c r="K66" s="101"/>
      <c r="L66" s="44"/>
    </row>
    <row r="67" spans="10:13" ht="8.6" customHeight="1" x14ac:dyDescent="0.4">
      <c r="J67" s="19"/>
      <c r="K67" s="19"/>
      <c r="L67" s="19"/>
    </row>
    <row r="68" spans="10:13" x14ac:dyDescent="0.4">
      <c r="J68" s="100" t="s">
        <v>117</v>
      </c>
      <c r="K68" s="99">
        <f>'data part 2'!C25</f>
        <v>3608.0509455359997</v>
      </c>
      <c r="L68" s="20"/>
    </row>
    <row r="69" spans="10:13" x14ac:dyDescent="0.4">
      <c r="J69" s="100" t="s">
        <v>118</v>
      </c>
      <c r="K69" s="99">
        <f>'data part 2'!C26</f>
        <v>-3698.5528925439999</v>
      </c>
      <c r="L69" s="20"/>
    </row>
    <row r="70" spans="10:13" x14ac:dyDescent="0.4">
      <c r="J70" s="100" t="s">
        <v>119</v>
      </c>
      <c r="K70" s="99">
        <f>'data part 2'!C27</f>
        <v>-90.501947007999945</v>
      </c>
      <c r="L70" s="20"/>
    </row>
    <row r="71" spans="10:13" x14ac:dyDescent="0.4">
      <c r="J71" s="101" t="s">
        <v>311</v>
      </c>
      <c r="K71" s="101"/>
      <c r="L71" s="44"/>
    </row>
    <row r="72" spans="10:13" ht="8.6" customHeight="1" x14ac:dyDescent="0.4">
      <c r="J72" s="18"/>
      <c r="K72" s="18"/>
      <c r="L72" s="18"/>
    </row>
    <row r="73" spans="10:13" x14ac:dyDescent="0.4">
      <c r="J73" s="72" t="s">
        <v>250</v>
      </c>
      <c r="K73" s="72"/>
      <c r="M73" s="127" t="s">
        <v>597</v>
      </c>
    </row>
    <row r="74" spans="10:13" ht="8.6" customHeight="1" x14ac:dyDescent="0.4"/>
    <row r="75" spans="10:13" ht="15.55" customHeight="1" x14ac:dyDescent="0.4"/>
    <row r="76" spans="10:13" ht="15.55" customHeight="1" x14ac:dyDescent="0.4"/>
    <row r="77" spans="10:13" ht="15.55" customHeight="1" x14ac:dyDescent="0.4"/>
    <row r="78" spans="10:13" ht="15.55" customHeight="1" x14ac:dyDescent="0.4"/>
    <row r="79" spans="10:13" ht="15.55" customHeight="1" x14ac:dyDescent="0.4"/>
    <row r="80" spans="10:13" ht="15.55" customHeight="1" x14ac:dyDescent="0.4"/>
    <row r="81" spans="7:13" ht="15.55" customHeight="1" x14ac:dyDescent="0.4"/>
    <row r="82" spans="7:13" ht="15.55" customHeight="1" x14ac:dyDescent="0.4"/>
    <row r="83" spans="7:13" ht="17.25" customHeight="1" thickBot="1" x14ac:dyDescent="0.45">
      <c r="M83" s="128" t="str">
        <f>"*Dữ liệu cập nhật lúc " &amp; weekly_data_comments!$C$7</f>
        <v>*Dữ liệu cập nhật lúc 14:23 ngày 24/07/2025</v>
      </c>
    </row>
    <row r="84" spans="7:13" ht="17.149999999999999" customHeight="1" x14ac:dyDescent="0.4">
      <c r="J84" s="50" t="str">
        <f>"BÁO CÁO CHIẾN LƯỢC ĐẦU TƯ TUẦN | " &amp; TEXT(MIN(weekly_history_data[date]), "dd/mm/yyyy") &amp; " - " &amp; TEXT(MAX(weekly_history_data[date]), "dd/mm/yyyy")</f>
        <v>BÁO CÁO CHIẾN LƯỢC ĐẦU TƯ TUẦN | 16/06/2025 - 24/07/2025</v>
      </c>
      <c r="K84" s="50"/>
      <c r="L84" s="49"/>
      <c r="M84" s="37" t="s">
        <v>238</v>
      </c>
    </row>
    <row r="85" spans="7:13" x14ac:dyDescent="0.4">
      <c r="G85" t="s">
        <v>237</v>
      </c>
      <c r="J85" s="98" t="s">
        <v>236</v>
      </c>
      <c r="K85" s="98"/>
    </row>
    <row r="86" spans="7:13" x14ac:dyDescent="0.4">
      <c r="J86" s="98"/>
      <c r="K86" s="98"/>
    </row>
    <row r="87" spans="7:13" ht="8.6" customHeight="1" x14ac:dyDescent="0.4"/>
    <row r="88" spans="7:13" ht="17.149999999999999" customHeight="1" x14ac:dyDescent="0.4">
      <c r="J88" s="68" t="s">
        <v>251</v>
      </c>
      <c r="K88" s="68"/>
      <c r="L88" s="68"/>
      <c r="M88" s="68"/>
    </row>
    <row r="89" spans="7:13" ht="8.6" customHeight="1" x14ac:dyDescent="0.4"/>
    <row r="90" spans="7:13" x14ac:dyDescent="0.4">
      <c r="J90" s="16" t="s">
        <v>131</v>
      </c>
      <c r="L90" s="72" t="s">
        <v>594</v>
      </c>
      <c r="M90" s="72"/>
    </row>
    <row r="92" spans="7:13" x14ac:dyDescent="0.4">
      <c r="J92" s="100" t="s">
        <v>164</v>
      </c>
      <c r="K92" s="99">
        <f>'data part 2'!N4</f>
        <v>220279.03316747854</v>
      </c>
      <c r="L92" s="20"/>
    </row>
    <row r="93" spans="7:13" x14ac:dyDescent="0.4">
      <c r="J93" s="100" t="s">
        <v>165</v>
      </c>
      <c r="K93" s="99">
        <f>-'data part 2'!O4</f>
        <v>-76973.237903800225</v>
      </c>
      <c r="L93" s="20"/>
    </row>
    <row r="94" spans="7:13" x14ac:dyDescent="0.4">
      <c r="J94" s="100" t="s">
        <v>166</v>
      </c>
      <c r="K94" s="99">
        <f>'data part 2'!P4</f>
        <v>143305.7952636783</v>
      </c>
      <c r="L94" s="20"/>
    </row>
    <row r="95" spans="7:13" x14ac:dyDescent="0.4">
      <c r="J95" s="100" t="s">
        <v>167</v>
      </c>
      <c r="K95" s="118">
        <f>'data part 2'!Q4</f>
        <v>1.8960050293305272E-2</v>
      </c>
      <c r="L95" s="21"/>
    </row>
    <row r="96" spans="7:13" x14ac:dyDescent="0.4">
      <c r="J96" s="101" t="s">
        <v>130</v>
      </c>
      <c r="K96" s="101"/>
      <c r="L96" s="44"/>
    </row>
    <row r="97" spans="1:15" x14ac:dyDescent="0.4">
      <c r="K97" s="20"/>
      <c r="L97" s="20"/>
    </row>
    <row r="98" spans="1:15" x14ac:dyDescent="0.4">
      <c r="J98" s="72" t="s">
        <v>593</v>
      </c>
      <c r="K98" s="72"/>
      <c r="L98" s="45"/>
    </row>
    <row r="99" spans="1:15" ht="174.45" customHeight="1" x14ac:dyDescent="0.4"/>
    <row r="100" spans="1:15" ht="17.149999999999999" customHeight="1" thickBot="1" x14ac:dyDescent="0.45">
      <c r="M100" s="128" t="str">
        <f>"*Dữ liệu cập nhật lúc " &amp; weekly_data_comments!$C$7</f>
        <v>*Dữ liệu cập nhật lúc 14:23 ngày 24/07/2025</v>
      </c>
    </row>
    <row r="101" spans="1:15" ht="17.149999999999999" customHeight="1" x14ac:dyDescent="0.4">
      <c r="J101" s="70" t="str">
        <f>"BÁO CÁO CHIẾN LƯỢC ĐẦU TƯ TUẦN | " &amp; TEXT(MIN(weekly_history_data[date]), "dd/mm/yyyy") &amp; " - " &amp; TEXT(MAX(weekly_history_data[date]), "dd/mm/yyyy")</f>
        <v>BÁO CÁO CHIẾN LƯỢC ĐẦU TƯ TUẦN | 16/06/2025 - 24/07/2025</v>
      </c>
      <c r="K101" s="70"/>
      <c r="L101" s="70"/>
      <c r="M101" s="52" t="s">
        <v>241</v>
      </c>
    </row>
    <row r="107" spans="1:15" x14ac:dyDescent="0.4">
      <c r="A107" s="22"/>
      <c r="B107" s="22"/>
      <c r="C107" s="22"/>
      <c r="D107" s="22"/>
      <c r="E107" s="22"/>
      <c r="F107" s="22"/>
      <c r="G107" s="22"/>
      <c r="H107" s="22"/>
      <c r="I107" s="22"/>
      <c r="J107" s="22"/>
      <c r="K107" s="22"/>
      <c r="L107" s="22"/>
      <c r="M107" s="22"/>
      <c r="N107" s="22"/>
      <c r="O107" s="22"/>
    </row>
    <row r="133" spans="15:15" x14ac:dyDescent="0.4">
      <c r="O133" s="22"/>
    </row>
    <row r="159" spans="15:15" x14ac:dyDescent="0.4">
      <c r="O159" s="22"/>
    </row>
  </sheetData>
  <mergeCells count="27">
    <mergeCell ref="L90:M90"/>
    <mergeCell ref="J85:K86"/>
    <mergeCell ref="J88:M88"/>
    <mergeCell ref="B12:C12"/>
    <mergeCell ref="F22:G22"/>
    <mergeCell ref="F14:F15"/>
    <mergeCell ref="F24:G24"/>
    <mergeCell ref="J27:K28"/>
    <mergeCell ref="J30:M30"/>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J56:K57"/>
    <mergeCell ref="J59:M59"/>
  </mergeCells>
  <conditionalFormatting sqref="K34:K36">
    <cfRule type="expression" dxfId="59" priority="9">
      <formula>K34&lt;0</formula>
    </cfRule>
    <cfRule type="expression" dxfId="58" priority="10">
      <formula>K34&gt;=0</formula>
    </cfRule>
  </conditionalFormatting>
  <conditionalFormatting sqref="K39:K41">
    <cfRule type="expression" dxfId="55" priority="7">
      <formula>K39&lt;0</formula>
    </cfRule>
    <cfRule type="expression" dxfId="54" priority="8">
      <formula>K39&gt;=0</formula>
    </cfRule>
  </conditionalFormatting>
  <conditionalFormatting sqref="K63:K65">
    <cfRule type="expression" dxfId="53" priority="5">
      <formula>K63&lt;0</formula>
    </cfRule>
    <cfRule type="expression" dxfId="52" priority="6">
      <formula>K63&gt;=0</formula>
    </cfRule>
  </conditionalFormatting>
  <conditionalFormatting sqref="K68:K70">
    <cfRule type="expression" dxfId="51" priority="3">
      <formula>K68&lt;0</formula>
    </cfRule>
    <cfRule type="expression" dxfId="50" priority="4">
      <formula>K68&gt;=0</formula>
    </cfRule>
  </conditionalFormatting>
  <conditionalFormatting sqref="K92:K95">
    <cfRule type="expression" dxfId="49" priority="1">
      <formula>K92&lt;0</formula>
    </cfRule>
    <cfRule type="expression" dxfId="48"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A49" zoomScale="115" zoomScaleNormal="115" zoomScaleSheetLayoutView="115" workbookViewId="0">
      <selection activeCell="O23" sqref="O23"/>
    </sheetView>
  </sheetViews>
  <sheetFormatPr defaultRowHeight="14.6" x14ac:dyDescent="0.4"/>
  <cols>
    <col min="1" max="1" width="2.3046875" customWidth="1"/>
    <col min="2" max="2" width="5.84375" customWidth="1"/>
    <col min="3" max="3" width="14.3828125" customWidth="1"/>
    <col min="4" max="4" width="4.3046875" customWidth="1"/>
    <col min="5" max="7" width="7.53515625" customWidth="1"/>
    <col min="8" max="8" width="4.3046875" customWidth="1"/>
    <col min="9" max="14" width="7.53515625" customWidth="1"/>
    <col min="15" max="15" width="2" customWidth="1"/>
    <col min="16" max="16" width="2.15234375" customWidth="1"/>
    <col min="17" max="17" width="9.23046875" customWidth="1"/>
    <col min="18" max="29" width="7.3046875" customWidth="1"/>
    <col min="30" max="30" width="2.15234375" customWidth="1"/>
  </cols>
  <sheetData>
    <row r="1" spans="1:30" ht="14.6" customHeight="1" x14ac:dyDescent="0.4">
      <c r="B1" s="87" t="s">
        <v>253</v>
      </c>
      <c r="C1" s="87"/>
      <c r="D1" s="87"/>
      <c r="E1" s="87"/>
      <c r="F1" s="87"/>
      <c r="G1" s="87"/>
    </row>
    <row r="2" spans="1:30" ht="14.6" customHeight="1" x14ac:dyDescent="0.4">
      <c r="B2" s="87"/>
      <c r="C2" s="87"/>
      <c r="D2" s="87"/>
      <c r="E2" s="87"/>
      <c r="F2" s="87"/>
      <c r="G2" s="87"/>
    </row>
    <row r="3" spans="1:30" ht="8.6" customHeight="1" x14ac:dyDescent="0.4">
      <c r="C3" s="17"/>
      <c r="D3" s="17"/>
      <c r="E3" s="17"/>
      <c r="F3" s="17"/>
      <c r="G3" s="17"/>
      <c r="H3" s="17"/>
      <c r="I3" s="17"/>
      <c r="J3" s="17"/>
      <c r="K3" s="17"/>
      <c r="L3" s="17"/>
      <c r="M3" s="17"/>
      <c r="N3" s="17"/>
    </row>
    <row r="4" spans="1:30" ht="17.149999999999999" customHeight="1" x14ac:dyDescent="0.4">
      <c r="B4" s="68" t="s">
        <v>252</v>
      </c>
      <c r="C4" s="68"/>
      <c r="D4" s="68"/>
      <c r="E4" s="68"/>
      <c r="F4" s="68"/>
      <c r="G4" s="68"/>
      <c r="H4" s="68"/>
      <c r="I4" s="68"/>
      <c r="J4" s="68"/>
      <c r="K4" s="68"/>
      <c r="L4" s="68"/>
      <c r="M4" s="68"/>
      <c r="N4" s="68"/>
    </row>
    <row r="5" spans="1:30" ht="8.6" customHeight="1" x14ac:dyDescent="0.4">
      <c r="B5" s="17"/>
      <c r="C5" s="17"/>
      <c r="D5" s="17"/>
      <c r="E5" s="17"/>
      <c r="F5" s="17"/>
      <c r="G5" s="17"/>
      <c r="H5" s="17"/>
      <c r="I5" s="17"/>
      <c r="J5" s="17"/>
      <c r="K5" s="17"/>
      <c r="L5" s="17"/>
      <c r="M5" s="17"/>
      <c r="N5" s="17"/>
    </row>
    <row r="6" spans="1:30" ht="14.6" customHeight="1" x14ac:dyDescent="0.4">
      <c r="B6" s="103" t="s">
        <v>214</v>
      </c>
      <c r="C6" s="103"/>
      <c r="D6" s="17"/>
      <c r="E6" s="103" t="s">
        <v>215</v>
      </c>
      <c r="F6" s="103"/>
      <c r="G6" s="103"/>
      <c r="H6" s="17"/>
      <c r="I6" s="103" t="s">
        <v>219</v>
      </c>
      <c r="J6" s="103"/>
      <c r="K6" s="103"/>
      <c r="L6" s="103"/>
      <c r="M6" s="103"/>
      <c r="N6" s="103"/>
    </row>
    <row r="7" spans="1:30" ht="27.45" customHeight="1" x14ac:dyDescent="0.4">
      <c r="A7" s="22"/>
      <c r="B7" s="102" t="s">
        <v>206</v>
      </c>
      <c r="C7" s="102" t="s">
        <v>207</v>
      </c>
      <c r="D7" s="92"/>
      <c r="E7" s="102" t="s">
        <v>218</v>
      </c>
      <c r="F7" s="102" t="s">
        <v>216</v>
      </c>
      <c r="G7" s="102" t="s">
        <v>217</v>
      </c>
      <c r="H7" s="92"/>
      <c r="I7" s="102" t="s">
        <v>208</v>
      </c>
      <c r="J7" s="102" t="s">
        <v>209</v>
      </c>
      <c r="K7" s="102" t="s">
        <v>210</v>
      </c>
      <c r="L7" s="102" t="s">
        <v>211</v>
      </c>
      <c r="M7" s="102" t="s">
        <v>212</v>
      </c>
      <c r="N7" s="102" t="s">
        <v>213</v>
      </c>
      <c r="O7" s="22"/>
      <c r="P7" s="22"/>
      <c r="Q7" s="22"/>
      <c r="R7" s="22"/>
      <c r="S7" s="22"/>
      <c r="T7" s="22"/>
      <c r="U7" s="22"/>
      <c r="V7" s="22"/>
      <c r="W7" s="22"/>
      <c r="X7" s="22"/>
      <c r="Y7" s="22"/>
      <c r="Z7" s="22"/>
      <c r="AA7" s="22"/>
      <c r="AB7" s="22"/>
      <c r="AC7" s="22"/>
      <c r="AD7" s="22"/>
    </row>
    <row r="8" spans="1:30" ht="15.55" customHeight="1" x14ac:dyDescent="0.4">
      <c r="B8" s="104" t="str" cm="1">
        <f t="array" ref="B8:N24">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104" t="str">
        <v>Bán lẻ</v>
      </c>
      <c r="D8" s="56" t="str">
        <v/>
      </c>
      <c r="E8" s="105">
        <v>69.400002000000001</v>
      </c>
      <c r="F8" s="106">
        <v>-4.2640000000000004E-3</v>
      </c>
      <c r="G8" s="106">
        <v>0.96644600000000003</v>
      </c>
      <c r="H8" s="57" t="str">
        <v/>
      </c>
      <c r="I8" s="106">
        <v>7.4787000000000006E-2</v>
      </c>
      <c r="J8" s="106">
        <v>6.1817999999999998E-2</v>
      </c>
      <c r="K8" s="106">
        <v>0.17526800000000001</v>
      </c>
      <c r="L8" s="106">
        <v>0.15597</v>
      </c>
      <c r="M8" s="106">
        <v>-5.6699999999999997E-3</v>
      </c>
      <c r="N8" s="106">
        <v>0.69756399999999996</v>
      </c>
    </row>
    <row r="9" spans="1:30" ht="15.55" customHeight="1" x14ac:dyDescent="0.4">
      <c r="B9" s="104" t="str">
        <v>SIP</v>
      </c>
      <c r="C9" s="104" t="str">
        <v>BĐS KCN</v>
      </c>
      <c r="D9" s="57" t="str">
        <v/>
      </c>
      <c r="E9" s="105">
        <v>68.300003000000004</v>
      </c>
      <c r="F9" s="106">
        <v>0.110569</v>
      </c>
      <c r="G9" s="106">
        <v>1.4010499999999999</v>
      </c>
      <c r="H9" s="57" t="str">
        <v/>
      </c>
      <c r="I9" s="106">
        <v>0.14330399999999999</v>
      </c>
      <c r="J9" s="106">
        <v>0.117283</v>
      </c>
      <c r="K9" s="106">
        <v>0.27923500000000001</v>
      </c>
      <c r="L9" s="106">
        <v>-3.9445000000000001E-2</v>
      </c>
      <c r="M9" s="106">
        <v>-8.6974999999999997E-2</v>
      </c>
      <c r="N9" s="106">
        <v>0.49012299999999998</v>
      </c>
    </row>
    <row r="10" spans="1:30" ht="15.55" customHeight="1" x14ac:dyDescent="0.4">
      <c r="B10" s="104" t="str">
        <v>BCM</v>
      </c>
      <c r="C10" s="104" t="str">
        <v>BĐS KCN</v>
      </c>
      <c r="D10" s="57" t="str">
        <v/>
      </c>
      <c r="E10" s="105">
        <v>69.800003000000004</v>
      </c>
      <c r="F10" s="106">
        <v>3.1019000000000001E-2</v>
      </c>
      <c r="G10" s="106">
        <v>1.3341430000000001</v>
      </c>
      <c r="H10" s="57" t="str">
        <v/>
      </c>
      <c r="I10" s="106">
        <v>8.0494999999999997E-2</v>
      </c>
      <c r="J10" s="106">
        <v>8.7228E-2</v>
      </c>
      <c r="K10" s="106">
        <v>0.21391299999999999</v>
      </c>
      <c r="L10" s="106">
        <v>-2.8570000000000002E-3</v>
      </c>
      <c r="M10" s="106">
        <v>-4.8827000000000002E-2</v>
      </c>
      <c r="N10" s="106">
        <v>0.40600000000000003</v>
      </c>
    </row>
    <row r="11" spans="1:30" ht="15.55" customHeight="1" x14ac:dyDescent="0.4">
      <c r="B11" s="104" t="str">
        <v>VGC</v>
      </c>
      <c r="C11" s="104" t="str">
        <v>BĐS KCN</v>
      </c>
      <c r="D11" s="57" t="str">
        <v/>
      </c>
      <c r="E11" s="105">
        <v>48.599997999999999</v>
      </c>
      <c r="F11" s="106">
        <v>2.9661E-2</v>
      </c>
      <c r="G11" s="106">
        <v>1.03982</v>
      </c>
      <c r="H11" s="57" t="str">
        <v/>
      </c>
      <c r="I11" s="106">
        <v>7.5220999999999996E-2</v>
      </c>
      <c r="J11" s="106">
        <v>2.3158000000000002E-2</v>
      </c>
      <c r="K11" s="106">
        <v>0.140845</v>
      </c>
      <c r="L11" s="106">
        <v>0.08</v>
      </c>
      <c r="M11" s="106">
        <v>-0.17793300000000001</v>
      </c>
      <c r="N11" s="106">
        <v>0.27877000000000002</v>
      </c>
    </row>
    <row r="12" spans="1:30" ht="15.55" customHeight="1" x14ac:dyDescent="0.4">
      <c r="B12" s="104" t="str">
        <v>SZC</v>
      </c>
      <c r="C12" s="104" t="str">
        <v>BĐS KCN</v>
      </c>
      <c r="D12" s="57" t="str">
        <v/>
      </c>
      <c r="E12" s="105">
        <v>38.400002000000001</v>
      </c>
      <c r="F12" s="106">
        <v>9.1979999999999996E-3</v>
      </c>
      <c r="G12" s="106">
        <v>1.0905279999999999</v>
      </c>
      <c r="H12" s="57" t="str">
        <v/>
      </c>
      <c r="I12" s="106">
        <v>1.1858E-2</v>
      </c>
      <c r="J12" s="106">
        <v>-7.7520000000000002E-3</v>
      </c>
      <c r="K12" s="106">
        <v>0.209449</v>
      </c>
      <c r="L12" s="106">
        <v>-9.6471000000000001E-2</v>
      </c>
      <c r="M12" s="106">
        <v>-0.16157199999999999</v>
      </c>
      <c r="N12" s="106">
        <v>0.15028900000000001</v>
      </c>
    </row>
    <row r="13" spans="1:30" ht="15.55" customHeight="1" x14ac:dyDescent="0.4">
      <c r="B13" s="104" t="str">
        <v>KBC</v>
      </c>
      <c r="C13" s="104" t="str">
        <v>BĐS KCN</v>
      </c>
      <c r="D13" s="57" t="str">
        <v/>
      </c>
      <c r="E13" s="105">
        <v>28.6</v>
      </c>
      <c r="F13" s="106">
        <v>5.2719999999999998E-3</v>
      </c>
      <c r="G13" s="106">
        <v>0.756749</v>
      </c>
      <c r="H13" s="57" t="str">
        <v/>
      </c>
      <c r="I13" s="106">
        <v>7.7213000000000004E-2</v>
      </c>
      <c r="J13" s="106">
        <v>6.9158999999999998E-2</v>
      </c>
      <c r="K13" s="106">
        <v>0.18426500000000001</v>
      </c>
      <c r="L13" s="106">
        <v>4.9541000000000002E-2</v>
      </c>
      <c r="M13" s="106">
        <v>-0.212121</v>
      </c>
      <c r="N13" s="106">
        <v>0.18181800000000001</v>
      </c>
    </row>
    <row r="14" spans="1:30" ht="15.55" customHeight="1" x14ac:dyDescent="0.4">
      <c r="B14" s="104" t="str">
        <v>HDC</v>
      </c>
      <c r="C14" s="104" t="str">
        <v>Bất động sản</v>
      </c>
      <c r="D14" s="57" t="str">
        <v/>
      </c>
      <c r="E14" s="105">
        <v>32.799999</v>
      </c>
      <c r="F14" s="106">
        <v>9.3332999999999999E-2</v>
      </c>
      <c r="G14" s="106">
        <v>0.89741199999999999</v>
      </c>
      <c r="H14" s="57" t="str">
        <v/>
      </c>
      <c r="I14" s="106">
        <v>0.26640900000000001</v>
      </c>
      <c r="J14" s="106">
        <v>0.21706900000000001</v>
      </c>
      <c r="K14" s="106">
        <v>0.36666700000000002</v>
      </c>
      <c r="L14" s="106">
        <v>0.30677300000000002</v>
      </c>
      <c r="M14" s="106">
        <v>0.11268400000000001</v>
      </c>
      <c r="N14" s="106">
        <v>0.50578800000000002</v>
      </c>
    </row>
    <row r="15" spans="1:30" ht="15.55" customHeight="1" x14ac:dyDescent="0.4">
      <c r="B15" s="104" t="str">
        <v>TAL</v>
      </c>
      <c r="C15" s="104" t="str">
        <v>Bất động sản</v>
      </c>
      <c r="D15" s="57" t="str">
        <v/>
      </c>
      <c r="E15" s="105">
        <v>28.700001</v>
      </c>
      <c r="F15" s="106">
        <v>2.5000000000000001E-2</v>
      </c>
      <c r="G15" s="106">
        <v>0.134459</v>
      </c>
      <c r="H15" s="57" t="str">
        <v/>
      </c>
      <c r="I15" s="106">
        <v>7.5775999999999996E-2</v>
      </c>
      <c r="J15" s="106">
        <v>4.6099000000000001E-2</v>
      </c>
      <c r="K15" s="106">
        <v>0.30762400000000001</v>
      </c>
      <c r="L15" s="106">
        <v>0.48710199999999998</v>
      </c>
      <c r="M15" s="106">
        <v>0.20118800000000001</v>
      </c>
      <c r="N15" s="106">
        <v>0</v>
      </c>
    </row>
    <row r="16" spans="1:30" ht="15.55" customHeight="1" x14ac:dyDescent="0.4">
      <c r="B16" s="104" t="str">
        <v>HHS</v>
      </c>
      <c r="C16" s="104" t="str">
        <v>Bất động sản</v>
      </c>
      <c r="D16" s="57" t="str">
        <v/>
      </c>
      <c r="E16" s="105">
        <v>17.649999999999999</v>
      </c>
      <c r="F16" s="106">
        <v>1.1461000000000001E-2</v>
      </c>
      <c r="G16" s="106">
        <v>0.83310799999999996</v>
      </c>
      <c r="H16" s="57" t="str">
        <v/>
      </c>
      <c r="I16" s="106">
        <v>0.16118399999999999</v>
      </c>
      <c r="J16" s="106">
        <v>9.6272999999999997E-2</v>
      </c>
      <c r="K16" s="106">
        <v>0.25622800000000001</v>
      </c>
      <c r="L16" s="106">
        <v>1.375505</v>
      </c>
      <c r="M16" s="106">
        <v>0.50878999999999996</v>
      </c>
      <c r="N16" s="106">
        <v>1.642514</v>
      </c>
    </row>
    <row r="17" spans="2:14" ht="15.55" customHeight="1" x14ac:dyDescent="0.4">
      <c r="B17" s="104" t="str">
        <v>TCH</v>
      </c>
      <c r="C17" s="104" t="str">
        <v>Bất động sản</v>
      </c>
      <c r="D17" s="57" t="str">
        <v/>
      </c>
      <c r="E17" s="105">
        <v>24.75</v>
      </c>
      <c r="F17" s="106">
        <v>1.0204E-2</v>
      </c>
      <c r="G17" s="106">
        <v>0.95066300000000004</v>
      </c>
      <c r="H17" s="57" t="str">
        <v/>
      </c>
      <c r="I17" s="106">
        <v>0.22828799999999999</v>
      </c>
      <c r="J17" s="106">
        <v>0.192771</v>
      </c>
      <c r="K17" s="106">
        <v>0.31648900000000002</v>
      </c>
      <c r="L17" s="106">
        <v>0.63366299999999998</v>
      </c>
      <c r="M17" s="106">
        <v>0.14318700000000001</v>
      </c>
      <c r="N17" s="106">
        <v>0.96428599999999998</v>
      </c>
    </row>
    <row r="18" spans="2:14" ht="15.55" customHeight="1" x14ac:dyDescent="0.4">
      <c r="B18" s="104" t="str">
        <v>HDG</v>
      </c>
      <c r="C18" s="104" t="str">
        <v>Bất động sản</v>
      </c>
      <c r="D18" s="57" t="str">
        <v/>
      </c>
      <c r="E18" s="105">
        <v>27.950001</v>
      </c>
      <c r="F18" s="106">
        <v>7.2069999999999999E-3</v>
      </c>
      <c r="G18" s="106">
        <v>0.86608099999999999</v>
      </c>
      <c r="H18" s="57" t="str">
        <v/>
      </c>
      <c r="I18" s="106">
        <v>9.8232E-2</v>
      </c>
      <c r="J18" s="106">
        <v>4.0967999999999997E-2</v>
      </c>
      <c r="K18" s="106">
        <v>0.18023</v>
      </c>
      <c r="L18" s="106">
        <v>7.3123999999999995E-2</v>
      </c>
      <c r="M18" s="106">
        <v>-6.8333000000000005E-2</v>
      </c>
      <c r="N18" s="106">
        <v>0.39890100000000001</v>
      </c>
    </row>
    <row r="19" spans="2:14" ht="15.55" customHeight="1" x14ac:dyDescent="0.4">
      <c r="B19" s="104" t="str">
        <v>VRE</v>
      </c>
      <c r="C19" s="104" t="str">
        <v>Bất động sản</v>
      </c>
      <c r="D19" s="57" t="str">
        <v/>
      </c>
      <c r="E19" s="105">
        <v>29.200001</v>
      </c>
      <c r="F19" s="106">
        <v>-8.489E-3</v>
      </c>
      <c r="G19" s="106">
        <v>0.74681799999999998</v>
      </c>
      <c r="H19" s="57" t="str">
        <v/>
      </c>
      <c r="I19" s="106">
        <v>0.184584</v>
      </c>
      <c r="J19" s="106">
        <v>6.7641999999999994E-2</v>
      </c>
      <c r="K19" s="106">
        <v>0.22689100000000001</v>
      </c>
      <c r="L19" s="106">
        <v>0.69767400000000002</v>
      </c>
      <c r="M19" s="106">
        <v>1.5651999999999999E-2</v>
      </c>
      <c r="N19" s="106">
        <v>0.74850300000000003</v>
      </c>
    </row>
    <row r="20" spans="2:14" ht="15.55" customHeight="1" x14ac:dyDescent="0.4">
      <c r="B20" s="104" t="str">
        <v>CEO</v>
      </c>
      <c r="C20" s="104" t="str">
        <v>Bất động sản</v>
      </c>
      <c r="D20" s="57" t="str">
        <v/>
      </c>
      <c r="E20" s="105">
        <v>22.1</v>
      </c>
      <c r="F20" s="106">
        <v>-2.2124000000000001E-2</v>
      </c>
      <c r="G20" s="106">
        <v>0.83946299999999996</v>
      </c>
      <c r="H20" s="57" t="str">
        <v/>
      </c>
      <c r="I20" s="106">
        <v>0.35582799999999998</v>
      </c>
      <c r="J20" s="106">
        <v>0.13333300000000001</v>
      </c>
      <c r="K20" s="106">
        <v>0.35582799999999998</v>
      </c>
      <c r="L20" s="106">
        <v>0.71317799999999998</v>
      </c>
      <c r="M20" s="106">
        <v>-5.0483E-2</v>
      </c>
      <c r="N20" s="106">
        <v>0.82644600000000001</v>
      </c>
    </row>
    <row r="21" spans="2:14" ht="15.55" customHeight="1" x14ac:dyDescent="0.4">
      <c r="B21" s="104" t="str">
        <v>VHM</v>
      </c>
      <c r="C21" s="104" t="str">
        <v>Bất động sản</v>
      </c>
      <c r="D21" s="57" t="str">
        <v/>
      </c>
      <c r="E21" s="105">
        <v>90.599997999999999</v>
      </c>
      <c r="F21" s="106">
        <v>-5.6250000000000001E-2</v>
      </c>
      <c r="G21" s="106">
        <v>0.93467500000000003</v>
      </c>
      <c r="H21" s="57" t="str">
        <v/>
      </c>
      <c r="I21" s="106">
        <v>0.185864</v>
      </c>
      <c r="J21" s="106">
        <v>0.148289</v>
      </c>
      <c r="K21" s="106">
        <v>0.36651600000000001</v>
      </c>
      <c r="L21" s="106">
        <v>1.259352</v>
      </c>
      <c r="M21" s="106">
        <v>0.86611700000000003</v>
      </c>
      <c r="N21" s="106">
        <v>1.664706</v>
      </c>
    </row>
    <row r="22" spans="2:14" ht="15.55" customHeight="1" x14ac:dyDescent="0.4">
      <c r="B22" s="104" t="str">
        <v>CTS</v>
      </c>
      <c r="C22" s="104" t="str">
        <v>Chứng khoán</v>
      </c>
      <c r="D22" s="57" t="str">
        <v/>
      </c>
      <c r="E22" s="105">
        <v>38.099997999999999</v>
      </c>
      <c r="F22" s="106">
        <v>0.23500799999999999</v>
      </c>
      <c r="G22" s="106">
        <v>1.2623899999999999</v>
      </c>
      <c r="H22" s="57" t="str">
        <v/>
      </c>
      <c r="I22" s="106">
        <v>0.411111</v>
      </c>
      <c r="J22" s="106">
        <v>0.38545400000000002</v>
      </c>
      <c r="K22" s="106">
        <v>0.51792800000000006</v>
      </c>
      <c r="L22" s="106">
        <v>0.53042100000000003</v>
      </c>
      <c r="M22" s="106">
        <v>0.17293900000000001</v>
      </c>
      <c r="N22" s="106">
        <v>0.98119999999999996</v>
      </c>
    </row>
    <row r="23" spans="2:14" ht="15.55" customHeight="1" x14ac:dyDescent="0.4">
      <c r="B23" s="104" t="str">
        <v>VIX</v>
      </c>
      <c r="C23" s="104" t="str">
        <v>Chứng khoán</v>
      </c>
      <c r="D23" s="57" t="str">
        <v/>
      </c>
      <c r="E23" s="105">
        <v>22.4</v>
      </c>
      <c r="F23" s="106">
        <v>0.188329</v>
      </c>
      <c r="G23" s="106">
        <v>0.94273099999999999</v>
      </c>
      <c r="H23" s="57" t="str">
        <v/>
      </c>
      <c r="I23" s="106">
        <v>0.73643400000000003</v>
      </c>
      <c r="J23" s="106">
        <v>0.62768199999999996</v>
      </c>
      <c r="K23" s="106">
        <v>0.84362099999999995</v>
      </c>
      <c r="L23" s="106">
        <v>1.390244</v>
      </c>
      <c r="M23" s="106">
        <v>0.37087100000000001</v>
      </c>
      <c r="N23" s="106">
        <v>1.491525</v>
      </c>
    </row>
    <row r="24" spans="2:14" ht="15.55" customHeight="1" x14ac:dyDescent="0.4">
      <c r="B24" s="104" t="str">
        <v>BVS</v>
      </c>
      <c r="C24" s="104" t="str">
        <v>Chứng khoán</v>
      </c>
      <c r="D24" s="57" t="str">
        <v/>
      </c>
      <c r="E24" s="105">
        <v>36.900002000000001</v>
      </c>
      <c r="F24" s="106">
        <v>3.6517000000000001E-2</v>
      </c>
      <c r="G24" s="106">
        <v>0.98809000000000002</v>
      </c>
      <c r="H24" s="57" t="str">
        <v/>
      </c>
      <c r="I24" s="106">
        <v>0.15673999999999999</v>
      </c>
      <c r="J24" s="106">
        <v>5.1282000000000001E-2</v>
      </c>
      <c r="K24" s="106">
        <v>0.23</v>
      </c>
      <c r="L24" s="106">
        <v>-5.391E-3</v>
      </c>
      <c r="M24" s="106">
        <v>-0.24014099999999999</v>
      </c>
      <c r="N24" s="106">
        <v>0.52898599999999996</v>
      </c>
    </row>
    <row r="25" spans="2:14" ht="17.25" customHeight="1" thickBot="1" x14ac:dyDescent="0.45">
      <c r="B25" s="17"/>
      <c r="C25" s="17"/>
      <c r="D25" s="17"/>
      <c r="E25" s="17"/>
      <c r="F25" s="17"/>
      <c r="G25" s="17"/>
      <c r="H25" s="17"/>
      <c r="I25" s="129" t="str">
        <f>"*Dữ liệu cập nhật lúc " &amp; weekly_data_comments!$C$7</f>
        <v>*Dữ liệu cập nhật lúc 14:23 ngày 24/07/2025</v>
      </c>
      <c r="J25" s="129"/>
      <c r="K25" s="129"/>
      <c r="L25" s="129"/>
      <c r="M25" s="129"/>
      <c r="N25" s="129"/>
    </row>
    <row r="26" spans="2:14" ht="17.149999999999999" customHeight="1" x14ac:dyDescent="0.4">
      <c r="B26" s="70" t="str">
        <f>"BÁO CÁO CHIẾN LƯỢC ĐẦU TƯ TUẦN | " &amp; TEXT(MIN(weekly_history_data[date]), "dd/mm/yyyy") &amp; " - " &amp; TEXT(MAX(weekly_history_data[date]), "dd/mm/yyyy")</f>
        <v>BÁO CÁO CHIẾN LƯỢC ĐẦU TƯ TUẦN | 16/06/2025 - 24/07/2025</v>
      </c>
      <c r="C26" s="70"/>
      <c r="D26" s="70"/>
      <c r="E26" s="70"/>
      <c r="F26" s="70"/>
      <c r="G26" s="70"/>
      <c r="H26" s="55"/>
      <c r="I26" s="73" t="s">
        <v>254</v>
      </c>
      <c r="J26" s="73"/>
      <c r="K26" s="73"/>
      <c r="L26" s="73"/>
      <c r="M26" s="73"/>
      <c r="N26" s="73"/>
    </row>
    <row r="27" spans="2:14" x14ac:dyDescent="0.4">
      <c r="B27" s="87" t="s">
        <v>253</v>
      </c>
      <c r="C27" s="87"/>
      <c r="D27" s="87"/>
      <c r="E27" s="87"/>
      <c r="F27" s="87"/>
      <c r="G27" s="87"/>
    </row>
    <row r="28" spans="2:14" x14ac:dyDescent="0.4">
      <c r="B28" s="87"/>
      <c r="C28" s="87"/>
      <c r="D28" s="87"/>
      <c r="E28" s="87"/>
      <c r="F28" s="87"/>
      <c r="G28" s="87"/>
    </row>
    <row r="29" spans="2:14" ht="8.6" customHeight="1" x14ac:dyDescent="0.4">
      <c r="C29" s="17"/>
      <c r="D29" s="17"/>
      <c r="E29" s="17"/>
      <c r="F29" s="17"/>
      <c r="G29" s="17"/>
      <c r="H29" s="17"/>
      <c r="I29" s="17"/>
      <c r="J29" s="17"/>
      <c r="K29" s="17"/>
      <c r="L29" s="17"/>
      <c r="M29" s="17"/>
      <c r="N29" s="17"/>
    </row>
    <row r="30" spans="2:14" ht="17.149999999999999" customHeight="1" x14ac:dyDescent="0.4">
      <c r="B30" s="68" t="s">
        <v>252</v>
      </c>
      <c r="C30" s="68"/>
      <c r="D30" s="68"/>
      <c r="E30" s="68"/>
      <c r="F30" s="68"/>
      <c r="G30" s="68"/>
      <c r="H30" s="68"/>
      <c r="I30" s="68"/>
      <c r="J30" s="68"/>
      <c r="K30" s="68"/>
      <c r="L30" s="68"/>
      <c r="M30" s="68"/>
      <c r="N30" s="68"/>
    </row>
    <row r="31" spans="2:14" ht="8.6" customHeight="1" x14ac:dyDescent="0.4"/>
    <row r="32" spans="2:14" x14ac:dyDescent="0.4">
      <c r="B32" s="103" t="s">
        <v>214</v>
      </c>
      <c r="C32" s="103"/>
      <c r="D32" s="17"/>
      <c r="E32" s="103" t="s">
        <v>215</v>
      </c>
      <c r="F32" s="103"/>
      <c r="G32" s="103"/>
      <c r="H32" s="17"/>
      <c r="I32" s="103" t="s">
        <v>219</v>
      </c>
      <c r="J32" s="103"/>
      <c r="K32" s="103"/>
      <c r="L32" s="103"/>
      <c r="M32" s="103"/>
      <c r="N32" s="103"/>
    </row>
    <row r="33" spans="2:15" ht="27.9" customHeight="1" x14ac:dyDescent="0.4">
      <c r="B33" s="102" t="s">
        <v>206</v>
      </c>
      <c r="C33" s="102" t="s">
        <v>207</v>
      </c>
      <c r="D33" s="92"/>
      <c r="E33" s="102" t="s">
        <v>218</v>
      </c>
      <c r="F33" s="102" t="s">
        <v>216</v>
      </c>
      <c r="G33" s="102" t="s">
        <v>217</v>
      </c>
      <c r="H33" s="92"/>
      <c r="I33" s="102" t="s">
        <v>208</v>
      </c>
      <c r="J33" s="102" t="s">
        <v>209</v>
      </c>
      <c r="K33" s="102" t="s">
        <v>210</v>
      </c>
      <c r="L33" s="102" t="s">
        <v>211</v>
      </c>
      <c r="M33" s="102" t="s">
        <v>212</v>
      </c>
      <c r="N33" s="102" t="s">
        <v>213</v>
      </c>
      <c r="O33" s="22"/>
    </row>
    <row r="34" spans="2:15" ht="15.55" customHeight="1" x14ac:dyDescent="0.4">
      <c r="B34" s="104" t="str" cm="1">
        <f t="array" ref="B34:N50">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HCM</v>
      </c>
      <c r="C34" s="104" t="str">
        <v>Chứng khoán</v>
      </c>
      <c r="D34" s="56" t="str">
        <v/>
      </c>
      <c r="E34" s="105">
        <v>25.15</v>
      </c>
      <c r="F34" s="106">
        <v>8.0160000000000006E-3</v>
      </c>
      <c r="G34" s="106">
        <v>0.74617100000000003</v>
      </c>
      <c r="H34" s="57" t="str">
        <v/>
      </c>
      <c r="I34" s="106">
        <v>0.169767</v>
      </c>
      <c r="J34" s="106">
        <v>0.15845600000000001</v>
      </c>
      <c r="K34" s="106">
        <v>0.26040000000000002</v>
      </c>
      <c r="L34" s="106">
        <v>0.103824</v>
      </c>
      <c r="M34" s="106">
        <v>2.3987999999999999E-2</v>
      </c>
      <c r="N34" s="106">
        <v>0.43173400000000001</v>
      </c>
    </row>
    <row r="35" spans="2:15" ht="15.55" customHeight="1" x14ac:dyDescent="0.4">
      <c r="B35" s="104" t="str">
        <v>BSI</v>
      </c>
      <c r="C35" s="104" t="str">
        <v>Chứng khoán</v>
      </c>
      <c r="D35" s="57" t="str">
        <v/>
      </c>
      <c r="E35" s="105">
        <v>45.450001</v>
      </c>
      <c r="F35" s="106">
        <v>-3.2889999999999998E-3</v>
      </c>
      <c r="G35" s="106">
        <v>0.98204100000000005</v>
      </c>
      <c r="H35" s="57" t="str">
        <v/>
      </c>
      <c r="I35" s="106">
        <v>0.100484</v>
      </c>
      <c r="J35" s="106">
        <v>6.9490000000000003E-3</v>
      </c>
      <c r="K35" s="106">
        <v>0.14483599999999999</v>
      </c>
      <c r="L35" s="106">
        <v>2.9763000000000001E-2</v>
      </c>
      <c r="M35" s="106">
        <v>-0.18284500000000001</v>
      </c>
      <c r="N35" s="106">
        <v>0.25615599999999999</v>
      </c>
    </row>
    <row r="36" spans="2:15" ht="15.55" customHeight="1" x14ac:dyDescent="0.4">
      <c r="B36" s="104" t="str">
        <v>VCI</v>
      </c>
      <c r="C36" s="104" t="str">
        <v>Chứng khoán</v>
      </c>
      <c r="D36" s="57" t="str">
        <v/>
      </c>
      <c r="E36" s="105">
        <v>41.150002000000001</v>
      </c>
      <c r="F36" s="106">
        <v>-1.3188999999999999E-2</v>
      </c>
      <c r="G36" s="106">
        <v>0.85203899999999999</v>
      </c>
      <c r="H36" s="57" t="str">
        <v/>
      </c>
      <c r="I36" s="106">
        <v>0.15104899999999999</v>
      </c>
      <c r="J36" s="106">
        <v>8.8623999999999994E-2</v>
      </c>
      <c r="K36" s="106">
        <v>0.17236499999999999</v>
      </c>
      <c r="L36" s="106">
        <v>0.24657499999999999</v>
      </c>
      <c r="M36" s="106">
        <v>-1.5159000000000001E-2</v>
      </c>
      <c r="N36" s="106">
        <v>0.33243200000000001</v>
      </c>
    </row>
    <row r="37" spans="2:15" ht="15.55" customHeight="1" x14ac:dyDescent="0.4">
      <c r="B37" s="104" t="str">
        <v>FTS</v>
      </c>
      <c r="C37" s="104" t="str">
        <v>Chứng khoán</v>
      </c>
      <c r="D37" s="57" t="str">
        <v/>
      </c>
      <c r="E37" s="105">
        <v>40.5</v>
      </c>
      <c r="F37" s="106">
        <v>-1.4599000000000001E-2</v>
      </c>
      <c r="G37" s="106">
        <v>0.92761000000000005</v>
      </c>
      <c r="H37" s="57" t="str">
        <v/>
      </c>
      <c r="I37" s="106">
        <v>7.1429000000000006E-2</v>
      </c>
      <c r="J37" s="106">
        <v>2.7918999999999999E-2</v>
      </c>
      <c r="K37" s="106">
        <v>0.157143</v>
      </c>
      <c r="L37" s="106">
        <v>6.6764000000000004E-2</v>
      </c>
      <c r="M37" s="106">
        <v>-7.4376999999999999E-2</v>
      </c>
      <c r="N37" s="106">
        <v>0.49551899999999999</v>
      </c>
    </row>
    <row r="38" spans="2:15" ht="15.55" customHeight="1" x14ac:dyDescent="0.4">
      <c r="B38" s="104" t="str">
        <v>VTP</v>
      </c>
      <c r="C38" s="104" t="str">
        <v>Công nghiệp</v>
      </c>
      <c r="D38" s="57" t="str">
        <v/>
      </c>
      <c r="E38" s="105">
        <v>120.599998</v>
      </c>
      <c r="F38" s="106">
        <v>-8.2240000000000004E-3</v>
      </c>
      <c r="G38" s="106">
        <v>0.70802699999999996</v>
      </c>
      <c r="H38" s="57" t="str">
        <v/>
      </c>
      <c r="I38" s="106">
        <v>2.2034000000000002E-2</v>
      </c>
      <c r="J38" s="106">
        <v>-4.3616000000000002E-2</v>
      </c>
      <c r="K38" s="106">
        <v>0.142045</v>
      </c>
      <c r="L38" s="106">
        <v>-0.131749</v>
      </c>
      <c r="M38" s="106">
        <v>-0.21688299999999999</v>
      </c>
      <c r="N38" s="106">
        <v>1.2144950000000001</v>
      </c>
    </row>
    <row r="39" spans="2:15" ht="15.55" customHeight="1" x14ac:dyDescent="0.4">
      <c r="B39" s="104" t="str">
        <v>TV1</v>
      </c>
      <c r="C39" s="104" t="str">
        <v>DV hạ tầng</v>
      </c>
      <c r="D39" s="57" t="str">
        <v/>
      </c>
      <c r="E39" s="105">
        <v>24.4</v>
      </c>
      <c r="F39" s="106">
        <v>-4.0819999999999997E-3</v>
      </c>
      <c r="G39" s="106">
        <v>0.89394099999999999</v>
      </c>
      <c r="H39" s="57" t="str">
        <v/>
      </c>
      <c r="I39" s="106">
        <v>-3.5573E-2</v>
      </c>
      <c r="J39" s="106">
        <v>-0.15862100000000001</v>
      </c>
      <c r="K39" s="106">
        <v>8.2640000000000005E-3</v>
      </c>
      <c r="L39" s="106">
        <v>0.104072</v>
      </c>
      <c r="M39" s="106">
        <v>-2.2336000000000002E-2</v>
      </c>
      <c r="N39" s="106">
        <v>0.408499</v>
      </c>
    </row>
    <row r="40" spans="2:15" ht="15.55" customHeight="1" x14ac:dyDescent="0.4">
      <c r="B40" s="104" t="str">
        <v>VJC</v>
      </c>
      <c r="C40" s="104" t="str">
        <v>Du lịch và DV</v>
      </c>
      <c r="D40" s="57" t="str">
        <v/>
      </c>
      <c r="E40" s="105">
        <v>113.400002</v>
      </c>
      <c r="F40" s="106">
        <v>0.21543399999999999</v>
      </c>
      <c r="G40" s="106">
        <v>1.3103450000000001</v>
      </c>
      <c r="H40" s="57" t="str">
        <v/>
      </c>
      <c r="I40" s="106">
        <v>0.28571400000000002</v>
      </c>
      <c r="J40" s="106">
        <v>0.22594600000000001</v>
      </c>
      <c r="K40" s="106">
        <v>0.31098300000000001</v>
      </c>
      <c r="L40" s="106">
        <v>0.13286700000000001</v>
      </c>
      <c r="M40" s="106">
        <v>-5.1839000000000003E-2</v>
      </c>
      <c r="N40" s="106">
        <v>0.169072</v>
      </c>
    </row>
    <row r="41" spans="2:15" ht="15.55" customHeight="1" x14ac:dyDescent="0.4">
      <c r="B41" s="104" t="str">
        <v>HVN</v>
      </c>
      <c r="C41" s="104" t="str">
        <v>Du lịch và DV</v>
      </c>
      <c r="D41" s="57" t="str">
        <v/>
      </c>
      <c r="E41" s="105">
        <v>33.299999</v>
      </c>
      <c r="F41" s="106">
        <v>0.12678800000000001</v>
      </c>
      <c r="G41" s="106">
        <v>1.0588759999999999</v>
      </c>
      <c r="H41" s="57" t="str">
        <v/>
      </c>
      <c r="I41" s="106">
        <v>0.10759000000000001</v>
      </c>
      <c r="J41" s="106">
        <v>4.5905000000000001E-2</v>
      </c>
      <c r="K41" s="106">
        <v>0.170486</v>
      </c>
      <c r="L41" s="106">
        <v>0.46209499999999998</v>
      </c>
      <c r="M41" s="106">
        <v>0.142015</v>
      </c>
      <c r="N41" s="106">
        <v>2.7065399999999999</v>
      </c>
    </row>
    <row r="42" spans="2:15" ht="15.55" customHeight="1" x14ac:dyDescent="0.4">
      <c r="B42" s="104" t="str">
        <v>ACV</v>
      </c>
      <c r="C42" s="104" t="str">
        <v>Du lịch và DV</v>
      </c>
      <c r="D42" s="57" t="str">
        <v/>
      </c>
      <c r="E42" s="105">
        <v>96.5</v>
      </c>
      <c r="F42" s="106">
        <v>1.2592000000000001E-2</v>
      </c>
      <c r="G42" s="106">
        <v>1.3463270000000001</v>
      </c>
      <c r="H42" s="57" t="str">
        <v/>
      </c>
      <c r="I42" s="106">
        <v>-1.7312000000000001E-2</v>
      </c>
      <c r="J42" s="106">
        <v>-2.1298000000000001E-2</v>
      </c>
      <c r="K42" s="106">
        <v>8.3053000000000002E-2</v>
      </c>
      <c r="L42" s="106">
        <v>-0.231076</v>
      </c>
      <c r="M42" s="106">
        <v>-0.30072500000000002</v>
      </c>
      <c r="N42" s="106">
        <v>0.51968499999999995</v>
      </c>
    </row>
    <row r="43" spans="2:15" ht="15.55" customHeight="1" x14ac:dyDescent="0.4">
      <c r="B43" s="104" t="str">
        <v>PLX</v>
      </c>
      <c r="C43" s="104" t="str">
        <v>Dầu khí</v>
      </c>
      <c r="D43" s="57" t="str">
        <v/>
      </c>
      <c r="E43" s="105">
        <v>37.950001</v>
      </c>
      <c r="F43" s="106">
        <v>1.7426000000000001E-2</v>
      </c>
      <c r="G43" s="106">
        <v>1.318695</v>
      </c>
      <c r="H43" s="57" t="str">
        <v/>
      </c>
      <c r="I43" s="106">
        <v>1.8792E-2</v>
      </c>
      <c r="J43" s="106">
        <v>-9.3189999999999995E-2</v>
      </c>
      <c r="K43" s="106">
        <v>0.13031899999999999</v>
      </c>
      <c r="L43" s="106">
        <v>3.3520000000000001E-2</v>
      </c>
      <c r="M43" s="106">
        <v>-0.24135300000000001</v>
      </c>
      <c r="N43" s="106">
        <v>0.18477299999999999</v>
      </c>
    </row>
    <row r="44" spans="2:15" ht="15.55" customHeight="1" x14ac:dyDescent="0.4">
      <c r="B44" s="104" t="str">
        <v>DPM</v>
      </c>
      <c r="C44" s="104" t="str">
        <v>Hoá chất</v>
      </c>
      <c r="D44" s="57" t="str">
        <v/>
      </c>
      <c r="E44" s="105">
        <v>41.150002000000001</v>
      </c>
      <c r="F44" s="106">
        <v>7.3011999999999994E-2</v>
      </c>
      <c r="G44" s="106">
        <v>1.0850900000000001</v>
      </c>
      <c r="H44" s="57" t="str">
        <v/>
      </c>
      <c r="I44" s="106">
        <v>0.10584</v>
      </c>
      <c r="J44" s="106">
        <v>8.6193000000000006E-2</v>
      </c>
      <c r="K44" s="106">
        <v>0.29881600000000003</v>
      </c>
      <c r="L44" s="106">
        <v>0.21925900000000001</v>
      </c>
      <c r="M44" s="106">
        <v>0.13042400000000001</v>
      </c>
      <c r="N44" s="106">
        <v>0.45444200000000001</v>
      </c>
    </row>
    <row r="45" spans="2:15" ht="15.55" customHeight="1" x14ac:dyDescent="0.4">
      <c r="B45" s="104" t="str">
        <v>CSV</v>
      </c>
      <c r="C45" s="104" t="str">
        <v>Hoá chất</v>
      </c>
      <c r="D45" s="57" t="str">
        <v/>
      </c>
      <c r="E45" s="105">
        <v>38</v>
      </c>
      <c r="F45" s="106">
        <v>6.5919000000000005E-2</v>
      </c>
      <c r="G45" s="106">
        <v>1.6119490000000001</v>
      </c>
      <c r="H45" s="57" t="str">
        <v/>
      </c>
      <c r="I45" s="106">
        <v>2.8417000000000001E-2</v>
      </c>
      <c r="J45" s="106">
        <v>2.0133999999999999E-2</v>
      </c>
      <c r="K45" s="106">
        <v>0.154001</v>
      </c>
      <c r="L45" s="106">
        <v>-0.150806</v>
      </c>
      <c r="M45" s="106">
        <v>-0.188724</v>
      </c>
      <c r="N45" s="106">
        <v>1.4714309999999999</v>
      </c>
    </row>
    <row r="46" spans="2:15" ht="15.55" customHeight="1" x14ac:dyDescent="0.4">
      <c r="B46" s="104" t="str">
        <v>BFC</v>
      </c>
      <c r="C46" s="104" t="str">
        <v>Hoá chất</v>
      </c>
      <c r="D46" s="57" t="str">
        <v/>
      </c>
      <c r="E46" s="105">
        <v>47.450001</v>
      </c>
      <c r="F46" s="106">
        <v>6.0335E-2</v>
      </c>
      <c r="G46" s="106">
        <v>1.504008</v>
      </c>
      <c r="H46" s="57" t="str">
        <v/>
      </c>
      <c r="I46" s="106">
        <v>1.6060000000000001E-2</v>
      </c>
      <c r="J46" s="106">
        <v>-3.1633000000000001E-2</v>
      </c>
      <c r="K46" s="106">
        <v>0.12547</v>
      </c>
      <c r="L46" s="106">
        <v>0.242474</v>
      </c>
      <c r="M46" s="106">
        <v>1.5167999999999999E-2</v>
      </c>
      <c r="N46" s="106">
        <v>1.192601</v>
      </c>
    </row>
    <row r="47" spans="2:15" ht="15.55" customHeight="1" x14ac:dyDescent="0.4">
      <c r="B47" s="104" t="str">
        <v>GVR</v>
      </c>
      <c r="C47" s="104" t="str">
        <v>Hoá chất</v>
      </c>
      <c r="D47" s="57" t="str">
        <v/>
      </c>
      <c r="E47" s="105">
        <v>31.450001</v>
      </c>
      <c r="F47" s="106">
        <v>3.4540000000000001E-2</v>
      </c>
      <c r="G47" s="106">
        <v>1.08236</v>
      </c>
      <c r="H47" s="57" t="str">
        <v/>
      </c>
      <c r="I47" s="106">
        <v>2.6100999999999999E-2</v>
      </c>
      <c r="J47" s="106">
        <v>3.1900000000000001E-3</v>
      </c>
      <c r="K47" s="106">
        <v>0.16481499999999999</v>
      </c>
      <c r="L47" s="106">
        <v>3.1147999999999999E-2</v>
      </c>
      <c r="M47" s="106">
        <v>-0.186088</v>
      </c>
      <c r="N47" s="106">
        <v>0.56367299999999998</v>
      </c>
    </row>
    <row r="48" spans="2:15" ht="15.55" customHeight="1" x14ac:dyDescent="0.4">
      <c r="B48" s="104" t="str">
        <v>DCM</v>
      </c>
      <c r="C48" s="104" t="str">
        <v>Hoá chất</v>
      </c>
      <c r="D48" s="57" t="str">
        <v/>
      </c>
      <c r="E48" s="105">
        <v>34.950001</v>
      </c>
      <c r="F48" s="106">
        <v>3.4023999999999999E-2</v>
      </c>
      <c r="G48" s="106">
        <v>1.2730300000000001</v>
      </c>
      <c r="H48" s="57" t="str">
        <v/>
      </c>
      <c r="I48" s="106">
        <v>3.5555999999999997E-2</v>
      </c>
      <c r="J48" s="106">
        <v>-1.5880999999999999E-2</v>
      </c>
      <c r="K48" s="106">
        <v>0.124707</v>
      </c>
      <c r="L48" s="106">
        <v>3.9405999999999997E-2</v>
      </c>
      <c r="M48" s="106">
        <v>-0.114764</v>
      </c>
      <c r="N48" s="106">
        <v>0.30618400000000001</v>
      </c>
    </row>
    <row r="49" spans="2:15" ht="15.55" customHeight="1" x14ac:dyDescent="0.4">
      <c r="B49" s="104" t="str">
        <v>DGC</v>
      </c>
      <c r="C49" s="104" t="str">
        <v>Hoá chất</v>
      </c>
      <c r="D49" s="57" t="str">
        <v/>
      </c>
      <c r="E49" s="105">
        <v>104.900002</v>
      </c>
      <c r="F49" s="106">
        <v>2.2416999999999999E-2</v>
      </c>
      <c r="G49" s="106">
        <v>1.1104320000000001</v>
      </c>
      <c r="H49" s="57" t="str">
        <v/>
      </c>
      <c r="I49" s="106">
        <v>2.6419000000000002E-2</v>
      </c>
      <c r="J49" s="106">
        <v>2.3414999999999998E-2</v>
      </c>
      <c r="K49" s="106">
        <v>0.19204499999999999</v>
      </c>
      <c r="L49" s="106">
        <v>-0.100343</v>
      </c>
      <c r="M49" s="106">
        <v>-0.19581399999999999</v>
      </c>
      <c r="N49" s="106">
        <v>0.22734499999999999</v>
      </c>
    </row>
    <row r="50" spans="2:15" ht="15.55" customHeight="1" x14ac:dyDescent="0.4">
      <c r="B50" s="104" t="str">
        <v>DDV</v>
      </c>
      <c r="C50" s="104" t="str">
        <v>Hoá chất</v>
      </c>
      <c r="D50" s="57" t="str">
        <v/>
      </c>
      <c r="E50" s="105">
        <v>30.4</v>
      </c>
      <c r="F50" s="106">
        <v>1.6722000000000001E-2</v>
      </c>
      <c r="G50" s="106">
        <v>0.87024999999999997</v>
      </c>
      <c r="H50" s="57" t="str">
        <v/>
      </c>
      <c r="I50" s="106">
        <v>8.9606000000000005E-2</v>
      </c>
      <c r="J50" s="106">
        <v>4.6739999999999997E-2</v>
      </c>
      <c r="K50" s="106">
        <v>0.30299599999999999</v>
      </c>
      <c r="L50" s="106">
        <v>0.58596999999999999</v>
      </c>
      <c r="M50" s="106">
        <v>0.31389899999999998</v>
      </c>
      <c r="N50" s="106">
        <v>2.5172400000000001</v>
      </c>
    </row>
    <row r="51" spans="2:15" ht="17.149999999999999" customHeight="1" thickBot="1" x14ac:dyDescent="0.45">
      <c r="B51" s="17"/>
      <c r="C51" s="17"/>
      <c r="D51" s="17"/>
      <c r="E51" s="17"/>
      <c r="F51" s="17"/>
      <c r="G51" s="17"/>
      <c r="H51" s="17"/>
      <c r="I51" s="129" t="str">
        <f>"*Dữ liệu cập nhật lúc " &amp; weekly_data_comments!$C$7</f>
        <v>*Dữ liệu cập nhật lúc 14:23 ngày 24/07/2025</v>
      </c>
      <c r="J51" s="129"/>
      <c r="K51" s="129"/>
      <c r="L51" s="129"/>
      <c r="M51" s="129"/>
      <c r="N51" s="129"/>
    </row>
    <row r="52" spans="2:15" ht="17.149999999999999" customHeight="1" x14ac:dyDescent="0.4">
      <c r="B52" s="70" t="str">
        <f>"BÁO CÁO CHIẾN LƯỢC ĐẦU TƯ TUẦN | " &amp; TEXT(MIN(weekly_history_data[date]), "dd/mm/yyyy") &amp; " - " &amp; TEXT(MAX(weekly_history_data[date]), "dd/mm/yyyy")</f>
        <v>BÁO CÁO CHIẾN LƯỢC ĐẦU TƯ TUẦN | 16/06/2025 - 24/07/2025</v>
      </c>
      <c r="C52" s="70"/>
      <c r="D52" s="70"/>
      <c r="E52" s="70"/>
      <c r="F52" s="70"/>
      <c r="G52" s="70"/>
      <c r="H52" s="55"/>
      <c r="I52" s="73" t="s">
        <v>255</v>
      </c>
      <c r="J52" s="73"/>
      <c r="K52" s="73"/>
      <c r="L52" s="73"/>
      <c r="M52" s="73"/>
      <c r="N52" s="73"/>
    </row>
    <row r="53" spans="2:15" x14ac:dyDescent="0.4">
      <c r="B53" s="87" t="s">
        <v>253</v>
      </c>
      <c r="C53" s="87"/>
      <c r="D53" s="87"/>
      <c r="E53" s="87"/>
      <c r="F53" s="87"/>
      <c r="G53" s="87"/>
    </row>
    <row r="54" spans="2:15" x14ac:dyDescent="0.4">
      <c r="B54" s="87"/>
      <c r="C54" s="87"/>
      <c r="D54" s="87"/>
      <c r="E54" s="87"/>
      <c r="F54" s="87"/>
      <c r="G54" s="87"/>
    </row>
    <row r="55" spans="2:15" ht="8.6" customHeight="1" x14ac:dyDescent="0.4">
      <c r="C55" s="17"/>
      <c r="D55" s="17"/>
      <c r="E55" s="17"/>
      <c r="F55" s="17"/>
      <c r="G55" s="17"/>
      <c r="H55" s="17"/>
      <c r="I55" s="17"/>
      <c r="J55" s="17"/>
      <c r="K55" s="17"/>
      <c r="L55" s="17"/>
      <c r="M55" s="17"/>
      <c r="N55" s="17"/>
    </row>
    <row r="56" spans="2:15" ht="17.149999999999999" customHeight="1" x14ac:dyDescent="0.4">
      <c r="B56" s="68" t="s">
        <v>252</v>
      </c>
      <c r="C56" s="68"/>
      <c r="D56" s="68"/>
      <c r="E56" s="68"/>
      <c r="F56" s="68"/>
      <c r="G56" s="68"/>
      <c r="H56" s="68"/>
      <c r="I56" s="68"/>
      <c r="J56" s="68"/>
      <c r="K56" s="68"/>
      <c r="L56" s="68"/>
      <c r="M56" s="68"/>
      <c r="N56" s="68"/>
    </row>
    <row r="57" spans="2:15" ht="8.6" customHeight="1" x14ac:dyDescent="0.4"/>
    <row r="58" spans="2:15" x14ac:dyDescent="0.4">
      <c r="B58" s="103" t="s">
        <v>214</v>
      </c>
      <c r="C58" s="103"/>
      <c r="D58" s="17"/>
      <c r="E58" s="103" t="s">
        <v>215</v>
      </c>
      <c r="F58" s="103"/>
      <c r="G58" s="103"/>
      <c r="H58" s="17"/>
      <c r="I58" s="103" t="s">
        <v>219</v>
      </c>
      <c r="J58" s="103"/>
      <c r="K58" s="103"/>
      <c r="L58" s="103"/>
      <c r="M58" s="103"/>
      <c r="N58" s="103"/>
    </row>
    <row r="59" spans="2:15" ht="27.9" customHeight="1" x14ac:dyDescent="0.4">
      <c r="B59" s="102" t="s">
        <v>206</v>
      </c>
      <c r="C59" s="102" t="s">
        <v>207</v>
      </c>
      <c r="D59" s="92"/>
      <c r="E59" s="102" t="s">
        <v>218</v>
      </c>
      <c r="F59" s="102" t="s">
        <v>216</v>
      </c>
      <c r="G59" s="102" t="s">
        <v>217</v>
      </c>
      <c r="H59" s="92"/>
      <c r="I59" s="102" t="s">
        <v>208</v>
      </c>
      <c r="J59" s="102" t="s">
        <v>209</v>
      </c>
      <c r="K59" s="102" t="s">
        <v>210</v>
      </c>
      <c r="L59" s="102" t="s">
        <v>211</v>
      </c>
      <c r="M59" s="102" t="s">
        <v>212</v>
      </c>
      <c r="N59" s="102" t="s">
        <v>213</v>
      </c>
      <c r="O59" s="22"/>
    </row>
    <row r="60" spans="2:15" ht="15.55" customHeight="1" x14ac:dyDescent="0.4">
      <c r="B60" s="104" t="str" cm="1">
        <f t="array" ref="B60:N72">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104" t="str">
        <v>Ngân hàng</v>
      </c>
      <c r="D60" s="56" t="str">
        <v/>
      </c>
      <c r="E60" s="105">
        <v>27</v>
      </c>
      <c r="F60" s="106">
        <v>7.3558999999999999E-2</v>
      </c>
      <c r="G60" s="106">
        <v>0.99598799999999998</v>
      </c>
      <c r="H60" s="57" t="str">
        <v/>
      </c>
      <c r="I60" s="106">
        <v>0.18681300000000001</v>
      </c>
      <c r="J60" s="106">
        <v>8.2164000000000001E-2</v>
      </c>
      <c r="K60" s="106">
        <v>0.25</v>
      </c>
      <c r="L60" s="106">
        <v>0.40259699999999998</v>
      </c>
      <c r="M60" s="106">
        <v>0.221719</v>
      </c>
      <c r="N60" s="106">
        <v>0.80707099999999998</v>
      </c>
    </row>
    <row r="61" spans="2:15" ht="15.55" customHeight="1" x14ac:dyDescent="0.4">
      <c r="B61" s="104" t="str">
        <v>VIB</v>
      </c>
      <c r="C61" s="104" t="str">
        <v>Ngân hàng</v>
      </c>
      <c r="D61" s="57" t="str">
        <v/>
      </c>
      <c r="E61" s="105">
        <v>18.350000000000001</v>
      </c>
      <c r="F61" s="106">
        <v>7.3098999999999997E-2</v>
      </c>
      <c r="G61" s="106">
        <v>1.392935</v>
      </c>
      <c r="H61" s="57" t="str">
        <v/>
      </c>
      <c r="I61" s="106">
        <v>0.14000000000000001</v>
      </c>
      <c r="J61" s="106">
        <v>0.136902</v>
      </c>
      <c r="K61" s="106">
        <v>0.178535</v>
      </c>
      <c r="L61" s="106">
        <v>0.103992</v>
      </c>
      <c r="M61" s="106">
        <v>4.8046999999999999E-2</v>
      </c>
      <c r="N61" s="106">
        <v>0.37185600000000002</v>
      </c>
    </row>
    <row r="62" spans="2:15" ht="15.55" customHeight="1" x14ac:dyDescent="0.4">
      <c r="B62" s="104" t="str">
        <v>MBB</v>
      </c>
      <c r="C62" s="104" t="str">
        <v>Ngân hàng</v>
      </c>
      <c r="D62" s="57" t="str">
        <v/>
      </c>
      <c r="E62" s="105">
        <v>28.35</v>
      </c>
      <c r="F62" s="106">
        <v>4.2278999999999997E-2</v>
      </c>
      <c r="G62" s="106">
        <v>1.263979</v>
      </c>
      <c r="H62" s="57" t="str">
        <v/>
      </c>
      <c r="I62" s="106">
        <v>9.4594999999999999E-2</v>
      </c>
      <c r="J62" s="106">
        <v>7.3863999999999999E-2</v>
      </c>
      <c r="K62" s="106">
        <v>0.17634900000000001</v>
      </c>
      <c r="L62" s="106">
        <v>0.29632199999999997</v>
      </c>
      <c r="M62" s="106">
        <v>0.24437</v>
      </c>
      <c r="N62" s="106">
        <v>0.78662799999999999</v>
      </c>
    </row>
    <row r="63" spans="2:15" ht="15.55" customHeight="1" x14ac:dyDescent="0.4">
      <c r="B63" s="104" t="str">
        <v>ACB</v>
      </c>
      <c r="C63" s="104" t="str">
        <v>Ngân hàng</v>
      </c>
      <c r="D63" s="57" t="str">
        <v/>
      </c>
      <c r="E63" s="105">
        <v>23.15</v>
      </c>
      <c r="F63" s="106">
        <v>2.2075000000000001E-2</v>
      </c>
      <c r="G63" s="106">
        <v>1.068737</v>
      </c>
      <c r="H63" s="57" t="str">
        <v/>
      </c>
      <c r="I63" s="106">
        <v>8.6854000000000001E-2</v>
      </c>
      <c r="J63" s="106">
        <v>6.4367999999999995E-2</v>
      </c>
      <c r="K63" s="106">
        <v>0.107656</v>
      </c>
      <c r="L63" s="106">
        <v>8.2302E-2</v>
      </c>
      <c r="M63" s="106">
        <v>4.5544000000000001E-2</v>
      </c>
      <c r="N63" s="106">
        <v>0.37724000000000002</v>
      </c>
    </row>
    <row r="64" spans="2:15" ht="15.55" customHeight="1" x14ac:dyDescent="0.4">
      <c r="B64" s="104" t="str">
        <v>CTG</v>
      </c>
      <c r="C64" s="104" t="str">
        <v>Ngân hàng</v>
      </c>
      <c r="D64" s="57" t="str">
        <v/>
      </c>
      <c r="E64" s="105">
        <v>45.75</v>
      </c>
      <c r="F64" s="106">
        <v>1.5538E-2</v>
      </c>
      <c r="G64" s="106">
        <v>0.83329399999999998</v>
      </c>
      <c r="H64" s="57" t="str">
        <v/>
      </c>
      <c r="I64" s="106">
        <v>9.7122E-2</v>
      </c>
      <c r="J64" s="106">
        <v>8.5408999999999999E-2</v>
      </c>
      <c r="K64" s="106">
        <v>0.21837599999999999</v>
      </c>
      <c r="L64" s="106">
        <v>0.20394699999999999</v>
      </c>
      <c r="M64" s="106">
        <v>0.176092</v>
      </c>
      <c r="N64" s="106">
        <v>0.69131200000000004</v>
      </c>
    </row>
    <row r="65" spans="2:22" ht="15.55" customHeight="1" x14ac:dyDescent="0.4">
      <c r="B65" s="104" t="str">
        <v>TCB</v>
      </c>
      <c r="C65" s="104" t="str">
        <v>Ngân hàng</v>
      </c>
      <c r="D65" s="57" t="str">
        <v/>
      </c>
      <c r="E65" s="105">
        <v>35.049999</v>
      </c>
      <c r="F65" s="106">
        <v>-3.3103E-2</v>
      </c>
      <c r="G65" s="106">
        <v>1.2726729999999999</v>
      </c>
      <c r="H65" s="57" t="str">
        <v/>
      </c>
      <c r="I65" s="106">
        <v>2.4854000000000001E-2</v>
      </c>
      <c r="J65" s="106">
        <v>5.7390000000000002E-3</v>
      </c>
      <c r="K65" s="106">
        <v>0.178151</v>
      </c>
      <c r="L65" s="106">
        <v>0.42190699999999998</v>
      </c>
      <c r="M65" s="106">
        <v>0.39087300000000003</v>
      </c>
      <c r="N65" s="106">
        <v>1.273004</v>
      </c>
    </row>
    <row r="66" spans="2:22" ht="15.45" customHeight="1" x14ac:dyDescent="0.4">
      <c r="B66" s="104" t="str">
        <v>HPG</v>
      </c>
      <c r="C66" s="104" t="str">
        <v>Thép</v>
      </c>
      <c r="D66" s="57" t="str">
        <v/>
      </c>
      <c r="E66" s="105">
        <v>26</v>
      </c>
      <c r="F66" s="106">
        <v>3.8609999999999998E-3</v>
      </c>
      <c r="G66" s="106">
        <v>0.91203999999999996</v>
      </c>
      <c r="H66" s="57" t="str">
        <v/>
      </c>
      <c r="I66" s="106">
        <v>0.14285700000000001</v>
      </c>
      <c r="J66" s="106">
        <v>0.12311</v>
      </c>
      <c r="K66" s="106">
        <v>0.230769</v>
      </c>
      <c r="L66" s="106">
        <v>0.16853899999999999</v>
      </c>
      <c r="M66" s="106">
        <v>4.1736000000000002E-2</v>
      </c>
      <c r="N66" s="106">
        <v>0.268762</v>
      </c>
    </row>
    <row r="67" spans="2:22" ht="15.45" customHeight="1" x14ac:dyDescent="0.4">
      <c r="B67" s="104" t="str">
        <v>GMD</v>
      </c>
      <c r="C67" s="104" t="str">
        <v>Vận tải</v>
      </c>
      <c r="D67" s="57" t="str">
        <v/>
      </c>
      <c r="E67" s="105">
        <v>57.599997999999999</v>
      </c>
      <c r="F67" s="106">
        <v>6.9930000000000001E-3</v>
      </c>
      <c r="G67" s="106">
        <v>0.83400399999999997</v>
      </c>
      <c r="H67" s="57" t="str">
        <v/>
      </c>
      <c r="I67" s="106">
        <v>1.7381000000000001E-2</v>
      </c>
      <c r="J67" s="106">
        <v>-4.7359999999999998E-3</v>
      </c>
      <c r="K67" s="106">
        <v>8.8058999999999998E-2</v>
      </c>
      <c r="L67" s="106">
        <v>-8.5763000000000006E-2</v>
      </c>
      <c r="M67" s="106">
        <v>-0.18267800000000001</v>
      </c>
      <c r="N67" s="106">
        <v>6.6282999999999995E-2</v>
      </c>
    </row>
    <row r="68" spans="2:22" ht="15.55" customHeight="1" x14ac:dyDescent="0.4">
      <c r="B68" s="104" t="str">
        <v>VCG</v>
      </c>
      <c r="C68" s="104" t="str">
        <v>Xây dựng</v>
      </c>
      <c r="D68" s="57" t="str">
        <v/>
      </c>
      <c r="E68" s="105">
        <v>23.950001</v>
      </c>
      <c r="F68" s="106">
        <v>2.5696E-2</v>
      </c>
      <c r="G68" s="106">
        <v>0.98347600000000002</v>
      </c>
      <c r="H68" s="57" t="str">
        <v/>
      </c>
      <c r="I68" s="106">
        <v>3.0107999999999999E-2</v>
      </c>
      <c r="J68" s="106">
        <v>7.1587999999999999E-2</v>
      </c>
      <c r="K68" s="106">
        <v>0.23772599999999999</v>
      </c>
      <c r="L68" s="106">
        <v>0.47253899999999999</v>
      </c>
      <c r="M68" s="106">
        <v>0.122102</v>
      </c>
      <c r="N68" s="106">
        <v>0.63415900000000003</v>
      </c>
    </row>
    <row r="69" spans="2:22" ht="15.55" customHeight="1" x14ac:dyDescent="0.4">
      <c r="B69" s="104" t="str">
        <v>HHV</v>
      </c>
      <c r="C69" s="104" t="str">
        <v>Xây dựng</v>
      </c>
      <c r="D69" s="57" t="str">
        <v/>
      </c>
      <c r="E69" s="105">
        <v>12.95</v>
      </c>
      <c r="F69" s="106">
        <v>3.8760000000000001E-3</v>
      </c>
      <c r="G69" s="106">
        <v>0.72702599999999995</v>
      </c>
      <c r="H69" s="57" t="str">
        <v/>
      </c>
      <c r="I69" s="106">
        <v>8.3465999999999999E-2</v>
      </c>
      <c r="J69" s="106">
        <v>3.4029999999999998E-2</v>
      </c>
      <c r="K69" s="106">
        <v>0.13786599999999999</v>
      </c>
      <c r="L69" s="106">
        <v>0.16716700000000001</v>
      </c>
      <c r="M69" s="106">
        <v>-0.12942799999999999</v>
      </c>
      <c r="N69" s="106">
        <v>0.38608599999999998</v>
      </c>
    </row>
    <row r="70" spans="2:22" ht="15.55" customHeight="1" x14ac:dyDescent="0.4">
      <c r="B70" s="104" t="str">
        <v>TV2</v>
      </c>
      <c r="C70" s="104" t="str">
        <v>Xây dựng</v>
      </c>
      <c r="D70" s="57" t="str">
        <v/>
      </c>
      <c r="E70" s="105">
        <v>38.299999</v>
      </c>
      <c r="F70" s="106">
        <v>-3.901E-3</v>
      </c>
      <c r="G70" s="106">
        <v>0.99936599999999998</v>
      </c>
      <c r="H70" s="57" t="str">
        <v/>
      </c>
      <c r="I70" s="106">
        <v>3.0956000000000001E-2</v>
      </c>
      <c r="J70" s="106">
        <v>-0.12357</v>
      </c>
      <c r="K70" s="106">
        <v>5.6551999999999998E-2</v>
      </c>
      <c r="L70" s="106">
        <v>0.146707</v>
      </c>
      <c r="M70" s="106">
        <v>-0.25681399999999999</v>
      </c>
      <c r="N70" s="106">
        <v>0.46435100000000001</v>
      </c>
    </row>
    <row r="71" spans="2:22" ht="15.55" customHeight="1" x14ac:dyDescent="0.4">
      <c r="B71" s="104" t="str">
        <v>CTD</v>
      </c>
      <c r="C71" s="104" t="str">
        <v>Xây dựng</v>
      </c>
      <c r="D71" s="57" t="str">
        <v/>
      </c>
      <c r="E71" s="105">
        <v>85</v>
      </c>
      <c r="F71" s="106">
        <v>-1.2775999999999999E-2</v>
      </c>
      <c r="G71" s="106">
        <v>0.79880499999999999</v>
      </c>
      <c r="H71" s="57" t="str">
        <v/>
      </c>
      <c r="I71" s="106">
        <v>-1.1627999999999999E-2</v>
      </c>
      <c r="J71" s="106">
        <v>-2.1864000000000001E-2</v>
      </c>
      <c r="K71" s="106">
        <v>8.1424999999999997E-2</v>
      </c>
      <c r="L71" s="106">
        <v>0.23546500000000001</v>
      </c>
      <c r="M71" s="106">
        <v>0.104714</v>
      </c>
      <c r="N71" s="106">
        <v>0.50572799999999996</v>
      </c>
    </row>
    <row r="72" spans="2:22" ht="15.55" customHeight="1" x14ac:dyDescent="0.4">
      <c r="B72" s="104" t="str">
        <v>HUT</v>
      </c>
      <c r="C72" s="104" t="str">
        <v>Xây dựng</v>
      </c>
      <c r="D72" s="57" t="str">
        <v/>
      </c>
      <c r="E72" s="105">
        <v>14.3</v>
      </c>
      <c r="F72" s="106">
        <v>-2.0548E-2</v>
      </c>
      <c r="G72" s="106">
        <v>1.0761400000000001</v>
      </c>
      <c r="H72" s="57" t="str">
        <v/>
      </c>
      <c r="I72" s="106">
        <v>0.108527</v>
      </c>
      <c r="J72" s="106">
        <v>-8.8020000000000008E-3</v>
      </c>
      <c r="K72" s="106">
        <v>0.24107999999999999</v>
      </c>
      <c r="L72" s="106">
        <v>-5.3279E-2</v>
      </c>
      <c r="M72" s="106">
        <v>-0.31625700000000001</v>
      </c>
      <c r="N72" s="106">
        <v>1.1565000000000001E-2</v>
      </c>
    </row>
    <row r="73" spans="2:22" ht="15.55" customHeight="1" x14ac:dyDescent="0.4">
      <c r="B73" s="107"/>
      <c r="C73" s="107"/>
      <c r="D73" s="57"/>
      <c r="E73" s="108"/>
      <c r="F73" s="109"/>
      <c r="G73" s="109"/>
      <c r="H73" s="57"/>
      <c r="I73" s="109"/>
      <c r="J73" s="109"/>
      <c r="K73" s="109"/>
      <c r="L73" s="109"/>
      <c r="M73" s="109"/>
      <c r="N73" s="109"/>
    </row>
    <row r="74" spans="2:22" ht="15.55" customHeight="1" x14ac:dyDescent="0.4">
      <c r="B74" s="58"/>
      <c r="C74" s="58"/>
      <c r="D74" s="110"/>
      <c r="E74" s="53"/>
      <c r="F74" s="54"/>
      <c r="G74" s="54"/>
      <c r="H74" s="110"/>
      <c r="I74" s="54"/>
      <c r="J74" s="54"/>
      <c r="K74" s="54"/>
      <c r="L74" s="54"/>
      <c r="M74" s="54"/>
      <c r="N74" s="54"/>
    </row>
    <row r="75" spans="2:22" ht="15.55" customHeight="1" x14ac:dyDescent="0.4">
      <c r="B75" s="58"/>
      <c r="C75" s="58"/>
      <c r="D75" s="110"/>
      <c r="E75" s="53"/>
      <c r="F75" s="54"/>
      <c r="G75" s="54"/>
      <c r="H75" s="110"/>
      <c r="I75" s="54"/>
      <c r="J75" s="54"/>
      <c r="K75" s="54"/>
      <c r="L75" s="54"/>
      <c r="M75" s="54"/>
      <c r="N75" s="54"/>
    </row>
    <row r="76" spans="2:22" ht="15.55" customHeight="1" x14ac:dyDescent="0.4">
      <c r="B76" s="58"/>
      <c r="C76" s="58"/>
      <c r="D76" s="110"/>
      <c r="E76" s="53"/>
      <c r="F76" s="54"/>
      <c r="G76" s="54"/>
      <c r="H76" s="110"/>
      <c r="I76" s="54"/>
      <c r="J76" s="54"/>
      <c r="K76" s="54"/>
      <c r="L76" s="54"/>
      <c r="M76" s="54"/>
      <c r="N76" s="54"/>
    </row>
    <row r="77" spans="2:22" ht="17.149999999999999" customHeight="1" thickBot="1" x14ac:dyDescent="0.45">
      <c r="B77" s="17"/>
      <c r="C77" s="17"/>
      <c r="D77" s="17"/>
      <c r="E77" s="17"/>
      <c r="F77" s="17"/>
      <c r="G77" s="17"/>
      <c r="H77" s="17"/>
      <c r="I77" s="130" t="str">
        <f>"*Dữ liệu cập nhật lúc " &amp; weekly_data_comments!$C$7</f>
        <v>*Dữ liệu cập nhật lúc 14:23 ngày 24/07/2025</v>
      </c>
      <c r="J77" s="130"/>
      <c r="K77" s="130"/>
      <c r="L77" s="130"/>
      <c r="M77" s="130"/>
      <c r="N77" s="130"/>
    </row>
    <row r="78" spans="2:22" ht="17.149999999999999" customHeight="1" x14ac:dyDescent="0.4">
      <c r="B78" s="70" t="str">
        <f>"BÁO CÁO CHIẾN LƯỢC ĐẦU TƯ TUẦN | " &amp; TEXT(MIN(weekly_history_data[date]), "dd/mm/yyyy") &amp; " - " &amp; TEXT(MAX(weekly_history_data[date]), "dd/mm/yyyy")</f>
        <v>BÁO CÁO CHIẾN LƯỢC ĐẦU TƯ TUẦN | 16/06/2025 - 24/07/2025</v>
      </c>
      <c r="C78" s="70"/>
      <c r="D78" s="70"/>
      <c r="E78" s="70"/>
      <c r="F78" s="70"/>
      <c r="G78" s="70"/>
      <c r="H78" s="55"/>
      <c r="I78" s="73" t="s">
        <v>256</v>
      </c>
      <c r="J78" s="73"/>
      <c r="K78" s="73"/>
      <c r="L78" s="73"/>
      <c r="M78" s="73"/>
      <c r="N78" s="73"/>
    </row>
    <row r="79" spans="2:22" x14ac:dyDescent="0.4">
      <c r="Q79" s="87" t="s">
        <v>253</v>
      </c>
      <c r="R79" s="87"/>
      <c r="S79" s="87"/>
      <c r="T79" s="87"/>
      <c r="U79" s="87"/>
      <c r="V79" s="87"/>
    </row>
    <row r="80" spans="2:22" x14ac:dyDescent="0.4">
      <c r="Q80" s="87"/>
      <c r="R80" s="87"/>
      <c r="S80" s="87"/>
      <c r="T80" s="87"/>
      <c r="U80" s="87"/>
      <c r="V80" s="87"/>
    </row>
    <row r="81" spans="17:30" ht="8.6" customHeight="1" x14ac:dyDescent="0.4">
      <c r="R81" s="17"/>
      <c r="S81" s="17"/>
      <c r="T81" s="17"/>
      <c r="U81" s="17"/>
      <c r="V81" s="17"/>
      <c r="W81" s="17"/>
      <c r="X81" s="17"/>
      <c r="Y81" s="17"/>
      <c r="Z81" s="17"/>
      <c r="AA81" s="17"/>
      <c r="AB81" s="17"/>
      <c r="AC81" s="17"/>
    </row>
    <row r="82" spans="17:30" ht="17.149999999999999" customHeight="1" x14ac:dyDescent="0.4">
      <c r="Q82" s="68" t="s">
        <v>257</v>
      </c>
      <c r="R82" s="68"/>
      <c r="S82" s="68"/>
      <c r="T82" s="68"/>
      <c r="U82" s="68"/>
      <c r="V82" s="68"/>
      <c r="W82" s="68"/>
      <c r="X82" s="68"/>
      <c r="Y82" s="68"/>
      <c r="Z82" s="68"/>
      <c r="AA82" s="68"/>
      <c r="AB82" s="68"/>
      <c r="AC82" s="68"/>
    </row>
    <row r="84" spans="17:30" ht="24.9" customHeight="1" x14ac:dyDescent="0.4"/>
    <row r="85" spans="17:30" x14ac:dyDescent="0.4">
      <c r="AD85" s="22"/>
    </row>
    <row r="104" spans="17:29" ht="15" thickBot="1" x14ac:dyDescent="0.45">
      <c r="Q104" s="17"/>
      <c r="R104" s="17"/>
      <c r="S104" s="17"/>
      <c r="T104" s="17"/>
      <c r="U104" s="17"/>
      <c r="V104" s="17"/>
      <c r="W104" s="17"/>
      <c r="X104" s="17"/>
      <c r="Y104" s="17"/>
      <c r="Z104" s="17"/>
      <c r="AA104" s="17"/>
      <c r="AB104" s="17"/>
      <c r="AC104" s="17"/>
    </row>
    <row r="105" spans="17:29" ht="17.25" customHeight="1" x14ac:dyDescent="0.4">
      <c r="Q105" s="70" t="str">
        <f>"BÁO CÁO CHIẾN LƯỢC ĐẦU TƯ TUẦN | " &amp; TEXT(MIN(weekly_history_data[date]), "dd/mm/yyyy") &amp; " - " &amp; TEXT(MAX(weekly_history_data[date]), "dd/mm/yyyy")</f>
        <v>BÁO CÁO CHIẾN LƯỢC ĐẦU TƯ TUẦN | 16/06/2025 - 24/07/2025</v>
      </c>
      <c r="R105" s="70"/>
      <c r="S105" s="70"/>
      <c r="T105" s="70"/>
      <c r="U105" s="70"/>
      <c r="V105" s="70"/>
      <c r="W105" s="55"/>
      <c r="X105" s="73" t="s">
        <v>258</v>
      </c>
      <c r="Y105" s="73"/>
      <c r="Z105" s="73"/>
      <c r="AA105" s="73"/>
      <c r="AB105" s="73"/>
      <c r="AC105" s="73"/>
    </row>
  </sheetData>
  <mergeCells count="28">
    <mergeCell ref="B27:G28"/>
    <mergeCell ref="B30:N30"/>
    <mergeCell ref="B52:G52"/>
    <mergeCell ref="I52:N52"/>
    <mergeCell ref="I25:N25"/>
    <mergeCell ref="I51:N51"/>
    <mergeCell ref="B32:C32"/>
    <mergeCell ref="E32:G32"/>
    <mergeCell ref="I32:N32"/>
    <mergeCell ref="B58:C58"/>
    <mergeCell ref="E58:G58"/>
    <mergeCell ref="I58:N58"/>
    <mergeCell ref="B1:G2"/>
    <mergeCell ref="B4:N4"/>
    <mergeCell ref="B26:G26"/>
    <mergeCell ref="I26:N26"/>
    <mergeCell ref="B6:C6"/>
    <mergeCell ref="E6:G6"/>
    <mergeCell ref="I6:N6"/>
    <mergeCell ref="Q82:AC82"/>
    <mergeCell ref="Q105:V105"/>
    <mergeCell ref="X105:AC105"/>
    <mergeCell ref="B53:G54"/>
    <mergeCell ref="B56:N56"/>
    <mergeCell ref="B78:G78"/>
    <mergeCell ref="I78:N78"/>
    <mergeCell ref="Q79:V80"/>
    <mergeCell ref="I77:N77"/>
  </mergeCells>
  <conditionalFormatting sqref="F8:F24">
    <cfRule type="expression" dxfId="47" priority="38">
      <formula>F8&lt;0</formula>
    </cfRule>
    <cfRule type="expression" dxfId="46" priority="39">
      <formula>F8&gt;=0</formula>
    </cfRule>
  </conditionalFormatting>
  <conditionalFormatting sqref="I8:N24">
    <cfRule type="expression" dxfId="45" priority="36">
      <formula>I8&lt;0</formula>
    </cfRule>
    <cfRule type="expression" dxfId="44" priority="37">
      <formula>I8&gt;=0</formula>
    </cfRule>
  </conditionalFormatting>
  <conditionalFormatting sqref="G8:G24">
    <cfRule type="expression" dxfId="43" priority="11">
      <formula>G8&gt;=1.3</formula>
    </cfRule>
    <cfRule type="expression" dxfId="42" priority="31">
      <formula>AND(G8&gt;=1,G8&lt;1.3)</formula>
    </cfRule>
    <cfRule type="expression" dxfId="41" priority="32">
      <formula>AND(G8&gt;=0.7,G8&lt;1)</formula>
    </cfRule>
    <cfRule type="expression" dxfId="40" priority="34">
      <formula>AND(G8&gt;=0.5,G8&lt;0.7)</formula>
    </cfRule>
    <cfRule type="expression" dxfId="39" priority="35">
      <formula>G8&lt;0.5</formula>
    </cfRule>
  </conditionalFormatting>
  <conditionalFormatting sqref="F34:F50">
    <cfRule type="expression" dxfId="38" priority="28">
      <formula>F34&lt;0</formula>
    </cfRule>
    <cfRule type="expression" dxfId="37" priority="29">
      <formula>F34&gt;=0</formula>
    </cfRule>
  </conditionalFormatting>
  <conditionalFormatting sqref="I34:N50">
    <cfRule type="expression" dxfId="36" priority="26">
      <formula>I34&lt;0</formula>
    </cfRule>
    <cfRule type="expression" dxfId="35" priority="27">
      <formula>I34&gt;=0</formula>
    </cfRule>
  </conditionalFormatting>
  <conditionalFormatting sqref="F60:F76">
    <cfRule type="expression" dxfId="29" priority="19">
      <formula>F60&lt;0</formula>
    </cfRule>
    <cfRule type="expression" dxfId="28" priority="20">
      <formula>F60&gt;=0</formula>
    </cfRule>
  </conditionalFormatting>
  <conditionalFormatting sqref="I60:N76">
    <cfRule type="expression" dxfId="27" priority="17">
      <formula>I60&lt;0</formula>
    </cfRule>
    <cfRule type="expression" dxfId="26" priority="18">
      <formula>I60&gt;=0</formula>
    </cfRule>
  </conditionalFormatting>
  <conditionalFormatting sqref="G34:G50">
    <cfRule type="expression" dxfId="20" priority="6">
      <formula>G34&gt;=1.3</formula>
    </cfRule>
    <cfRule type="expression" dxfId="19" priority="7">
      <formula>AND(G34&gt;=1,G34&lt;1.3)</formula>
    </cfRule>
    <cfRule type="expression" dxfId="18" priority="8">
      <formula>AND(G34&gt;=0.7,G34&lt;1)</formula>
    </cfRule>
    <cfRule type="expression" dxfId="17" priority="9">
      <formula>AND(G34&gt;=0.5,G34&lt;0.7)</formula>
    </cfRule>
    <cfRule type="expression" dxfId="16" priority="10">
      <formula>G34&lt;0.5</formula>
    </cfRule>
  </conditionalFormatting>
  <conditionalFormatting sqref="G60:G76">
    <cfRule type="expression" dxfId="15" priority="1">
      <formula>G60&gt;=1.3</formula>
    </cfRule>
    <cfRule type="expression" dxfId="14" priority="2">
      <formula>AND(G60&gt;=1,G60&lt;1.3)</formula>
    </cfRule>
    <cfRule type="expression" dxfId="13" priority="3">
      <formula>AND(G60&gt;=0.7,G60&lt;1)</formula>
    </cfRule>
    <cfRule type="expression" dxfId="12" priority="4">
      <formula>AND(G60&gt;=0.5,G60&lt;0.7)</formula>
    </cfRule>
    <cfRule type="expression" dxfId="11" priority="5">
      <formula>G60&lt;0.5</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B6" sqref="B6:H6"/>
    </sheetView>
  </sheetViews>
  <sheetFormatPr defaultRowHeight="14.6" x14ac:dyDescent="0.4"/>
  <cols>
    <col min="1" max="1" width="2.3046875" customWidth="1"/>
    <col min="2" max="2" width="7.69140625" customWidth="1"/>
    <col min="3" max="3" width="23.07421875" customWidth="1"/>
    <col min="4" max="4" width="7.69140625" customWidth="1"/>
    <col min="5" max="5" width="19.61328125" customWidth="1"/>
    <col min="6" max="6" width="7.69140625" customWidth="1"/>
    <col min="7" max="7" width="23.07421875" customWidth="1"/>
    <col min="8" max="8" width="7.69140625" customWidth="1"/>
    <col min="9" max="9" width="2.3046875" customWidth="1"/>
  </cols>
  <sheetData>
    <row r="1" spans="1:9" x14ac:dyDescent="0.4">
      <c r="C1" s="17"/>
      <c r="D1" s="17"/>
      <c r="E1" s="17"/>
      <c r="F1" s="17"/>
      <c r="G1" s="17"/>
      <c r="H1" s="17"/>
    </row>
    <row r="2" spans="1:9" ht="14.6" customHeight="1" x14ac:dyDescent="0.6">
      <c r="B2" s="38"/>
      <c r="C2" s="38"/>
      <c r="D2" s="38"/>
      <c r="E2" s="17"/>
      <c r="F2" s="17"/>
      <c r="G2" s="17"/>
      <c r="H2" s="17"/>
    </row>
    <row r="3" spans="1:9" ht="8.6" customHeight="1" x14ac:dyDescent="0.6">
      <c r="B3" s="38"/>
      <c r="C3" s="38"/>
      <c r="D3" s="38"/>
      <c r="E3" s="17"/>
      <c r="F3" s="17"/>
      <c r="G3" s="17"/>
      <c r="H3" s="17"/>
    </row>
    <row r="4" spans="1:9" ht="21.45" customHeight="1" x14ac:dyDescent="0.4">
      <c r="B4" s="112" t="s">
        <v>259</v>
      </c>
      <c r="C4" s="112"/>
      <c r="D4" s="112"/>
      <c r="E4" s="112"/>
      <c r="F4" s="112"/>
      <c r="G4" s="112"/>
      <c r="H4" s="112"/>
    </row>
    <row r="5" spans="1:9" s="59" customFormat="1" ht="8.6" customHeight="1" x14ac:dyDescent="0.4">
      <c r="B5" s="60"/>
      <c r="C5" s="119"/>
      <c r="D5" s="60"/>
      <c r="E5" s="60"/>
      <c r="F5" s="60"/>
      <c r="G5" s="60"/>
      <c r="H5" s="60"/>
    </row>
    <row r="6" spans="1:9" ht="159" customHeight="1" x14ac:dyDescent="0.4">
      <c r="A6" s="22"/>
      <c r="B6" s="113" t="s">
        <v>261</v>
      </c>
      <c r="C6" s="113"/>
      <c r="D6" s="113"/>
      <c r="E6" s="113"/>
      <c r="F6" s="113"/>
      <c r="G6" s="113"/>
      <c r="H6" s="113"/>
      <c r="I6" s="22"/>
    </row>
    <row r="7" spans="1:9" ht="42.9" customHeight="1" x14ac:dyDescent="0.4">
      <c r="B7" s="114" t="s">
        <v>220</v>
      </c>
      <c r="C7" s="114"/>
      <c r="D7" s="114"/>
      <c r="E7" s="115"/>
      <c r="F7" s="114" t="s">
        <v>221</v>
      </c>
      <c r="G7" s="114"/>
      <c r="H7" s="114"/>
    </row>
    <row r="8" spans="1:9" ht="101.6" customHeight="1" x14ac:dyDescent="0.4">
      <c r="B8" s="23"/>
      <c r="C8" s="23"/>
      <c r="D8" s="23"/>
      <c r="E8" s="23"/>
      <c r="F8" s="23"/>
      <c r="G8" s="23"/>
      <c r="H8" s="23"/>
    </row>
    <row r="9" spans="1:9" ht="15" thickBot="1" x14ac:dyDescent="0.45">
      <c r="B9" s="17"/>
      <c r="C9" s="17"/>
      <c r="D9" s="17"/>
      <c r="E9" s="17"/>
      <c r="F9" s="17"/>
      <c r="G9" s="17"/>
      <c r="H9" s="17"/>
    </row>
    <row r="10" spans="1:9" ht="17.149999999999999" customHeight="1" x14ac:dyDescent="0.4">
      <c r="B10" s="111" t="str">
        <f>"BÁO CÁO CHIẾN LƯỢC ĐẦU TƯ TUẦN | " &amp; TEXT(MIN(weekly_history_data[date]), "dd/mm/yyyy") &amp; " - " &amp; TEXT(MAX(weekly_history_data[date]), "dd/mm/yyyy")</f>
        <v>BÁO CÁO CHIẾN LƯỢC ĐẦU TƯ TUẦN | 16/06/2025 - 24/07/2025</v>
      </c>
      <c r="C10" s="111"/>
      <c r="D10" s="111"/>
      <c r="E10" s="111"/>
      <c r="F10" s="73" t="s">
        <v>260</v>
      </c>
      <c r="G10" s="73"/>
      <c r="H10" s="73"/>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G44"/>
  <sheetViews>
    <sheetView view="pageBreakPreview" zoomScaleNormal="40" zoomScaleSheetLayoutView="100" workbookViewId="0">
      <selection activeCell="C7" sqref="C7"/>
    </sheetView>
  </sheetViews>
  <sheetFormatPr defaultRowHeight="14.6" x14ac:dyDescent="0.4"/>
  <cols>
    <col min="1" max="1" width="7.69140625" bestFit="1" customWidth="1"/>
    <col min="2" max="2" width="10.07421875" bestFit="1" customWidth="1"/>
    <col min="3" max="3" width="110.23046875" bestFit="1" customWidth="1"/>
    <col min="4" max="4" width="242.53515625" bestFit="1" customWidth="1"/>
    <col min="5" max="5" width="15.4609375" bestFit="1" customWidth="1"/>
    <col min="6" max="6" width="8.53515625" bestFit="1" customWidth="1"/>
    <col min="7" max="7" width="32.921875" bestFit="1" customWidth="1"/>
  </cols>
  <sheetData>
    <row r="1" spans="1:7" ht="19.75" thickBot="1" x14ac:dyDescent="0.55000000000000004">
      <c r="A1" s="74" t="s">
        <v>9</v>
      </c>
      <c r="B1" s="74"/>
      <c r="C1" s="74"/>
      <c r="D1" s="74"/>
      <c r="E1" s="74"/>
      <c r="F1" s="74"/>
      <c r="G1" s="74"/>
    </row>
    <row r="2" spans="1:7" ht="15" thickTop="1" x14ac:dyDescent="0.4">
      <c r="A2" s="5" t="s">
        <v>105</v>
      </c>
      <c r="B2" s="5" t="str" cm="1">
        <f t="array" ref="B2:G22">_xlfn.CHOOSECOLS(_xlfn.VSTACK(weekly_news_list[#Headers],
  _xlfn._xlws.SORT(_xlfn._xlws.FILTER(weekly_news_list[], weekly_news_list[news_type]=A1), 1, -1)
 ), 2, 3, 4, 7, 9, 10)</f>
        <v>source</v>
      </c>
      <c r="C2" s="5" t="str">
        <v>title</v>
      </c>
      <c r="D2" s="5" t="str">
        <v>content</v>
      </c>
      <c r="E2" s="6" t="str">
        <v>published_time</v>
      </c>
      <c r="F2" s="5" t="str">
        <v>impact</v>
      </c>
      <c r="G2" s="5" t="str">
        <v>sectors</v>
      </c>
    </row>
    <row r="3" spans="1:7" x14ac:dyDescent="0.4">
      <c r="A3" s="10" t="s">
        <v>15</v>
      </c>
      <c r="B3" s="10" t="str">
        <v>VietStock</v>
      </c>
      <c r="C3" s="10" t="str">
        <v>AMRO nâng dự báo tăng trưởng kinh tế Việt Nam trong năm 2025</v>
      </c>
      <c r="D3" s="10" t="str">
        <v xml:space="preserve">AMRO nâng dự báo tăng trưởng Việt Nam năm 2025 lên 7% từ mức 6,5%. Nửa đầu năm 2025, GDP Việt Nam tăng trưởng ấn tượng 7,52% nhờ các yếu tố nội tại. Tăng trưởng ASEAN dự kiến ổn định ở 4,4% (2025) và 4,2% (2026), đối mặt rủi ro từ chính sách Mỹ.
</v>
      </c>
      <c r="E3" s="9">
        <v>45862.382939814815</v>
      </c>
      <c r="F3" s="10" t="str">
        <v>Tích cực</v>
      </c>
      <c r="G3" s="10" t="str">
        <v>Toàn thị trường</v>
      </c>
    </row>
    <row r="4" spans="1:7" x14ac:dyDescent="0.4">
      <c r="A4" s="10"/>
      <c r="B4" s="10" t="str">
        <v>VietStock</v>
      </c>
      <c r="C4" s="10" t="str">
        <v>ADB dự báo tăng trưởng GDP của Việt Nam ở mức 6.3% cho năm 2025</v>
      </c>
      <c r="D4" s="10" t="str">
        <v xml:space="preserve">ADB dự báo GDP Việt Nam tăng trưởng 6.3% năm 2025, dù có thể chậm lại do thuế quan. Đầu tư nước ngoài tăng mạnh, với cam kết tăng 32.6% và giải ngân tăng 8.1%. ADB hạ dự báo tăng trưởng châu Á xuống 4.7% năm 2025 do rủi ro thương mại.
</v>
      </c>
      <c r="E4" s="9">
        <v>45861.636805555558</v>
      </c>
      <c r="F4" s="10" t="str">
        <v>Tích cực</v>
      </c>
      <c r="G4" s="10" t="str">
        <v>Toàn thị trường, Đầu tư nước ngoài</v>
      </c>
    </row>
    <row r="5" spans="1:7" x14ac:dyDescent="0.4">
      <c r="A5" s="10"/>
      <c r="B5" s="10" t="str">
        <v>VietStock</v>
      </c>
      <c r="C5" s="10" t="str">
        <v>Thủ tướng: Đưa thể chế từ 'điểm nghẽn của điểm nghẽn' thành lợi thế cạnh tranh quốc gia</v>
      </c>
      <c r="D5" s="10" t="str">
        <v xml:space="preserve">Thủ tướng chỉ đạo tháo gỡ vướng mắc thể chế, tạo lợi thế quốc gia năm 2025. Chính phủ xem xét 8 nội dung xây dựng pháp luật tại phiên họp tháng 7/2025. Khoảng 40 dự án luật, pháp lệnh sẽ được trình Quốc hội năm 2026.
</v>
      </c>
      <c r="E5" s="9">
        <v>45861.615972222222</v>
      </c>
      <c r="F5" s="10" t="str">
        <v>Tích cực</v>
      </c>
      <c r="G5" s="10" t="str">
        <v>Toàn thị trường</v>
      </c>
    </row>
    <row r="6" spans="1:7" x14ac:dyDescent="0.4">
      <c r="A6" s="10"/>
      <c r="B6" s="10" t="str">
        <v>VietStock</v>
      </c>
      <c r="C6" s="10" t="str">
        <v>Thủ tướng: Đẩy mạnh ngoại giao kinh tế để thúc đẩy tăng trưởng năm 2025 và những năm tiếp theo</v>
      </c>
      <c r="D6" s="10" t="str">
        <v xml:space="preserve">Ngoại giao kinh tế 6 tháng đầu năm 2025 được triển khai chủ động, đóng góp mục tiêu tăng trưởng. Số lượng đoàn đối ngoại tăng gấp đôi năm 2024 với hơn 200 cam kết. Mục tiêu tăng trưởng GDP năm 2025 đạt 8,3-8,5% thông qua tái cơ cấu kinh tế.
</v>
      </c>
      <c r="E6" s="9">
        <v>45861.404166666667</v>
      </c>
      <c r="F6" s="10" t="str">
        <v>Tích cực</v>
      </c>
      <c r="G6" s="10" t="str">
        <v>Toàn thị trường</v>
      </c>
    </row>
    <row r="7" spans="1:7" x14ac:dyDescent="0.4">
      <c r="A7" s="10" t="s">
        <v>15</v>
      </c>
      <c r="B7" s="10" t="str">
        <v>CafeF</v>
      </c>
      <c r="C7" s="10" t="str">
        <v>Không phải xuất khẩu, chuyên gia quốc tế chỉ ra trụ cột chính sẽ giúp Việt Nam đạt mục tiêu GDP 2025 tăng trên 8%, quy mô GDP khoảng trên 510 tỷ USD</v>
      </c>
      <c r="D7" s="10" t="str">
        <v xml:space="preserve">Chính phủ đặt mục tiêu tăng trưởng GDP năm 2025 từ 8,3-8,5%. Bộ Tài chính đề xuất hai kịch bản, đạt GDP bình quân đầu người trên 5.000 USD. Chuyên gia khuyến nghị đầu tư công và cải cách thuế để đạt mục tiêu tăng trưởng 8%.
</v>
      </c>
      <c r="E7" s="9">
        <v>45862.254166666666</v>
      </c>
      <c r="F7" s="10" t="str">
        <v>Tích cực</v>
      </c>
      <c r="G7" s="10" t="str">
        <v>Toàn thị trường, Đầu tư công</v>
      </c>
    </row>
    <row r="8" spans="1:7" x14ac:dyDescent="0.4">
      <c r="A8" s="10" t="s">
        <v>15</v>
      </c>
      <c r="B8" s="10" t="str">
        <v>CafeF</v>
      </c>
      <c r="C8" s="10" t="str">
        <v>Từ tháng 10, sẽ có thêm khoản thu nhập được miễn thuế TNCN, người dân lưu ý</v>
      </c>
      <c r="D8" s="10" t="str">
        <v xml:space="preserve">Từ 1/10/2025, Luật Khoa học 2025 bổ sung miễn thuế TNCN cho thu nhập từ khoa học. Đối tượng được miễn gồm nhà khoa học, tác giả, nhà đầu tư khởi nghiệp sáng tạo. Điều 2 Luật Thuế TNCN 2007 quy định đối tượng nộp thuế là cá nhân cư trú và không cư trú.
</v>
      </c>
      <c r="E8" s="9">
        <v>45862.122916666667</v>
      </c>
      <c r="F8" s="10" t="str">
        <v>Trung lập</v>
      </c>
      <c r="G8" s="10" t="str">
        <v>Toàn thị trường, Khoa học công nghệ</v>
      </c>
    </row>
    <row r="9" spans="1:7" x14ac:dyDescent="0.4">
      <c r="A9" s="10"/>
      <c r="B9" s="10" t="str">
        <v>CafeF</v>
      </c>
      <c r="C9" s="10" t="str">
        <v>Không cắt giảm chế độ lương khác khi tăng lương tối thiểu</v>
      </c>
      <c r="D9" s="10" t="str">
        <v xml:space="preserve">Từ 1/1/2026, lương tối thiểu vùng dự kiến tăng 7,2%, từ 3,7-5,31 triệu đồng/tháng. Bộ Nội vụ quy định cách tính lương theo tuần, ngày, giờ, sản phẩm rõ ràng. Người sử dụng lao động phải rà soát và không cắt giảm các chế độ đãi ngộ.
</v>
      </c>
      <c r="E9" s="9">
        <v>45861.666666666664</v>
      </c>
      <c r="F9" s="10" t="str">
        <v>Tích cực</v>
      </c>
      <c r="G9" s="10" t="str">
        <v>Toàn thị trường</v>
      </c>
    </row>
    <row r="10" spans="1:7" x14ac:dyDescent="0.4">
      <c r="A10" s="10"/>
      <c r="B10" s="10" t="str">
        <v>CafeF</v>
      </c>
      <c r="C10" s="10" t="str">
        <v>Đại bàng công nghệ thế giới xây 6 nhà máy sản xuất, tạo 87.000 việc làm tại Việt Nam, vừa cam kết một việc lớn</v>
      </c>
      <c r="D10" s="10" t="str">
        <v xml:space="preserve">Samsung cam kết đầu tư và hợp tác phát triển nguồn nhân lực chất lượng cao tại Bắc Ninh. Tổng vốn đầu tư Samsung đạt 23,2 tỷ USD, doanh thu 62,5 tỷ USD năm 2024. Bắc Ninh hỗ trợ Samsung, đảm bảo nguồn điện ổn định và tạo điều kiện kinh doanh.
</v>
      </c>
      <c r="E10" s="9">
        <v>45860.65625</v>
      </c>
      <c r="F10" s="10" t="str">
        <v>Tích cực</v>
      </c>
      <c r="G10" s="10" t="str">
        <v>Điện tử, Công nghệ, Bán dẫn, Sản xuất, Đầu tư nước ngoài</v>
      </c>
    </row>
    <row r="11" spans="1:7" x14ac:dyDescent="0.4">
      <c r="A11" s="10"/>
      <c r="B11" s="10" t="str">
        <v>CafeF</v>
      </c>
      <c r="C11" s="10" t="str">
        <v>Lần đầu tiên tổng lợi nhuận ngành chứng khoán vượt 10.000 tỷ trong một quý: 3 công ty chiếm tới 45% lãi, xuất hiện mức tăng trưởng trên 1.400%</v>
      </c>
      <c r="D11" s="10" t="str">
        <v xml:space="preserve">Lợi nhuận trước thuế của 80 CTCK quý 2/2025 đạt 10.030 tỷ đồng, tăng 24% so với năm trước. TCBS dẫn đầu với 1.733 tỷ đồng, VIX tăng đột biến 935% và SSI tăng 10%. Ngành chứng khoán kỳ vọng tăng trưởng nhờ VN-Index và nâng hạng thị trường.
</v>
      </c>
      <c r="E11" s="9">
        <v>45862.001388888886</v>
      </c>
      <c r="F11" s="10" t="str">
        <v>Tích cực</v>
      </c>
      <c r="G11" s="10" t="str">
        <v>Chứng khoán</v>
      </c>
    </row>
    <row r="12" spans="1:7" x14ac:dyDescent="0.4">
      <c r="A12" s="10"/>
      <c r="B12" s="10" t="str">
        <v>CafeF</v>
      </c>
      <c r="C12" s="10" t="str">
        <v>Nhà đồng sáng lập Dragon Capital: Không phải ngẫu nhiên các định chế tài chính khuyến khích “BUY Việt Nam”, nâng hạng chỉ là một yếu tố</v>
      </c>
      <c r="D12" s="10" t="str">
        <v xml:space="preserve">Nâng hạng thị trường kỳ vọng thu hút hàng tỷ USD vốn ngoại vào chứng khoán Việt Nam. Ông Trần Thanh Tân nhấn mạnh sức mạnh nội tại và cơ hội chuyển dịch chuỗi cung ứng. VPBankS ra mắt StockGuru, trợ lý đầu tư chứng khoán ứng dụng công nghệ Agentic AI đầu tiên với 15.000 tỷ đồng vốn.
</v>
      </c>
      <c r="E12" s="9">
        <v>45862.291666666664</v>
      </c>
      <c r="F12" s="10" t="str">
        <v>Tích cực</v>
      </c>
      <c r="G12" s="10" t="str">
        <v>Chứng khoán, Toàn thị trường</v>
      </c>
    </row>
    <row r="13" spans="1:7" x14ac:dyDescent="0.4">
      <c r="A13" s="10"/>
      <c r="B13" s="10" t="str">
        <v>CafeF</v>
      </c>
      <c r="C13" s="10" t="str">
        <v>Thời cơ vàng cho kênh đầu tư cổ phiếu: CTCK điểm tên các nhóm ngành tiêu biểu cho năm 2025</v>
      </c>
      <c r="D13" s="10" t="str">
        <v xml:space="preserve">Tăng trưởng tín dụng nửa đầu năm đạt 9,9%, gấp 1,6 lần so với cùng kỳ 2024. Chứng khoán NH (NHSV) dự báo chính sách 2025 tập trung tăng trưởng tín dụng cao và lãi suất thấp. NHSV kỳ vọng dòng vốn 8,5 tỷ USD khi Việt Nam được thêm vào chỉ số FTSE tháng 9/2025.
</v>
      </c>
      <c r="E13" s="9">
        <v>45862.000694444447</v>
      </c>
      <c r="F13" s="10" t="str">
        <v>Tích cực</v>
      </c>
      <c r="G13" s="10" t="str">
        <v>Chứng khoán, Ngân hàng</v>
      </c>
    </row>
    <row r="14" spans="1:7" x14ac:dyDescent="0.4">
      <c r="A14" s="10"/>
      <c r="B14" s="10" t="str">
        <v>CafeF</v>
      </c>
      <c r="C14" s="10" t="str">
        <v>Soi định giá cổ phiếu các công ty chứng khoán sau khi thị trường vượt 1.500 điểm: Bất ngờ với VIX, VND, SHS</v>
      </c>
      <c r="D14" s="10" t="str">
        <v xml:space="preserve">Cổ phiếu chứng khoán tăng mạnh, VIX tăng 62%, kéo P/B nhóm lên khoảng 2 lần và P/E là 22. Định giá SSI, HCM, VCI cao (P/B 2-2,5), trong khi VIX, SHS, VND thấp hơn. Nâng hạng thị trường và tài sản số tạo tiềm năng tăng trưởng cho nhóm chứng khoán.
</v>
      </c>
      <c r="E14" s="9">
        <v>45861.006249999999</v>
      </c>
      <c r="F14" s="10" t="str">
        <v>Tích cực</v>
      </c>
      <c r="G14" s="10" t="str">
        <v>Chứng khoán</v>
      </c>
    </row>
    <row r="15" spans="1:7" x14ac:dyDescent="0.4">
      <c r="A15" s="10" t="s">
        <v>15</v>
      </c>
      <c r="B15" s="10" t="str">
        <v>Vietnambiz</v>
      </c>
      <c r="C15" s="10" t="str">
        <v>HDB tăng trần, cổ phiếu ngân hàng kéo VN-Index lên gần 11 điểm</v>
      </c>
      <c r="D15" s="10" t="str">
        <v xml:space="preserve">VN-Index sáng 24/7 tăng 10,96 điểm (0,72%) nhờ nhóm ngân hàng dẫn dắt, HDB tăng kịch biên độ. Rổ VN30 có 22 mã tăng, nhóm bất động sản khu công nghiệp cũng thu hút dòng tiền tích cực. Chứng khoán Mỹ thăng hoa khi Dow Jones tăng 508 điểm, đạt 45.010 điểm.
</v>
      </c>
      <c r="E15" s="9">
        <v>45862.425000000003</v>
      </c>
      <c r="F15" s="10" t="str">
        <v>Tích cực</v>
      </c>
      <c r="G15" s="10" t="str">
        <v>Ngân hàng, Bất động sản khu công nghiệp</v>
      </c>
    </row>
    <row r="16" spans="1:7" x14ac:dyDescent="0.4">
      <c r="A16" s="10" t="s">
        <v>15</v>
      </c>
      <c r="B16" s="10" t="str">
        <v>Vietnambiz</v>
      </c>
      <c r="C16" s="10" t="str">
        <v>UBCK xử phạt Becamex IJC, Vinam và hai doanh nghiệp khác do vi phạm công bố thông tin, quản trị</v>
      </c>
      <c r="D16" s="10" t="str">
        <v xml:space="preserve">UBCKNN phạt bốn doanh nghiệp với tổng tiền phạt là 427,5 triệu đồng vì vi phạm chứng khoán. Becamex IJC chịu phạt 130 triệu đồng do chậm công bố thông tin và quản trị. Lilama 10 bị phạt 112,5 triệu đồng vì cơ cấu hội đồng quản trị không đúng quy định.
</v>
      </c>
      <c r="E16" s="9">
        <v>45862.330555555556</v>
      </c>
      <c r="F16" s="10" t="str">
        <v>Tiêu cực</v>
      </c>
      <c r="G16" s="10" t="str">
        <v>Chứng khoán, Bất động sản, Xây dựng</v>
      </c>
    </row>
    <row r="17" spans="1:7" x14ac:dyDescent="0.4">
      <c r="A17" s="10"/>
      <c r="B17" s="10" t="str">
        <v>Vietnambiz</v>
      </c>
      <c r="C17" s="10" t="str">
        <v>Nhận định thị trường chứng khoán 24/7: Áp lực bán có dấu hiệu gia tăng</v>
      </c>
      <c r="D17" s="10" t="str">
        <v xml:space="preserve">VN-Index ngày 23/7 tăng nhẹ gần 3 điểm, đạt 1.512,31, với truyền thông dẫn đầu đà tăng trưởng. Các công ty chứng khoán dự báo thị trường có thể điều chỉnh do áp lực bán ở nhóm vốn hóa lớn. Nhà đầu tư phái sinh nên cân nhắc vị thế mua quanh 1.650-1.655, cắt lỗ dưới 1.647 điểm.
</v>
      </c>
      <c r="E17" s="9">
        <v>45861.834027777775</v>
      </c>
      <c r="F17" s="10" t="str">
        <v>Tiêu cực</v>
      </c>
      <c r="G17" s="10" t="str">
        <v>Chứng khoán</v>
      </c>
    </row>
    <row r="18" spans="1:7" x14ac:dyDescent="0.4">
      <c r="A18" s="10"/>
      <c r="B18" s="10" t="str">
        <v>Vietnambiz</v>
      </c>
      <c r="C18" s="10" t="str">
        <v>Khối ngoại trở lại mua ròng gần 250 tỷ đồng trên HOSE</v>
      </c>
      <c r="D18" s="10" t="str">
        <v xml:space="preserve">Nhà đầu tư nước ngoài mua ròng gần 249 tỷ đồng trên HOSE, tập trung vào FRT (334,3 tỷ), VPB (218,9 tỷ). Trên HNX, họ bán ròng 137 tỷ, dẫn đầu là CEO (81,6 tỷ) và mua PVS (8,1 tỷ). Thị trường UPCoM chứng kiến bán ròng nhẹ 6 tỷ, chủ yếu MCH (30 tỷ) và mua ACV (15,6 tỷ).
</v>
      </c>
      <c r="E18" s="9">
        <v>45861.709722222222</v>
      </c>
      <c r="F18" s="10" t="str">
        <v>Tích cực</v>
      </c>
      <c r="G18" s="10" t="str">
        <v>Bán lẻ, Ngân hàng, Bất động sản, Dầu khí, Năng lượng, Hàng không, Vận tải, Hàng tiêu dùng, Chứng khoán</v>
      </c>
    </row>
    <row r="19" spans="1:7" x14ac:dyDescent="0.4">
      <c r="A19" s="10"/>
      <c r="B19" s="10" t="str">
        <v>Vietnambiz</v>
      </c>
      <c r="C19" s="10" t="str">
        <v>Đất nền tỉnh hạ nhiệt</v>
      </c>
      <c r="D19" s="10" t="str">
        <v xml:space="preserve">Thị trường đất nền quý II/2025 hạ nhiệt do biến động thuế quan, nguồn cung Hà Nội giảm 15%. Mức độ quan tâm đất nền TP HCM giảm 28%, khu vực khác giảm đến 33% vào tháng 6. Giá đất nền Hòa Bình tăng mạnh nhất 200%, Bắc Giang tăng 100% trong giai đoạn này.
</v>
      </c>
      <c r="E19" s="9">
        <v>45861.467361111114</v>
      </c>
      <c r="F19" s="10" t="str">
        <v>Tiêu cực</v>
      </c>
      <c r="G19" s="10" t="str">
        <v>Bất động sản</v>
      </c>
    </row>
    <row r="20" spans="1:7" x14ac:dyDescent="0.4">
      <c r="A20" s="10"/>
      <c r="B20" s="10" t="str">
        <v>Vietnambiz</v>
      </c>
      <c r="C20" s="10" t="str">
        <v>'Sẽ có phương án giảm tiền chuyển mục đích sử dụng đất cho người dân'</v>
      </c>
      <c r="D20" s="10" t="str">
        <v xml:space="preserve">Bộ Tài chính dự kiến trình Chính phủ sửa quy định giảm tiền sử dụng đất cho dân. Mức thu tiền sử dụng đất dự kiến là 30-50% phần chênh lệch, không phải toàn bộ. Dự kiến bảng giá đất mới theo Luật Đất đai 2024 sẽ công bố năm 2026.
</v>
      </c>
      <c r="E20" s="9">
        <v>45860.864583333336</v>
      </c>
      <c r="F20" s="10" t="str">
        <v>Tích cực</v>
      </c>
      <c r="G20" s="10" t="str">
        <v>Bất động sản</v>
      </c>
    </row>
    <row r="21" spans="1:7" x14ac:dyDescent="0.4">
      <c r="A21" s="10"/>
      <c r="B21" s="10" t="str">
        <v>Vietnambiz</v>
      </c>
      <c r="C21" s="10" t="str">
        <v>Bộ Tài chính: Thuế 20% trên lãi bất động sản có thể lợi hơn mức 2% hiện hành trong một số trường hợp</v>
      </c>
      <c r="D21" s="10" t="str">
        <v xml:space="preserve">Bộ Tài chính đề xuất thêm phương án thuế TNCN 20% trên thu nhập từ chuyển nhượng bất động sản. Cách tính thuế mới tương đương mức 2% trên giá chuyển nhượng hiện hành, đôi khi còn có lợi hơn. Đề xuất mới gồm thuế suất lũy tiến dựa trên thời gian nắm giữ tài sản, thấp nhất là 2%.
</v>
      </c>
      <c r="E21" s="9">
        <v>45860.847222222219</v>
      </c>
      <c r="F21" s="10" t="str">
        <v>Trung lập</v>
      </c>
      <c r="G21" s="10" t="str">
        <v>Bất động sản</v>
      </c>
    </row>
    <row r="22" spans="1:7" x14ac:dyDescent="0.4">
      <c r="A22" s="10"/>
      <c r="B22" s="10" t="str">
        <v>Vietnambiz</v>
      </c>
      <c r="C22" s="10" t="str">
        <v>'Hết thời lướt sóng nhà đất nếu áp thuế 20% trên lãi chuyển nhượng'</v>
      </c>
      <c r="D22" s="10" t="str">
        <v xml:space="preserve">Đề xuất thuế 20% trên lãi chuyển nhượng bất động sản nhằm hạn chế đầu cơ, tăng tính ổn định. Nghiên cứu cho thấy 86% người mua "lướt sóng" bất động sản trong vòng một năm. Chuyên gia lo ngại nghẽn thanh khoản cục bộ và cần minh bạch hóa dữ liệu đất đai.
</v>
      </c>
      <c r="E22" s="9">
        <v>45860.634027777778</v>
      </c>
      <c r="F22" s="10" t="str">
        <v>Tiêu cực</v>
      </c>
      <c r="G22" s="10" t="str">
        <v>Bất động sản</v>
      </c>
    </row>
    <row r="23" spans="1:7" ht="19.75" thickBot="1" x14ac:dyDescent="0.55000000000000004">
      <c r="A23" s="74" t="s">
        <v>16</v>
      </c>
      <c r="B23" s="74"/>
      <c r="C23" s="74"/>
      <c r="D23" s="74"/>
      <c r="E23" s="74"/>
      <c r="F23" s="74"/>
      <c r="G23" s="74"/>
    </row>
    <row r="24" spans="1:7" ht="15" thickTop="1" x14ac:dyDescent="0.4">
      <c r="A24" s="5" t="s">
        <v>105</v>
      </c>
      <c r="B24" s="5" t="str" cm="1">
        <f t="array" ref="B24:G44">_xlfn.CHOOSECOLS(_xlfn.VSTACK(weekly_news_list[#Headers],
  _xlfn._xlws.SORT(_xlfn._xlws.FILTER(weekly_news_list[], weekly_news_list[news_type]=A23), 1, -1)
 ), 2, 3, 4, 7, 9, 10)</f>
        <v>source</v>
      </c>
      <c r="C24" s="4" t="str">
        <v>title</v>
      </c>
      <c r="D24" s="4" t="str">
        <v>content</v>
      </c>
      <c r="E24" s="6" t="str">
        <v>published_time</v>
      </c>
      <c r="F24" s="4" t="str">
        <v>impact</v>
      </c>
      <c r="G24" s="4" t="str">
        <v>sectors</v>
      </c>
    </row>
    <row r="25" spans="1:7" x14ac:dyDescent="0.4">
      <c r="A25" s="10" t="s">
        <v>15</v>
      </c>
      <c r="B25" s="10" t="str">
        <v>VietStock</v>
      </c>
      <c r="C25" s="10" t="str">
        <v>Dầu giảm 4 phiên liên tiếp</v>
      </c>
      <c r="D25" s="10" t="str">
        <v xml:space="preserve">Dầu Brent giảm xuống 68.51 USD/thùng, dầu WTI giảm còn 65.25 USD/thùng vào ngày 23/07. EU xem xét áp thuế lên 109 tỷ USD hàng hóa Mỹ, gây áp lực lên giá dầu. Nhà đầu tư chờ dữ liệu dự trữ dầu Mỹ và xem xét trừng phạt dầu Nga.
</v>
      </c>
      <c r="E25" s="9">
        <v>45862.35052083333</v>
      </c>
      <c r="F25" s="10" t="str">
        <v>Tích cực</v>
      </c>
      <c r="G25" s="10" t="str">
        <v>Dầu khí, Năng lượng</v>
      </c>
    </row>
    <row r="26" spans="1:7" x14ac:dyDescent="0.4">
      <c r="A26" s="10" t="s">
        <v>15</v>
      </c>
      <c r="B26" s="10" t="str">
        <v>VietStock</v>
      </c>
      <c r="C26" s="10" t="str">
        <v>Vàng thế giới tiếp tục giảm khi Mỹ và EU sắp đạt được thoả thuận thương mại</v>
      </c>
      <c r="D26" s="10" t="str">
        <v xml:space="preserve">Giá vàng giảm mạnh ngày 23/07 khi hợp đồng giao ngay giảm 1.3% xuống 3,387.67 USD/oz. Thông tin Mỹ và EU sắp đạt thoả thuận thuế quan 15% làm giảm nhu cầu trú ẩn an toàn. Thị trường không dự báo Fed hạ lãi suất vào tháng 7/2025 do áp lực chính trị.
</v>
      </c>
      <c r="E26" s="9">
        <v>45862.350034722222</v>
      </c>
      <c r="F26" s="10" t="str">
        <v>Tích cực</v>
      </c>
      <c r="G26" s="10" t="str">
        <v>Vàng, Ngoại thương, Tài chính</v>
      </c>
    </row>
    <row r="27" spans="1:7" x14ac:dyDescent="0.4">
      <c r="A27" s="10"/>
      <c r="B27" s="10" t="str">
        <v>VietStock</v>
      </c>
      <c r="C27" s="10" t="str">
        <v>Dầu giảm phiên thứ 3 liên tiếp khi thời hạn thuế quan đến gần</v>
      </c>
      <c r="D27" s="10" t="str">
        <v xml:space="preserve">Giá dầu giảm phiên thứ ba liên tiếp, dầu Brent còn 68.59 USD/thùng và WTI còn 66.21 USD/thùng. Nguyên nhân do lo ngại chiến tranh thương mại Mỹ-EU ảnh hưởng tiêu cực đến nhu cầu nhiên liệu. Dự trữ dầu thô Mỹ dự kiến giảm 600,000 thùng trong tuần kết thúc ngày 18/07/2025.
</v>
      </c>
      <c r="E27" s="9">
        <v>45861.324999999997</v>
      </c>
      <c r="F27" s="10" t="str">
        <v>Trung lập</v>
      </c>
      <c r="G27" s="10" t="str">
        <v>Dầu khí, Năng lượng, Ngoại thương</v>
      </c>
    </row>
    <row r="28" spans="1:7" x14ac:dyDescent="0.4">
      <c r="A28" s="10"/>
      <c r="B28" s="10" t="str">
        <v>VietStock</v>
      </c>
      <c r="C28" s="10" t="str">
        <v>Vàng thế giới giảm từ đỉnh 5 tuần khi nhà đầu tư chốt lời</v>
      </c>
      <c r="D28" s="10" t="str">
        <v xml:space="preserve">Giá vàng giao ngay giảm 0.3% xuống 3,385.20 USD/oz do nhà đầu tư chốt lời sau khi đạt đỉnh 5 tuần. Thị trường tập trung vào đàm phán thương mại trước thời hạn thuế quan ngày 01/08 của Tổng thống Trump. Fed dự kiến giữ nguyên lãi suất và có thể bắt đầu hạ lãi suất vào tháng 10/2025.
</v>
      </c>
      <c r="E28" s="9">
        <v>45861.324641203704</v>
      </c>
      <c r="F28" s="10" t="str">
        <v>Tích cực</v>
      </c>
      <c r="G28" s="10" t="str">
        <v>Vàng, Ngoại thương, Tài chính</v>
      </c>
    </row>
    <row r="29" spans="1:7" x14ac:dyDescent="0.4">
      <c r="A29" s="10"/>
      <c r="B29" s="10" t="str">
        <v>VietStock</v>
      </c>
      <c r="C29" s="10" t="str">
        <v>Nasdaq Composite lần đầu vượt ngưỡng 21,000 điểm</v>
      </c>
      <c r="D29" s="10" t="str">
        <v xml:space="preserve">Chứng khoán Mỹ tăng điểm ngày 23/07 nhờ lạc quan về các thỏa thuận thương mại. Dow Jones tăng 1.14% lên 45,010.29 điểm, S&amp;P 500 tăng 0.78% lên 6,358.91 điểm. Nasdaq Composite tăng 0.61%, lần đầu tiên vượt mốc 21,000 điểm.
</v>
      </c>
      <c r="E29" s="9">
        <v>45862.349733796298</v>
      </c>
      <c r="F29" s="10" t="str">
        <v>Tích cực</v>
      </c>
      <c r="G29" s="10" t="str">
        <v>Chứng khoán</v>
      </c>
    </row>
    <row r="30" spans="1:7" x14ac:dyDescent="0.4">
      <c r="A30" s="10"/>
      <c r="B30" s="10" t="str">
        <v>VietStock</v>
      </c>
      <c r="C30" s="10" t="str">
        <v>Amazon đóng cửa phòng thí nghiệm AI tại Thượng Hải, dần dần rút khỏi Trung Quốc</v>
      </c>
      <c r="D30" s="10" t="str">
        <v xml:space="preserve">Amazon đóng cửa phòng thí nghiệm AI Thượng Hải, sau khi dừng bán Kindle và thương mại điện tử năm 2019. Quyết định này nằm trong kế hoạch cắt giảm nhân sự AWS, sau cảnh báo của CEO. Nhiều công ty công nghệ Mỹ và cả startup Trung Quốc cũng đang rút khỏi nước này.
</v>
      </c>
      <c r="E30" s="9">
        <v>45861.75990740741</v>
      </c>
      <c r="F30" s="10" t="str">
        <v>Tích cực</v>
      </c>
      <c r="G30" s="10" t="str">
        <v>Công nghệ, Thương mại điện tử, Dịch vụ đám mây, Trí tuệ nhân tạo (AI)</v>
      </c>
    </row>
    <row r="31" spans="1:7" x14ac:dyDescent="0.4">
      <c r="A31" s="10"/>
      <c r="B31" s="10" t="str">
        <v>VietStock</v>
      </c>
      <c r="C31" s="10" t="str">
        <v>S&amp;P 500 lại lập kỷ lục mới, Nasdaq có phiên giảm đầu tiên trong 7 phiên</v>
      </c>
      <c r="D31" s="10" t="str">
        <v xml:space="preserve">S&amp;P 500 tăng 0.06% lên 6,309.62 điểm, lập kỷ lục mới nhờ nhóm y tế. Nasdaq giảm 0.39% xuống 20,892.69 điểm do cổ phiếu chip chịu áp lực lớn. Mỹ đạt thỏa thuận thương mại với Philippines, áp thuế 19% lên hàng hóa.
</v>
      </c>
      <c r="E31" s="9">
        <v>45861.324421296296</v>
      </c>
      <c r="F31" s="10" t="str">
        <v>Tích cực</v>
      </c>
      <c r="G31" s="10" t="str">
        <v>Chứng khoán, Y tế, Bán dẫn, Ngoại thương</v>
      </c>
    </row>
    <row r="32" spans="1:7" x14ac:dyDescent="0.4">
      <c r="A32" s="10"/>
      <c r="B32" s="10" t="str">
        <v>VietStock</v>
      </c>
      <c r="C32" s="10" t="str">
        <v>Hacker tấn công server Microsoft, ảnh hưởng khoảng 100 tổ chức trên toàn cầu</v>
      </c>
      <c r="D32" s="10" t="str">
        <v xml:space="preserve">Tấn công zero-day vào server Microsoft ảnh hưởng đến khoảng 100 tổ chức toàn cầu. Microsoft khuyến cáo cài đặt bản vá ngay lập tức sau khi phát hiện lỗ hổng. Ước tính có hơn 8.000 server có thể đã bị xâm nhập trên toàn cầu.
</v>
      </c>
      <c r="E32" s="9">
        <v>45860.614062499997</v>
      </c>
      <c r="F32" s="10" t="str">
        <v>Trung lập</v>
      </c>
      <c r="G32" s="10" t="str">
        <v>Công nghệ, An ninh mạng</v>
      </c>
    </row>
    <row r="33" spans="1:7" x14ac:dyDescent="0.4">
      <c r="A33" s="10" t="s">
        <v>15</v>
      </c>
      <c r="B33" s="10" t="str">
        <v>CafeF</v>
      </c>
      <c r="C33" s="10" t="str">
        <v>Nền kinh tế số 4 châu Á thoát suy thoái kỹ thuật, GDP quý 2 vượt dự báo: Đà tăng trưởng liệu có kéo dài?</v>
      </c>
      <c r="D33" s="10" t="str">
        <v xml:space="preserve">Kinh tế Hàn Quốc tăng trưởng 0,6% trong quý 2, vượt dự báo 0,5% nhờ xuất khẩu tăng 4,2%. Tiêu dùng nội địa tăng 0,7%, dù đầu tư xây dựng giảm sút. BOK dự kiến GDP năm 2025 tăng 0,8%, mức thấp nhất kể từ 2020.
</v>
      </c>
      <c r="E33" s="9">
        <v>45862.428472222222</v>
      </c>
      <c r="F33" s="10" t="str">
        <v>Tích cực</v>
      </c>
      <c r="G33" s="10" t="str">
        <v>Toàn thị trường, Xuất nhập khẩu, Bất động sản, Xây dựng</v>
      </c>
    </row>
    <row r="34" spans="1:7" x14ac:dyDescent="0.4">
      <c r="A34" s="10" t="s">
        <v>15</v>
      </c>
      <c r="B34" s="10" t="str">
        <v>CafeF</v>
      </c>
      <c r="C34" s="10" t="str">
        <v>Đột kích khu chợ có 240 cơ sở sản xuất hàng giả, tiêu hủy 1.500 thùng Coca-Cola, Sprite, sữa chua giả các loại với tổng trị giá hơn 80 tỷ VNĐ</v>
      </c>
      <c r="D34" s="10" t="str">
        <v xml:space="preserve">NAFDAC Nigeria thu giữ hàng giả trị giá 5 tỷ naira (85 tỷ VNĐ) tại chợ Aba. Hơn 240 cơ sở sản xuất chui bị phát hiện sử dụng hóa chất độc hại. Lực lượng chức năng thu giữ hơn 1.500 thùng sản phẩm giả mạo các thương hiệu nổi tiếng.
</v>
      </c>
      <c r="E34" s="9">
        <v>45861.931944444441</v>
      </c>
      <c r="F34" s="10" t="str">
        <v>Trung lập</v>
      </c>
      <c r="G34" s="10" t="str">
        <v>Hàng tiêu dùng, Sản xuất</v>
      </c>
    </row>
    <row r="35" spans="1:7" x14ac:dyDescent="0.4">
      <c r="A35" s="10"/>
      <c r="B35" s="10" t="str">
        <v>CafeF</v>
      </c>
      <c r="C35" s="10" t="str">
        <v>Khảo sát địa chất xây cao tốc, phát hiện kho báu chứa đầy vàng, bạc, trang sức: Giá trị vượt trên cả vật chất</v>
      </c>
      <c r="D35" s="10" t="str">
        <v xml:space="preserve">Tại Bohemia, khu định cư 2.200 năm tuổi của người Celt được phát hiện. "Kho báu" gồm hàng trăm đồng xu vàng bạc và hơn 1.000 món trang sức. Khu định cư thuộc văn hóa La Tène giúp hiểu rõ hơn về đời sống người Celt.
</v>
      </c>
      <c r="E35" s="9">
        <v>45859.87777777778</v>
      </c>
      <c r="F35" s="10" t="str">
        <v>Trung lập</v>
      </c>
      <c r="G35" s="10" t="str">
        <v>Xây dựng</v>
      </c>
    </row>
    <row r="36" spans="1:7" x14ac:dyDescent="0.4">
      <c r="A36" s="10"/>
      <c r="B36" s="10" t="str">
        <v>CafeF</v>
      </c>
      <c r="C36" s="10" t="str">
        <v>Chuyên gia nói thẳng “Thái Lan khó có thể làm như Việt Nam" vì đang thiếu điều kiện quan trọng</v>
      </c>
      <c r="D36" s="10" t="str">
        <v xml:space="preserve">Việt Nam có thể đề xuất thuế 0% cho hàng Mỹ nhờ 27 FTA. Thái Lan kỳ vọng thuế xuất khẩu sang Mỹ khoảng 20% như khu vực. Ngân hàng Thái Lan dự báo xuất khẩu giảm 4% năm 2025 và 2% năm 2026.
</v>
      </c>
      <c r="E36" s="9">
        <v>45859.916666666664</v>
      </c>
      <c r="F36" s="10" t="str">
        <v>Tích cực</v>
      </c>
      <c r="G36" s="10" t="str">
        <v>Xuất nhập khẩu, Ngoại thương, Toàn thị trường</v>
      </c>
    </row>
    <row r="37" spans="1:7" x14ac:dyDescent="0.4">
      <c r="A37" s="10"/>
      <c r="B37" s="10" t="str">
        <v>CafeF</v>
      </c>
      <c r="C37" s="10" t="str">
        <v>GDP của quốc gia hơn 200 triệu dân bất ngờ tăng 30%</v>
      </c>
      <c r="D37" s="10" t="str">
        <v xml:space="preserve">GDP Nigeria năm 2024 tăng lên 244 tỷ USD sau điều chỉnh phương pháp tính. Việc thay đổi năm gốc sang 2019 phản ánh các ngành mới như kỹ thuật số. Tỷ lệ nợ công/GDP giảm mạnh xuống 40%, dù có lo ngại về kỷ luật tài khóa.
</v>
      </c>
      <c r="E37" s="9">
        <v>45861.412499999999</v>
      </c>
      <c r="F37" s="10" t="str">
        <v>Trung lập</v>
      </c>
      <c r="G37" s="10" t="str">
        <v>Toàn thị trường, Công nghệ thông tin</v>
      </c>
    </row>
    <row r="38" spans="1:7" x14ac:dyDescent="0.4">
      <c r="A38" s="10"/>
      <c r="B38" s="10" t="str">
        <v>CafeF</v>
      </c>
      <c r="C38" s="10" t="str">
        <v>Phát hiện mỏ vàng lớn nhất vũ trụ trị giá lên tới 700 triệu tỷ USD, NASA lập tức vào cuộc</v>
      </c>
      <c r="D38" s="10" t="str">
        <v xml:space="preserve">NASA và các công ty nhắm đến tiểu hành tinh 16 Psyche trị giá 700 triệu tỷ USD. Tàu Psyche phóng năm 2023 sẽ khảo sát tiểu hành tinh này vào năm 2029. NASA xác định 1,3 triệu tiểu hành tinh, đồng thời thử nghiệm phòng vệ hành tinh DART năm 2022.
</v>
      </c>
      <c r="E38" s="9">
        <v>45860.915277777778</v>
      </c>
      <c r="F38" s="10" t="str">
        <v>Trung lập</v>
      </c>
      <c r="G38" s="10" t="str">
        <v>Chứng khoán, Công nghệ</v>
      </c>
    </row>
    <row r="39" spans="1:7" x14ac:dyDescent="0.4">
      <c r="A39" s="10" t="s">
        <v>15</v>
      </c>
      <c r="B39" s="10" t="str">
        <v>Vietnambiz</v>
      </c>
      <c r="C39" s="10" t="str">
        <v>S&amp;P 500 lập đỉnh lần thứ 11 trong năm</v>
      </c>
      <c r="D39" s="10" t="str">
        <v xml:space="preserve">S&amp;P 500 lập kỷ lục mới với 6.310 điểm nhờ kết quả kinh doanh quý II tích cực. Nasdaq Composite giảm 0,39% xuống 20.893 điểm do cổ phiếu công nghệ suy yếu. Thị trường chờ đợi báo cáo từ Alphabet và Tesla để đánh giá đà tăng trưởng.
</v>
      </c>
      <c r="E39" s="9">
        <v>45861.288194444445</v>
      </c>
      <c r="F39" s="10" t="str">
        <v>Tích cực</v>
      </c>
      <c r="G39" s="10" t="str">
        <v>Tài chính, Ngân hàng trung ương</v>
      </c>
    </row>
    <row r="40" spans="1:7" x14ac:dyDescent="0.4">
      <c r="A40" s="10"/>
      <c r="B40" s="10" t="str">
        <v>Vietnambiz</v>
      </c>
      <c r="C40" s="10" t="str">
        <v>Cấp dưới của ông Trump leo thang căng thẳng, kêu gọi kiểm tra toàn diện Fed</v>
      </c>
      <c r="D40" s="10" t="str">
        <v xml:space="preserve">Bộ trưởng Tài chính Mỹ, Scott Bessent, chỉ trích Fed đã mắc "nhiều sai lầm". Ông Bessent gợi ý đánh giá toàn diện chức năng của Fed, không chỉ vấn đề cải tạo trụ sở. Ông Trump từng gây áp lực yêu cầu Fed giảm lãi suất hiện tại ở mức 4,25-4,5%.
</v>
      </c>
      <c r="E40" s="9">
        <v>45860.322916666664</v>
      </c>
      <c r="F40" s="10" t="str">
        <v>Tiêu cực</v>
      </c>
      <c r="G40" s="10" t="str">
        <v>Chứng khoán, Công nghệ</v>
      </c>
    </row>
    <row r="41" spans="1:7" x14ac:dyDescent="0.4">
      <c r="A41" s="10"/>
      <c r="B41" s="10" t="str">
        <v>Vietnambiz</v>
      </c>
      <c r="C41" s="10" t="str">
        <v>Trước hàng loạt báo cáo tài chính của Big Tech, S&amp;P 500 lần đầu vượt mốc 6.300 điểm</v>
      </c>
      <c r="D41" s="10" t="str">
        <v xml:space="preserve">S&amp;P 500 vượt 6.300 điểm và Nasdaq đạt 20.974 điểm nhờ tăng trưởng lợi nhuận. Hơn 85% công ty S&amp;P 500 báo cáo vượt kỳ vọng lợi nhuận quý II. Các nhà phân tích dự đoán S&amp;P 500 có thể đạt 6.600 điểm trước điều chỉnh.
</v>
      </c>
      <c r="E41" s="9">
        <v>45860.287499999999</v>
      </c>
      <c r="F41" s="10" t="str">
        <v>Tích cực</v>
      </c>
      <c r="G41" s="10" t="str">
        <v>Tài chính, Ngân hàng trung ương, Ngoại thương</v>
      </c>
    </row>
    <row r="42" spans="1:7" x14ac:dyDescent="0.4">
      <c r="A42" s="10"/>
      <c r="B42" s="10" t="str">
        <v>Vietnambiz</v>
      </c>
      <c r="C42" s="10" t="str">
        <v>Fed sẽ không vội hạ lãi suất như các ngân hàng trung ương khác</v>
      </c>
      <c r="D42" s="10" t="str">
        <v xml:space="preserve">Tổng thống Trump thúc đẩy cắt giảm lãi suất, nhưng Fed có thể chờ đến quý 4/2025. Các ngân hàng trung ương khác dự kiến giảm hơn 70 điểm cơ bản lãi suất năm 2025. Thuế quan cao hơn có thể gây tăng trưởng yếu và lạm phát thấp toàn cầu.
</v>
      </c>
      <c r="E42" s="9">
        <v>45859.916666666664</v>
      </c>
      <c r="F42" s="10" t="str">
        <v>Tiêu cực</v>
      </c>
      <c r="G42" s="10" t="str">
        <v>Bán dẫn, Công nghệ, Trí tuệ nhân tạo (AI)</v>
      </c>
    </row>
    <row r="43" spans="1:7" x14ac:dyDescent="0.4">
      <c r="A43" s="10"/>
      <c r="B43" s="10" t="str">
        <v>Vietnambiz</v>
      </c>
      <c r="C43" s="10" t="str">
        <v>Lần đầu tiên sau 18 năm, một công ty châu Á chạm mốc vốn hoá 1.000 tỷ USD</v>
      </c>
      <c r="D43" s="10" t="str">
        <v xml:space="preserve">TSMC vượt mốc vốn hóa 1.000 tỷ USD nhờ cổ phiếu tăng gần 50% so với đáy tháng 4. Nhu cầu chip AI mạnh mẽ giúp TSMC nâng dự báo doanh thu lên khoảng 30%. Các nhà phân tích dự đoán giá cổ phiếu TSMC sẽ tiếp tục tăng cao đến năm 2026.
</v>
      </c>
      <c r="E43" s="9">
        <v>45859.62222222222</v>
      </c>
      <c r="F43" s="10" t="str">
        <v>Tích cực</v>
      </c>
      <c r="G43" s="10" t="str">
        <v>Chứng khoán, Đầu tư</v>
      </c>
    </row>
    <row r="44" spans="1:7" x14ac:dyDescent="0.4">
      <c r="A44" s="10"/>
      <c r="B44" s="10" t="str">
        <v>Vietnambiz</v>
      </c>
      <c r="C44" s="10" t="str">
        <v>Thành tích hàng chục năm của huyền thoại Warren Buffett bị xô đổ sau tin về hưu</v>
      </c>
      <c r="D44" s="10" t="str">
        <v xml:space="preserve">Cổ phiếu Berkshire Hathaway giảm 12% sau tin Warren Buffett rời chức CEO. Cổ phiếu hạng B còn dưới MA200, chuỗi dài nhất kể từ năm 1996. Buffett từng nói tỷ suất sinh lời của Berkshire có thể "tốt hơn một chút".
</v>
      </c>
      <c r="E44" s="9">
        <v>45859.425694444442</v>
      </c>
      <c r="F44" s="10" t="str">
        <v>Trung lập</v>
      </c>
      <c r="G44" s="10" t="str">
        <v>Nhựa, Vật liệu xây dựng</v>
      </c>
    </row>
  </sheetData>
  <mergeCells count="2">
    <mergeCell ref="A23:G23"/>
    <mergeCell ref="A1:G1"/>
  </mergeCells>
  <pageMargins left="0.7" right="0.7" top="0.75" bottom="0.75" header="0.3" footer="0.3"/>
  <pageSetup scale="2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C7" sqref="C7"/>
    </sheetView>
  </sheetViews>
  <sheetFormatPr defaultRowHeight="14.6" x14ac:dyDescent="0.4"/>
  <cols>
    <col min="1" max="1" width="11.3828125" style="2" customWidth="1"/>
    <col min="2" max="7" width="11.3828125" customWidth="1"/>
    <col min="8" max="8" width="11.3828125" style="2" customWidth="1"/>
    <col min="9" max="14" width="11.3828125" customWidth="1"/>
    <col min="15" max="15" width="11.3828125" style="2" customWidth="1"/>
    <col min="16" max="20" width="11.3828125" customWidth="1"/>
    <col min="21" max="21" width="8.53515625" bestFit="1" customWidth="1"/>
    <col min="22" max="22" width="7.69140625" bestFit="1" customWidth="1"/>
    <col min="23" max="23" width="10.07421875" bestFit="1" customWidth="1"/>
    <col min="24" max="24" width="106.69140625" bestFit="1" customWidth="1"/>
    <col min="25" max="25" width="234.3828125" bestFit="1" customWidth="1"/>
    <col min="26" max="26" width="15.4609375" bestFit="1" customWidth="1"/>
    <col min="27" max="27" width="8.53515625" style="7" bestFit="1" customWidth="1"/>
    <col min="28" max="28" width="32.921875" bestFit="1" customWidth="1"/>
    <col min="29" max="29" width="61" bestFit="1" customWidth="1"/>
  </cols>
  <sheetData>
    <row r="1" spans="1:20" ht="19.75" thickBot="1" x14ac:dyDescent="0.55000000000000004">
      <c r="A1" s="75" t="s">
        <v>27</v>
      </c>
      <c r="B1" s="75"/>
      <c r="C1" s="75"/>
      <c r="D1" s="75"/>
      <c r="E1" s="75"/>
      <c r="F1" s="75"/>
      <c r="H1" s="75" t="s">
        <v>38</v>
      </c>
      <c r="I1" s="75"/>
      <c r="J1" s="75"/>
      <c r="K1" s="75"/>
      <c r="L1" s="75"/>
      <c r="M1" s="75"/>
      <c r="O1" s="75" t="s">
        <v>41</v>
      </c>
      <c r="P1" s="75"/>
      <c r="Q1" s="75"/>
      <c r="R1" s="75"/>
      <c r="S1" s="75"/>
      <c r="T1" s="75"/>
    </row>
    <row r="2" spans="1:20" ht="15" thickTop="1" x14ac:dyDescent="0.4">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4">
      <c r="A3" s="3">
        <v>45862</v>
      </c>
      <c r="B3" s="4">
        <v>1.7212497287690476E-2</v>
      </c>
      <c r="C3" s="4">
        <v>2.1754249226157985E-3</v>
      </c>
      <c r="D3" s="4">
        <v>1.7174358328195138E-2</v>
      </c>
      <c r="E3" s="4">
        <v>0.10978488713678547</v>
      </c>
      <c r="F3" s="4">
        <v>1515.5999755859375</v>
      </c>
      <c r="H3" s="3">
        <v>45862</v>
      </c>
      <c r="I3" s="4">
        <v>1.5113145877524325E-2</v>
      </c>
      <c r="J3" s="4">
        <v>1.925142277359404E-3</v>
      </c>
      <c r="K3" s="4">
        <v>1.5116426006993811E-2</v>
      </c>
      <c r="L3" s="4">
        <v>9.7101453257275816E-2</v>
      </c>
      <c r="M3" s="4">
        <v>249.80999755859375</v>
      </c>
      <c r="O3" s="3">
        <v>45862</v>
      </c>
      <c r="P3" s="4">
        <v>8.1148688833037053E-3</v>
      </c>
      <c r="Q3" s="4">
        <v>-1.209921355111887E-3</v>
      </c>
      <c r="R3" s="4">
        <v>7.9365079365079083E-3</v>
      </c>
      <c r="S3" s="4">
        <v>0.1395637385127273</v>
      </c>
      <c r="T3" s="4">
        <v>1651</v>
      </c>
    </row>
    <row r="4" spans="1:20" x14ac:dyDescent="0.4">
      <c r="A4" s="3">
        <v>45861</v>
      </c>
      <c r="B4" s="4">
        <v>1.5037072365074677E-2</v>
      </c>
      <c r="C4" s="4">
        <v>1.835008982584041E-3</v>
      </c>
      <c r="D4" s="4">
        <v>2.4968375244579954E-2</v>
      </c>
      <c r="E4" s="4">
        <v>0.10650086599140307</v>
      </c>
      <c r="F4" s="4">
        <v>1512.31005859375</v>
      </c>
      <c r="H4" s="3">
        <v>45861</v>
      </c>
      <c r="I4" s="4">
        <v>1.3188003600164921E-2</v>
      </c>
      <c r="J4" s="4">
        <v>5.9713362561748529E-3</v>
      </c>
      <c r="K4" s="4">
        <v>2.8801302049720867E-2</v>
      </c>
      <c r="L4" s="4">
        <v>9.5185793816939812E-2</v>
      </c>
      <c r="M4" s="4">
        <v>249.33000183105469</v>
      </c>
      <c r="O4" s="3">
        <v>45861</v>
      </c>
      <c r="P4" s="4">
        <v>9.3247902384155923E-3</v>
      </c>
      <c r="Q4" s="4">
        <v>-1.2084592145015227E-3</v>
      </c>
      <c r="R4" s="4">
        <v>2.1631644004944439E-2</v>
      </c>
      <c r="S4" s="4">
        <v>0.13984281868458659</v>
      </c>
      <c r="T4" s="4">
        <v>1653</v>
      </c>
    </row>
    <row r="5" spans="1:20" x14ac:dyDescent="0.4">
      <c r="A5" s="3">
        <v>45860</v>
      </c>
      <c r="B5" s="4">
        <v>1.3202063382490636E-2</v>
      </c>
      <c r="C5" s="4">
        <v>1.6491020119961952E-2</v>
      </c>
      <c r="D5" s="4">
        <v>3.3471409188556178E-2</v>
      </c>
      <c r="E5" s="4">
        <v>0.10445796841535548</v>
      </c>
      <c r="F5" s="4">
        <v>1509.5400390625</v>
      </c>
      <c r="H5" s="3">
        <v>45860</v>
      </c>
      <c r="I5" s="4">
        <v>7.2166673439900686E-3</v>
      </c>
      <c r="J5" s="4">
        <v>8.3811907467878921E-3</v>
      </c>
      <c r="K5" s="4">
        <v>3.1290326697318793E-2</v>
      </c>
      <c r="L5" s="4">
        <v>8.80636261847767E-2</v>
      </c>
      <c r="M5" s="4">
        <v>247.85000610351563</v>
      </c>
      <c r="O5" s="3">
        <v>45860</v>
      </c>
      <c r="P5" s="4">
        <v>1.0533249452917115E-2</v>
      </c>
      <c r="Q5" s="4">
        <v>1.8775007694675327E-2</v>
      </c>
      <c r="R5" s="4">
        <v>3.8268506900878352E-2</v>
      </c>
      <c r="S5" s="4">
        <v>0.14216701173222912</v>
      </c>
      <c r="T5" s="4">
        <v>1655</v>
      </c>
    </row>
    <row r="6" spans="1:20" x14ac:dyDescent="0.4">
      <c r="A6" s="3">
        <v>45859</v>
      </c>
      <c r="B6" s="4">
        <v>-3.2889567374713158E-3</v>
      </c>
      <c r="C6" s="4">
        <v>-8.1681316984459906E-3</v>
      </c>
      <c r="D6" s="4">
        <v>9.9495412505112846E-3</v>
      </c>
      <c r="E6" s="4">
        <v>9.3411764346370996E-2</v>
      </c>
      <c r="F6" s="4">
        <v>1485.050048828125</v>
      </c>
      <c r="H6" s="3">
        <v>45859</v>
      </c>
      <c r="I6" s="4">
        <v>-1.1645234027978235E-3</v>
      </c>
      <c r="J6" s="4">
        <v>-7.9913264405920836E-3</v>
      </c>
      <c r="K6" s="4">
        <v>2.579188122381848E-2</v>
      </c>
      <c r="L6" s="4">
        <v>8.0775636553918284E-2</v>
      </c>
      <c r="M6" s="4">
        <v>245.78999328613281</v>
      </c>
      <c r="O6" s="3">
        <v>45859</v>
      </c>
      <c r="P6" s="4">
        <v>-8.2417582417582125E-3</v>
      </c>
      <c r="Q6" s="4">
        <v>-8.2417582417582125E-3</v>
      </c>
      <c r="R6" s="4">
        <v>1.4551617248721671E-2</v>
      </c>
      <c r="S6" s="4">
        <v>0.13316129161905033</v>
      </c>
      <c r="T6" s="4">
        <v>1624.5</v>
      </c>
    </row>
    <row r="7" spans="1:20" x14ac:dyDescent="0.4">
      <c r="A7" s="3">
        <v>45856</v>
      </c>
      <c r="B7" s="4">
        <v>4.8791749609746748E-3</v>
      </c>
      <c r="C7" s="4">
        <v>4.8791749609746748E-3</v>
      </c>
      <c r="D7" s="4">
        <v>2.7110099924886777E-2</v>
      </c>
      <c r="E7" s="4">
        <v>0.10963060465221464</v>
      </c>
      <c r="F7" s="4">
        <v>1497.280029296875</v>
      </c>
      <c r="H7" s="3">
        <v>45856</v>
      </c>
      <c r="I7" s="4">
        <v>6.8268030377942601E-3</v>
      </c>
      <c r="J7" s="4">
        <v>6.8268030377942601E-3</v>
      </c>
      <c r="K7" s="4">
        <v>3.7519395358097452E-2</v>
      </c>
      <c r="L7" s="4">
        <v>9.1161299513616401E-2</v>
      </c>
      <c r="M7" s="4">
        <v>247.77000427246094</v>
      </c>
      <c r="O7" s="3">
        <v>45856</v>
      </c>
      <c r="P7" s="4">
        <v>0</v>
      </c>
      <c r="Q7" s="4">
        <v>0</v>
      </c>
      <c r="R7" s="4">
        <v>2.6380083302144586E-2</v>
      </c>
      <c r="S7" s="4">
        <v>0.15011940468907037</v>
      </c>
      <c r="T7" s="4">
        <v>1638</v>
      </c>
    </row>
    <row r="8" spans="1:20" ht="19.75" thickBot="1" x14ac:dyDescent="0.55000000000000004">
      <c r="A8" s="75" t="s">
        <v>28</v>
      </c>
      <c r="B8" s="75"/>
      <c r="C8" s="75"/>
      <c r="D8" s="75"/>
      <c r="E8" s="75"/>
      <c r="F8" s="75"/>
      <c r="H8" s="75" t="s">
        <v>40</v>
      </c>
      <c r="I8" s="75"/>
      <c r="J8" s="75"/>
      <c r="K8" s="75"/>
      <c r="L8" s="75"/>
      <c r="M8" s="75"/>
      <c r="O8" s="75" t="s">
        <v>43</v>
      </c>
      <c r="P8" s="75"/>
      <c r="Q8" s="75"/>
      <c r="R8" s="75"/>
      <c r="S8" s="75"/>
      <c r="T8" s="75"/>
    </row>
    <row r="9" spans="1:20" ht="15" thickTop="1" x14ac:dyDescent="0.4">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4">
      <c r="A10" s="3">
        <v>45862</v>
      </c>
      <c r="B10" s="4">
        <v>1.1947096040714866E-2</v>
      </c>
      <c r="C10" s="4">
        <v>5.9890153630437482E-4</v>
      </c>
      <c r="D10" s="4">
        <v>1.1806477888672617E-2</v>
      </c>
      <c r="E10" s="4">
        <v>0.13011339443924785</v>
      </c>
      <c r="F10" s="4">
        <v>1654</v>
      </c>
      <c r="H10" s="3">
        <v>45862</v>
      </c>
      <c r="I10" s="4">
        <v>6.4628605803539463E-3</v>
      </c>
      <c r="J10" s="4">
        <v>7.633034287284346E-4</v>
      </c>
      <c r="K10" s="4">
        <v>6.4293078863018049E-3</v>
      </c>
      <c r="L10" s="4">
        <v>4.8171095467014036E-2</v>
      </c>
      <c r="M10" s="4">
        <v>104.87999725341797</v>
      </c>
      <c r="O10" s="3">
        <v>45862</v>
      </c>
      <c r="P10" s="4">
        <v>1.4038109680184263E-2</v>
      </c>
      <c r="Q10" s="4">
        <v>2.4285115706690341E-4</v>
      </c>
      <c r="R10" s="4">
        <v>1.3970060207279866E-2</v>
      </c>
      <c r="S10" s="4">
        <v>0.13627584523168101</v>
      </c>
      <c r="T10" s="4">
        <v>1647.5999755859375</v>
      </c>
    </row>
    <row r="11" spans="1:20" x14ac:dyDescent="0.4">
      <c r="A11" s="3">
        <v>45861</v>
      </c>
      <c r="B11" s="4">
        <v>1.1348194504410491E-2</v>
      </c>
      <c r="C11" s="4">
        <v>-1.7934822510863313E-3</v>
      </c>
      <c r="D11" s="4">
        <v>2.390329949447767E-2</v>
      </c>
      <c r="E11" s="4">
        <v>0.1280572871443888</v>
      </c>
      <c r="F11" s="4">
        <v>1653.010009765625</v>
      </c>
      <c r="H11" s="3">
        <v>45861</v>
      </c>
      <c r="I11" s="4">
        <v>5.6995571516255117E-3</v>
      </c>
      <c r="J11" s="4">
        <v>7.4986198218014444E-3</v>
      </c>
      <c r="K11" s="4">
        <v>1.6686080618451671E-2</v>
      </c>
      <c r="L11" s="4">
        <v>4.8629182425735218E-2</v>
      </c>
      <c r="M11" s="4">
        <v>104.80000305175781</v>
      </c>
      <c r="O11" s="3">
        <v>45861</v>
      </c>
      <c r="P11" s="4">
        <v>1.379525852311736E-2</v>
      </c>
      <c r="Q11" s="4">
        <v>7.2901043248774222E-4</v>
      </c>
      <c r="R11" s="4">
        <v>2.8535717247502257E-2</v>
      </c>
      <c r="S11" s="4">
        <v>0.13537351511835882</v>
      </c>
      <c r="T11" s="4">
        <v>1647.199951171875</v>
      </c>
    </row>
    <row r="12" spans="1:20" x14ac:dyDescent="0.4">
      <c r="A12" s="3">
        <v>45860</v>
      </c>
      <c r="B12" s="4">
        <v>1.3141676755496823E-2</v>
      </c>
      <c r="C12" s="4">
        <v>1.714919651005764E-2</v>
      </c>
      <c r="D12" s="4">
        <v>3.8987612295476204E-2</v>
      </c>
      <c r="E12" s="4">
        <v>0.13206174814895921</v>
      </c>
      <c r="F12" s="4">
        <v>1655.97998046875</v>
      </c>
      <c r="H12" s="3">
        <v>45860</v>
      </c>
      <c r="I12" s="4">
        <v>-1.7990626701759327E-3</v>
      </c>
      <c r="J12" s="4">
        <v>-2.3976216366036196E-3</v>
      </c>
      <c r="K12" s="4">
        <v>9.6088311705238016E-3</v>
      </c>
      <c r="L12" s="4">
        <v>4.7110936960954142E-2</v>
      </c>
      <c r="M12" s="4">
        <v>104.01999664306641</v>
      </c>
      <c r="O12" s="3">
        <v>45860</v>
      </c>
      <c r="P12" s="4">
        <v>1.3066248090629617E-2</v>
      </c>
      <c r="Q12" s="4">
        <v>1.6363075023155371E-2</v>
      </c>
      <c r="R12" s="4">
        <v>3.9075831934891836E-2</v>
      </c>
      <c r="S12" s="4">
        <v>0.13729008807314136</v>
      </c>
      <c r="T12" s="4">
        <v>1646</v>
      </c>
    </row>
    <row r="13" spans="1:20" x14ac:dyDescent="0.4">
      <c r="A13" s="3">
        <v>45859</v>
      </c>
      <c r="B13" s="4">
        <v>-4.0075197545608177E-3</v>
      </c>
      <c r="C13" s="4">
        <v>-9.641631997122424E-3</v>
      </c>
      <c r="D13" s="4">
        <v>1.3950664485154585E-2</v>
      </c>
      <c r="E13" s="4">
        <v>0.12410249045124599</v>
      </c>
      <c r="F13" s="4">
        <v>1628.06005859375</v>
      </c>
      <c r="H13" s="3">
        <v>45859</v>
      </c>
      <c r="I13" s="4">
        <v>5.9855896642768691E-4</v>
      </c>
      <c r="J13" s="4">
        <v>-4.4873136365195521E-3</v>
      </c>
      <c r="K13" s="4">
        <v>1.5583895029278816E-2</v>
      </c>
      <c r="L13" s="4">
        <v>5.3977522707146397E-2</v>
      </c>
      <c r="M13" s="4">
        <v>104.26999664306641</v>
      </c>
      <c r="O13" s="3">
        <v>45859</v>
      </c>
      <c r="P13" s="4">
        <v>-3.2968269325257538E-3</v>
      </c>
      <c r="Q13" s="4">
        <v>-7.0508890251379519E-3</v>
      </c>
      <c r="R13" s="4">
        <v>2.1122320302648268E-2</v>
      </c>
      <c r="S13" s="4">
        <v>0.13204251896949315</v>
      </c>
      <c r="T13" s="4">
        <v>1619.5</v>
      </c>
    </row>
    <row r="14" spans="1:20" x14ac:dyDescent="0.4">
      <c r="A14" s="3">
        <v>45856</v>
      </c>
      <c r="B14" s="4">
        <v>5.6341122425616064E-3</v>
      </c>
      <c r="C14" s="4">
        <v>5.6341122425616064E-3</v>
      </c>
      <c r="D14" s="4">
        <v>3.1304712083583208E-2</v>
      </c>
      <c r="E14" s="4">
        <v>0.14543029236180827</v>
      </c>
      <c r="F14" s="4">
        <v>1643.9100341796875</v>
      </c>
      <c r="H14" s="3">
        <v>45856</v>
      </c>
      <c r="I14" s="4">
        <v>5.085872602947239E-3</v>
      </c>
      <c r="J14" s="4">
        <v>5.085872602947239E-3</v>
      </c>
      <c r="K14" s="4">
        <v>1.9665076120144009E-2</v>
      </c>
      <c r="L14" s="4">
        <v>5.6059664665110809E-2</v>
      </c>
      <c r="M14" s="4">
        <v>104.73999786376953</v>
      </c>
      <c r="O14" s="3">
        <v>45856</v>
      </c>
      <c r="P14" s="4">
        <v>3.7540620926121981E-3</v>
      </c>
      <c r="Q14" s="4">
        <v>3.7540620926121981E-3</v>
      </c>
      <c r="R14" s="4">
        <v>2.7919613153959411E-2</v>
      </c>
      <c r="S14" s="4">
        <v>0.14504350747320705</v>
      </c>
      <c r="T14" s="4">
        <v>1631</v>
      </c>
    </row>
    <row r="15" spans="1:20" ht="19.75" thickBot="1" x14ac:dyDescent="0.55000000000000004">
      <c r="A15" s="75" t="s">
        <v>23</v>
      </c>
      <c r="B15" s="75"/>
      <c r="C15" s="75"/>
      <c r="D15" s="75"/>
      <c r="E15" s="75"/>
      <c r="F15" s="75"/>
      <c r="H15" s="75" t="s">
        <v>26</v>
      </c>
      <c r="I15" s="75"/>
      <c r="J15" s="75"/>
      <c r="K15" s="75"/>
      <c r="L15" s="75"/>
      <c r="M15" s="75"/>
      <c r="O15" s="75" t="s">
        <v>22</v>
      </c>
      <c r="P15" s="75"/>
      <c r="Q15" s="75"/>
      <c r="R15" s="75"/>
      <c r="S15" s="75"/>
      <c r="T15" s="24"/>
    </row>
    <row r="16" spans="1:20" ht="15" thickTop="1" x14ac:dyDescent="0.4">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4">
      <c r="A17" s="3">
        <v>45861</v>
      </c>
      <c r="B17" s="4">
        <v>1.7019126351969671E-2</v>
      </c>
      <c r="C17" s="4">
        <v>1.1411680802273505E-2</v>
      </c>
      <c r="D17" s="4">
        <v>1.7071778261247283E-2</v>
      </c>
      <c r="E17" s="4">
        <v>4.4588378945513263E-2</v>
      </c>
      <c r="F17" s="4">
        <v>45010.2890625</v>
      </c>
      <c r="H17" s="3">
        <v>45862</v>
      </c>
      <c r="I17" s="4">
        <v>1.6440963037258838E-2</v>
      </c>
      <c r="J17" s="4">
        <v>6.5728228770318697E-3</v>
      </c>
      <c r="K17" s="4">
        <v>1.65403005207998E-2</v>
      </c>
      <c r="L17" s="4">
        <v>4.4124068472510602E-2</v>
      </c>
      <c r="M17">
        <v>9121.0498046875</v>
      </c>
      <c r="O17" s="3">
        <v>45862</v>
      </c>
      <c r="P17" s="4">
        <v>2.5043159595951936E-2</v>
      </c>
      <c r="Q17" s="4">
        <v>6.5401343806652523E-3</v>
      </c>
      <c r="R17" s="4">
        <v>2.5278868319754899E-2</v>
      </c>
      <c r="S17" s="4">
        <v>4.5606949163761845E-2</v>
      </c>
      <c r="T17" s="4">
        <v>3605.726806640625</v>
      </c>
    </row>
    <row r="18" spans="1:20" x14ac:dyDescent="0.4">
      <c r="A18" s="3">
        <v>45860</v>
      </c>
      <c r="B18" s="4">
        <v>5.6074455496961662E-3</v>
      </c>
      <c r="C18" s="4">
        <v>4.0469013650306085E-3</v>
      </c>
      <c r="D18" s="4">
        <v>1.0884065092677364E-2</v>
      </c>
      <c r="E18" s="4">
        <v>4.5105209314135974E-2</v>
      </c>
      <c r="F18" s="4">
        <v>44502.44140625</v>
      </c>
      <c r="H18" s="3">
        <v>45861</v>
      </c>
      <c r="I18" s="4">
        <v>9.868140160226968E-3</v>
      </c>
      <c r="J18" s="4">
        <v>4.17569362129111E-3</v>
      </c>
      <c r="K18" s="4">
        <v>1.5116750888080066E-2</v>
      </c>
      <c r="L18" s="4">
        <v>3.9310707885304552E-2</v>
      </c>
      <c r="M18">
        <v>9061.490234375</v>
      </c>
      <c r="O18" s="3">
        <v>45861</v>
      </c>
      <c r="P18" s="4">
        <v>1.8503025215286684E-2</v>
      </c>
      <c r="Q18" s="4">
        <v>1.2200688650487734E-4</v>
      </c>
      <c r="R18" s="4">
        <v>2.2410456907898668E-2</v>
      </c>
      <c r="S18" s="4">
        <v>3.6552496145006996E-2</v>
      </c>
      <c r="T18" s="4">
        <v>3582.298095703125</v>
      </c>
    </row>
    <row r="19" spans="1:20" x14ac:dyDescent="0.4">
      <c r="A19" s="3">
        <v>45859</v>
      </c>
      <c r="B19" s="4">
        <v>1.5605441846655577E-3</v>
      </c>
      <c r="C19" s="4">
        <v>-4.3121670678880619E-4</v>
      </c>
      <c r="D19" s="4">
        <v>-3.0719569272347202E-3</v>
      </c>
      <c r="E19" s="4">
        <v>5.0140000699679499E-2</v>
      </c>
      <c r="F19" s="4">
        <v>44323.0703125</v>
      </c>
      <c r="H19" s="3">
        <v>45860</v>
      </c>
      <c r="I19" s="4">
        <v>5.6924465389358581E-3</v>
      </c>
      <c r="J19" s="4">
        <v>1.2004158060923142E-3</v>
      </c>
      <c r="K19" s="4">
        <v>9.564353796198688E-3</v>
      </c>
      <c r="L19" s="4">
        <v>3.0234002876062815E-2</v>
      </c>
      <c r="M19">
        <v>9023.8095703125</v>
      </c>
      <c r="O19" s="3">
        <v>45860</v>
      </c>
      <c r="P19" s="4">
        <v>1.8381018328781806E-2</v>
      </c>
      <c r="Q19" s="4">
        <v>6.1997523473338312E-3</v>
      </c>
      <c r="R19" s="4">
        <v>2.1929338504054874E-2</v>
      </c>
      <c r="S19" s="4">
        <v>4.7154526439124433E-2</v>
      </c>
      <c r="T19" s="4">
        <v>3581.861083984375</v>
      </c>
    </row>
    <row r="20" spans="1:20" x14ac:dyDescent="0.4">
      <c r="A20" s="3">
        <v>45856</v>
      </c>
      <c r="B20" s="4">
        <v>1.9917608914543639E-3</v>
      </c>
      <c r="C20" s="4">
        <v>-3.19879761458286E-3</v>
      </c>
      <c r="D20" s="4">
        <v>-6.6079138087171696E-4</v>
      </c>
      <c r="E20" s="4">
        <v>5.146895431571763E-2</v>
      </c>
      <c r="F20" s="4">
        <v>44342.19140625</v>
      </c>
      <c r="H20" s="3">
        <v>45859</v>
      </c>
      <c r="I20" s="4">
        <v>4.4920307328435438E-3</v>
      </c>
      <c r="J20" s="4">
        <v>2.320933986147411E-3</v>
      </c>
      <c r="K20" s="4">
        <v>1.6593204285688667E-3</v>
      </c>
      <c r="L20" s="4">
        <v>2.9110416734266398E-2</v>
      </c>
      <c r="M20">
        <v>9012.990234375</v>
      </c>
      <c r="O20" s="3">
        <v>45859</v>
      </c>
      <c r="P20" s="4">
        <v>1.2181265981447975E-2</v>
      </c>
      <c r="Q20" s="4">
        <v>7.1604803705347386E-3</v>
      </c>
      <c r="R20" s="4">
        <v>1.1404929051365142E-2</v>
      </c>
      <c r="S20" s="4">
        <v>5.2700109263200456E-2</v>
      </c>
      <c r="T20" s="4">
        <v>3559.791259765625</v>
      </c>
    </row>
    <row r="21" spans="1:20" x14ac:dyDescent="0.4">
      <c r="A21" s="3">
        <v>45855</v>
      </c>
      <c r="B21" s="4">
        <v>5.1905585060372239E-3</v>
      </c>
      <c r="C21" s="4">
        <v>5.1905585060372239E-3</v>
      </c>
      <c r="D21" s="4">
        <v>-3.7211637151062238E-3</v>
      </c>
      <c r="E21" s="4">
        <v>5.3740245548240972E-2</v>
      </c>
      <c r="F21" s="4">
        <v>44484.48828125</v>
      </c>
      <c r="H21" s="39">
        <v>45856</v>
      </c>
      <c r="I21" s="40">
        <v>2.1710967466961328E-3</v>
      </c>
      <c r="J21" s="40">
        <v>2.1710967466961328E-3</v>
      </c>
      <c r="K21" s="40">
        <v>5.7039833188197164E-3</v>
      </c>
      <c r="L21" s="40">
        <v>2.478386224878526E-2</v>
      </c>
      <c r="M21">
        <v>8992.1201171875</v>
      </c>
      <c r="O21" s="3">
        <v>45856</v>
      </c>
      <c r="P21" s="4">
        <v>5.0207856109132365E-3</v>
      </c>
      <c r="Q21" s="4">
        <v>5.0207856109132365E-3</v>
      </c>
      <c r="R21" s="4">
        <v>6.9242714022270668E-3</v>
      </c>
      <c r="S21" s="4">
        <v>5.1962079712649212E-2</v>
      </c>
      <c r="T21" s="4">
        <v>3534.482666015625</v>
      </c>
    </row>
    <row r="23" spans="1:20" ht="19.75" thickBot="1" x14ac:dyDescent="0.55000000000000004">
      <c r="A23" s="75" t="s">
        <v>49</v>
      </c>
      <c r="B23" s="75"/>
      <c r="C23" s="75"/>
      <c r="D23" s="75"/>
      <c r="E23" s="75"/>
      <c r="F23" s="75"/>
      <c r="H23" s="75" t="s">
        <v>51</v>
      </c>
      <c r="I23" s="75"/>
      <c r="J23" s="75"/>
      <c r="K23" s="75"/>
      <c r="L23" s="75"/>
      <c r="M23" s="75"/>
      <c r="O23" s="75" t="s">
        <v>24</v>
      </c>
      <c r="P23" s="75"/>
      <c r="Q23" s="75"/>
      <c r="R23" s="75"/>
      <c r="S23" s="75"/>
      <c r="T23" s="75"/>
    </row>
    <row r="24" spans="1:20" ht="15" thickTop="1" x14ac:dyDescent="0.4">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4">
      <c r="A25" s="3">
        <v>45861</v>
      </c>
      <c r="B25" s="4">
        <v>1.5131834668238198E-2</v>
      </c>
      <c r="C25" s="4">
        <v>7.8118869515191314E-3</v>
      </c>
      <c r="D25" s="4">
        <v>1.5200274273783343E-2</v>
      </c>
      <c r="E25" s="4">
        <v>4.3782352585221229E-2</v>
      </c>
      <c r="F25" s="4">
        <v>6358.91015625</v>
      </c>
      <c r="H25" s="3">
        <v>45862</v>
      </c>
      <c r="I25" s="4">
        <v>2.5389833019499042E-3</v>
      </c>
      <c r="J25" s="4">
        <v>8.5661758256536658E-3</v>
      </c>
      <c r="K25" s="4">
        <v>2.3952991912845611E-3</v>
      </c>
      <c r="L25" s="4">
        <v>2.7841184352779047E-2</v>
      </c>
      <c r="M25">
        <v>5390.02978515625</v>
      </c>
      <c r="O25" s="3">
        <v>45862</v>
      </c>
      <c r="P25" s="4">
        <v>5.3845552842277877E-2</v>
      </c>
      <c r="Q25" s="4">
        <v>1.5909607131329384E-2</v>
      </c>
      <c r="R25" s="4">
        <v>5.4532427665225924E-2</v>
      </c>
      <c r="S25" s="4">
        <v>7.4065644381628548E-2</v>
      </c>
      <c r="T25" s="4">
        <v>41826.33984375</v>
      </c>
    </row>
    <row r="26" spans="1:20" x14ac:dyDescent="0.4">
      <c r="A26" s="3">
        <v>45860</v>
      </c>
      <c r="B26" s="4">
        <v>7.3199477167190663E-3</v>
      </c>
      <c r="C26" s="4">
        <v>6.3753163362578746E-4</v>
      </c>
      <c r="D26" s="4">
        <v>1.0548187956412658E-2</v>
      </c>
      <c r="E26" s="4">
        <v>4.7210319211044016E-2</v>
      </c>
      <c r="F26" s="4">
        <v>6309.6201171875</v>
      </c>
      <c r="H26" s="3">
        <v>45861</v>
      </c>
      <c r="I26" s="4">
        <v>-6.0271925237037616E-3</v>
      </c>
      <c r="J26" s="4">
        <v>1.016354276544984E-2</v>
      </c>
      <c r="K26" s="4">
        <v>8.7164150933136675E-3</v>
      </c>
      <c r="L26" s="4">
        <v>1.7562845175712161E-2</v>
      </c>
      <c r="M26">
        <v>5344.25</v>
      </c>
      <c r="O26" s="3">
        <v>45861</v>
      </c>
      <c r="P26" s="4">
        <v>3.7935945710948493E-2</v>
      </c>
      <c r="Q26" s="4">
        <v>3.5107509246364854E-2</v>
      </c>
      <c r="R26" s="4">
        <v>3.7635466661179784E-2</v>
      </c>
      <c r="S26" s="4">
        <v>6.1374772755491858E-2</v>
      </c>
      <c r="T26" s="4">
        <v>41171.3203125</v>
      </c>
    </row>
    <row r="27" spans="1:20" x14ac:dyDescent="0.4">
      <c r="A27" s="3">
        <v>45859</v>
      </c>
      <c r="B27" s="4">
        <v>6.6824160830932788E-3</v>
      </c>
      <c r="C27" s="4">
        <v>1.3991348828683581E-3</v>
      </c>
      <c r="D27" s="4">
        <v>5.9088592461868927E-3</v>
      </c>
      <c r="E27" s="4">
        <v>5.6596735627880479E-2</v>
      </c>
      <c r="F27" s="4">
        <v>6305.60009765625</v>
      </c>
      <c r="H27" s="3">
        <v>45860</v>
      </c>
      <c r="I27" s="4">
        <v>-1.6190735289153602E-2</v>
      </c>
      <c r="J27" s="4">
        <v>-9.8259772995432648E-3</v>
      </c>
      <c r="K27" s="4">
        <v>-1.1895390384611848E-2</v>
      </c>
      <c r="L27" s="4">
        <v>-1.244054537448358E-3</v>
      </c>
      <c r="M27">
        <v>5290.47998046875</v>
      </c>
      <c r="O27" s="3">
        <v>45860</v>
      </c>
      <c r="P27" s="4">
        <v>2.8284364645836391E-3</v>
      </c>
      <c r="Q27" s="4">
        <v>-1.1097058847765462E-3</v>
      </c>
      <c r="R27" s="4">
        <v>7.9904665202155112E-3</v>
      </c>
      <c r="S27" s="4">
        <v>3.7045124445353794E-2</v>
      </c>
      <c r="T27" s="4">
        <v>39774.921875</v>
      </c>
    </row>
    <row r="28" spans="1:20" x14ac:dyDescent="0.4">
      <c r="A28" s="3">
        <v>45856</v>
      </c>
      <c r="B28" s="4">
        <v>5.2832812002249208E-3</v>
      </c>
      <c r="C28" s="4">
        <v>-9.0486208684459335E-5</v>
      </c>
      <c r="D28" s="4">
        <v>5.9171754562881151E-3</v>
      </c>
      <c r="E28" s="4">
        <v>5.2821732571507685E-2</v>
      </c>
      <c r="F28" s="4">
        <v>6296.7900390625</v>
      </c>
      <c r="H28" s="3">
        <v>45859</v>
      </c>
      <c r="I28" s="4">
        <v>-6.3647579896103368E-3</v>
      </c>
      <c r="J28" s="4">
        <v>-3.0321520179618089E-3</v>
      </c>
      <c r="K28" s="4">
        <v>-5.1891444893727989E-3</v>
      </c>
      <c r="L28" s="4">
        <v>2.3186977994475777E-2</v>
      </c>
      <c r="M28">
        <v>5342.97998046875</v>
      </c>
      <c r="O28" s="3">
        <v>45856</v>
      </c>
      <c r="P28" s="4">
        <v>3.9381423493601853E-3</v>
      </c>
      <c r="Q28" s="4">
        <v>-2.0571323400920827E-3</v>
      </c>
      <c r="R28" s="4">
        <v>6.3035558910220502E-3</v>
      </c>
      <c r="S28" s="4">
        <v>3.6868744867756487E-2</v>
      </c>
      <c r="T28" s="4">
        <v>39819.109375</v>
      </c>
    </row>
    <row r="29" spans="1:20" x14ac:dyDescent="0.4">
      <c r="A29" s="3">
        <v>45855</v>
      </c>
      <c r="B29" s="4">
        <v>5.3737674089093801E-3</v>
      </c>
      <c r="C29" s="4">
        <v>5.3737674089093801E-3</v>
      </c>
      <c r="D29" s="4">
        <v>2.6908701669721147E-3</v>
      </c>
      <c r="E29" s="4">
        <v>5.2591402763051853E-2</v>
      </c>
      <c r="F29" s="4">
        <v>6297.35986328125</v>
      </c>
      <c r="H29" s="3">
        <v>45856</v>
      </c>
      <c r="I29" s="4">
        <v>-3.3326059716485279E-3</v>
      </c>
      <c r="J29" s="4">
        <v>-3.3326059716485279E-3</v>
      </c>
      <c r="K29" s="4">
        <v>-4.5045212553922465E-3</v>
      </c>
      <c r="L29" s="4">
        <v>2.4008403515011434E-2</v>
      </c>
      <c r="M29">
        <v>5359.22998046875</v>
      </c>
      <c r="O29" s="3">
        <v>45855</v>
      </c>
      <c r="P29" s="4">
        <v>5.9952746894522679E-3</v>
      </c>
      <c r="Q29" s="4">
        <v>5.9952746894522679E-3</v>
      </c>
      <c r="R29" s="4">
        <v>6.4276275367338709E-3</v>
      </c>
      <c r="S29" s="4">
        <v>3.6708560780634114E-2</v>
      </c>
      <c r="T29" s="4">
        <v>39901.19140625</v>
      </c>
    </row>
    <row r="30" spans="1:20" ht="19.75" thickBot="1" x14ac:dyDescent="0.55000000000000004">
      <c r="A30" s="75" t="s">
        <v>19</v>
      </c>
      <c r="B30" s="75"/>
      <c r="C30" s="75"/>
      <c r="D30" s="75"/>
      <c r="E30" s="75"/>
      <c r="F30" s="75"/>
      <c r="H30" s="75" t="s">
        <v>20</v>
      </c>
      <c r="I30" s="75"/>
      <c r="J30" s="75"/>
      <c r="K30" s="75"/>
      <c r="L30" s="75"/>
      <c r="M30" s="75"/>
      <c r="O30" s="75" t="s">
        <v>29</v>
      </c>
      <c r="P30" s="75"/>
      <c r="Q30" s="75"/>
      <c r="R30" s="75"/>
      <c r="S30" s="75"/>
      <c r="T30" s="75"/>
    </row>
    <row r="31" spans="1:20" ht="15" thickTop="1" x14ac:dyDescent="0.4">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4">
      <c r="A32" s="3">
        <v>45862</v>
      </c>
      <c r="B32" s="4">
        <v>7.2764310986171976E-3</v>
      </c>
      <c r="C32" s="4">
        <v>-4.2280257563243051E-3</v>
      </c>
      <c r="D32" s="4">
        <v>7.121392460170739E-3</v>
      </c>
      <c r="E32" s="4">
        <v>1.1457357833476234E-2</v>
      </c>
      <c r="F32" s="4">
        <v>3375.724609375</v>
      </c>
      <c r="H32" s="3">
        <v>45862</v>
      </c>
      <c r="I32" s="4">
        <v>1.3947767024514723E-3</v>
      </c>
      <c r="J32" s="4">
        <v>-5.961775438892869E-3</v>
      </c>
      <c r="K32" s="4">
        <v>1.0849466598805702E-3</v>
      </c>
      <c r="L32" s="4">
        <v>9.2604261041017377E-2</v>
      </c>
      <c r="M32" s="4">
        <v>118062.8984375</v>
      </c>
      <c r="O32" s="3">
        <v>45862</v>
      </c>
      <c r="P32" s="4">
        <v>-7.1289206473310607E-3</v>
      </c>
      <c r="Q32" s="4">
        <v>4.4661507061349859E-4</v>
      </c>
      <c r="R32" s="4">
        <v>-7.1171962907713437E-3</v>
      </c>
      <c r="S32" s="4">
        <v>2.7185176952020385E-3</v>
      </c>
      <c r="T32" s="4">
        <v>97.225480610190999</v>
      </c>
    </row>
    <row r="33" spans="1:20" x14ac:dyDescent="0.4">
      <c r="A33" s="3">
        <v>45861</v>
      </c>
      <c r="B33" s="4">
        <v>1.1504456854941503E-2</v>
      </c>
      <c r="C33" s="4">
        <v>-9.1779117885240069E-3</v>
      </c>
      <c r="D33" s="4">
        <v>1.2303498943749158E-2</v>
      </c>
      <c r="E33" s="4">
        <v>1.8672452434314035E-2</v>
      </c>
      <c r="F33" s="4">
        <v>3390.057861328125</v>
      </c>
      <c r="H33" s="3">
        <v>45861</v>
      </c>
      <c r="I33" s="4">
        <v>7.3565521413443413E-3</v>
      </c>
      <c r="J33" s="4">
        <v>-9.877269268080191E-3</v>
      </c>
      <c r="K33" s="4">
        <v>6.4611999306989354E-3</v>
      </c>
      <c r="L33" s="4">
        <v>8.3324425989377948E-2</v>
      </c>
      <c r="M33" s="4">
        <v>118770.984375</v>
      </c>
      <c r="O33" s="3">
        <v>45861</v>
      </c>
      <c r="P33" s="4">
        <v>-7.5755357179445593E-3</v>
      </c>
      <c r="Q33" s="4">
        <v>-1.9832627800802083E-3</v>
      </c>
      <c r="R33" s="4">
        <v>-1.3072051598385315E-2</v>
      </c>
      <c r="S33" s="4">
        <v>1.0779491211383441E-3</v>
      </c>
      <c r="T33" s="4">
        <v>97.182077629728028</v>
      </c>
    </row>
    <row r="34" spans="1:20" x14ac:dyDescent="0.4">
      <c r="A34" s="3">
        <v>45860</v>
      </c>
      <c r="B34" s="4">
        <v>2.068236864346551E-2</v>
      </c>
      <c r="C34" s="4">
        <v>8.6885428554648314E-3</v>
      </c>
      <c r="D34" s="4">
        <v>2.4772359728226778E-2</v>
      </c>
      <c r="E34" s="4">
        <v>2.2275859639135698E-2</v>
      </c>
      <c r="F34" s="4">
        <v>3421.459716796875</v>
      </c>
      <c r="H34" s="3">
        <v>45860</v>
      </c>
      <c r="I34" s="4">
        <v>1.7233821409424532E-2</v>
      </c>
      <c r="J34" s="4">
        <v>2.1539604028903092E-2</v>
      </c>
      <c r="K34" s="4">
        <v>5.6311854195791877E-3</v>
      </c>
      <c r="L34" s="4">
        <v>0.10207913172413585</v>
      </c>
      <c r="M34" s="4">
        <v>119955.8203125</v>
      </c>
      <c r="O34" s="3">
        <v>45860</v>
      </c>
      <c r="P34" s="4">
        <v>-5.592272937864351E-3</v>
      </c>
      <c r="Q34" s="4">
        <v>-4.7082982885089386E-3</v>
      </c>
      <c r="R34" s="4">
        <v>-1.1155369631854928E-2</v>
      </c>
      <c r="S34" s="4">
        <v>6.6116875626751614E-3</v>
      </c>
      <c r="T34" s="4">
        <v>97.375198236092601</v>
      </c>
    </row>
    <row r="35" spans="1:20" x14ac:dyDescent="0.4">
      <c r="A35" s="3">
        <v>45859</v>
      </c>
      <c r="B35" s="4">
        <v>1.1993825788000678E-2</v>
      </c>
      <c r="C35" s="4">
        <v>1.3497264044440627E-2</v>
      </c>
      <c r="D35" s="4">
        <v>1.4054942052841746E-2</v>
      </c>
      <c r="E35" s="4">
        <v>1.6322954298039427E-2</v>
      </c>
      <c r="F35" s="4">
        <v>3391.98828125</v>
      </c>
      <c r="H35" s="3">
        <v>45859</v>
      </c>
      <c r="I35" s="4">
        <v>-4.3057826194785598E-3</v>
      </c>
      <c r="J35" s="4">
        <v>1.0232278857171817E-3</v>
      </c>
      <c r="K35" s="4">
        <v>-1.1049556177443187E-2</v>
      </c>
      <c r="L35" s="4">
        <v>0.11090874595168065</v>
      </c>
      <c r="M35" s="4">
        <v>117426.5</v>
      </c>
      <c r="O35" s="3">
        <v>45859</v>
      </c>
      <c r="P35" s="4">
        <v>-8.8397464935541237E-4</v>
      </c>
      <c r="Q35" s="4">
        <v>-1.0251407191124162E-3</v>
      </c>
      <c r="R35" s="4">
        <v>-4.6916040174223017E-3</v>
      </c>
      <c r="S35" s="4">
        <v>1.2357315646188916E-2</v>
      </c>
      <c r="T35" s="4">
        <v>97.835838547279593</v>
      </c>
    </row>
    <row r="36" spans="1:20" x14ac:dyDescent="0.4">
      <c r="A36" s="3">
        <v>45858</v>
      </c>
      <c r="B36" s="4">
        <v>-1.5034382564399484E-3</v>
      </c>
      <c r="C36" s="4">
        <v>-1.5034382564399484E-3</v>
      </c>
      <c r="D36" s="4">
        <v>4.5613059822540158E-3</v>
      </c>
      <c r="E36" s="4">
        <v>1.046125523269148E-2</v>
      </c>
      <c r="F36" s="4">
        <v>3346.8154296875</v>
      </c>
      <c r="H36" s="3">
        <v>45858</v>
      </c>
      <c r="I36" s="4">
        <v>-5.3290105051957415E-3</v>
      </c>
      <c r="J36" s="4">
        <v>-5.3290105051957415E-3</v>
      </c>
      <c r="K36" s="4">
        <v>-3.9966886626495723E-3</v>
      </c>
      <c r="L36" s="4">
        <v>9.4844784866448872E-2</v>
      </c>
      <c r="M36" s="4">
        <v>117306.46875</v>
      </c>
      <c r="O36" s="3">
        <v>45858</v>
      </c>
      <c r="P36" s="4">
        <v>1.4116606975700385E-4</v>
      </c>
      <c r="Q36" s="4">
        <v>1.4116606975700385E-4</v>
      </c>
      <c r="R36" s="4">
        <v>-6.7220979664727176E-3</v>
      </c>
      <c r="S36" s="4">
        <v>1.2216841784666865E-2</v>
      </c>
      <c r="T36" s="4">
        <v>97.936236971675896</v>
      </c>
    </row>
    <row r="37" spans="1:20" ht="19.75" thickBot="1" x14ac:dyDescent="0.55000000000000004">
      <c r="A37" s="75" t="s">
        <v>25</v>
      </c>
      <c r="B37" s="75"/>
      <c r="C37" s="75"/>
      <c r="D37" s="75"/>
      <c r="E37" s="75"/>
      <c r="F37" s="75"/>
      <c r="H37" s="75" t="s">
        <v>21</v>
      </c>
      <c r="I37" s="75"/>
      <c r="J37" s="75"/>
      <c r="K37" s="75"/>
      <c r="L37" s="75"/>
      <c r="M37" s="75"/>
      <c r="O37" s="75" t="s">
        <v>30</v>
      </c>
      <c r="P37" s="75"/>
      <c r="Q37" s="75"/>
      <c r="R37" s="75"/>
      <c r="S37" s="75"/>
      <c r="T37" s="75"/>
    </row>
    <row r="38" spans="1:20" ht="15" thickTop="1" x14ac:dyDescent="0.4">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4">
      <c r="A39" s="3">
        <v>45828</v>
      </c>
      <c r="B39" s="4">
        <v>1.8351433089003555E-2</v>
      </c>
      <c r="C39" s="4">
        <v>-8.8542115125922471E-3</v>
      </c>
      <c r="D39" s="4">
        <v>1.7224963857905173E-2</v>
      </c>
      <c r="E39" s="4">
        <v>0.19693584715349366</v>
      </c>
      <c r="F39" s="4">
        <v>75</v>
      </c>
      <c r="H39" s="3">
        <v>45862</v>
      </c>
      <c r="I39" s="4">
        <v>-6.312897324788902E-3</v>
      </c>
      <c r="J39" s="4">
        <v>-1.754061458437095E-2</v>
      </c>
      <c r="K39" s="4">
        <v>-7.9627325480309263E-3</v>
      </c>
      <c r="L39" s="4">
        <v>0.42153641688804888</v>
      </c>
      <c r="M39" s="4">
        <v>3566.06396484375</v>
      </c>
      <c r="O39" s="3">
        <v>45861</v>
      </c>
      <c r="P39" s="4">
        <v>-5.7379655559242071E-4</v>
      </c>
      <c r="Q39" s="4">
        <v>1.914241960183638E-4</v>
      </c>
      <c r="R39" s="4">
        <v>-5.7383320581483321E-4</v>
      </c>
      <c r="S39" s="4">
        <v>-9.5602294455066072E-4</v>
      </c>
      <c r="T39" s="4">
        <v>26125</v>
      </c>
    </row>
    <row r="40" spans="1:20" x14ac:dyDescent="0.4">
      <c r="A40" s="3">
        <v>45827</v>
      </c>
      <c r="B40" s="4">
        <v>2.7205644601595802E-2</v>
      </c>
      <c r="C40" s="4">
        <v>7.589876250405414E-3</v>
      </c>
      <c r="D40" s="4">
        <v>3.4025660745910402E-2</v>
      </c>
      <c r="E40" s="4">
        <v>0.23744883533521244</v>
      </c>
      <c r="F40" s="4">
        <v>75.669998168945313</v>
      </c>
      <c r="H40" s="3">
        <v>45861</v>
      </c>
      <c r="I40" s="4">
        <v>1.1227717259582048E-2</v>
      </c>
      <c r="J40" s="4">
        <v>-3.141807197134372E-2</v>
      </c>
      <c r="K40" s="4">
        <v>2.3482353005967793E-2</v>
      </c>
      <c r="L40" s="4">
        <v>0.40098334882507758</v>
      </c>
      <c r="M40" s="4">
        <v>3629.731689453125</v>
      </c>
      <c r="O40" s="3">
        <v>45860</v>
      </c>
      <c r="P40" s="4">
        <v>-7.6522075161078451E-4</v>
      </c>
      <c r="Q40" s="4">
        <v>-3.8270187523914423E-4</v>
      </c>
      <c r="R40" s="4">
        <v>0</v>
      </c>
      <c r="S40" s="4">
        <v>-1.1472275334607485E-3</v>
      </c>
      <c r="T40" s="4">
        <v>26120</v>
      </c>
    </row>
    <row r="41" spans="1:20" x14ac:dyDescent="0.4">
      <c r="A41" s="3">
        <v>45826</v>
      </c>
      <c r="B41" s="4">
        <v>1.9615768351190388E-2</v>
      </c>
      <c r="C41" s="4">
        <v>-1.9933757591881207E-3</v>
      </c>
      <c r="D41" s="4">
        <v>1.5963207987084616E-2</v>
      </c>
      <c r="E41" s="4">
        <v>0.22452301046718559</v>
      </c>
      <c r="F41" s="4">
        <v>75.099998474121094</v>
      </c>
      <c r="H41" s="3">
        <v>45860</v>
      </c>
      <c r="I41" s="4">
        <v>4.2645789230925768E-2</v>
      </c>
      <c r="J41" s="4">
        <v>-4.0958257652017327E-3</v>
      </c>
      <c r="K41" s="4">
        <v>7.7447645159671286E-2</v>
      </c>
      <c r="L41" s="4">
        <v>0.45770767151286007</v>
      </c>
      <c r="M41" s="4">
        <v>3747.469970703125</v>
      </c>
      <c r="O41" s="3">
        <v>45859</v>
      </c>
      <c r="P41" s="4">
        <v>-3.8251887637164028E-4</v>
      </c>
      <c r="Q41" s="4">
        <v>-3.8255547054322214E-4</v>
      </c>
      <c r="R41" s="4">
        <v>1.1494252873562871E-3</v>
      </c>
      <c r="S41" s="4">
        <v>-2.2909507445589838E-3</v>
      </c>
      <c r="T41" s="4">
        <v>26130</v>
      </c>
    </row>
    <row r="42" spans="1:20" x14ac:dyDescent="0.4">
      <c r="A42" s="3">
        <v>45825</v>
      </c>
      <c r="B42" s="4">
        <v>2.1609144110378509E-2</v>
      </c>
      <c r="C42" s="4">
        <v>4.4123772979621112E-2</v>
      </c>
      <c r="D42" s="4">
        <v>0.10808416937232468</v>
      </c>
      <c r="E42" s="4">
        <v>0.2200064790480476</v>
      </c>
      <c r="F42" s="4">
        <v>75.25</v>
      </c>
      <c r="H42" s="3">
        <v>45859</v>
      </c>
      <c r="I42" s="4">
        <v>4.6741614996127501E-2</v>
      </c>
      <c r="J42" s="4">
        <v>1.0538732113756222E-3</v>
      </c>
      <c r="K42" s="4">
        <v>0.11608318273861573</v>
      </c>
      <c r="L42" s="4">
        <v>0.56405032395707422</v>
      </c>
      <c r="M42" s="4">
        <v>3762.882080078125</v>
      </c>
      <c r="O42" s="3">
        <v>45856</v>
      </c>
      <c r="P42" s="4">
        <v>3.6594171581860735E-8</v>
      </c>
      <c r="Q42" s="4">
        <v>1.9131432944319293E-4</v>
      </c>
      <c r="R42" s="4">
        <v>1.2256779531178985E-3</v>
      </c>
      <c r="S42" s="4">
        <v>8.0401240476279945E-4</v>
      </c>
      <c r="T42" s="4">
        <v>26140</v>
      </c>
    </row>
    <row r="43" spans="1:20" x14ac:dyDescent="0.4">
      <c r="A43" s="3">
        <v>45824</v>
      </c>
      <c r="B43" s="4">
        <v>-2.2514628869242603E-2</v>
      </c>
      <c r="C43" s="4">
        <v>-2.2514628869242603E-2</v>
      </c>
      <c r="D43" s="4">
        <v>0.10945198138174028</v>
      </c>
      <c r="E43" s="4">
        <v>0.16693655527021511</v>
      </c>
      <c r="F43" s="4">
        <v>72.069999694824219</v>
      </c>
      <c r="H43" s="3">
        <v>45858</v>
      </c>
      <c r="I43" s="4">
        <v>4.5687741784751879E-2</v>
      </c>
      <c r="J43" s="4">
        <v>4.5687741784751879E-2</v>
      </c>
      <c r="K43" s="4">
        <v>0.19715056106109419</v>
      </c>
      <c r="L43" s="4">
        <v>0.51177510412727845</v>
      </c>
      <c r="M43" s="4">
        <v>3758.920654296875</v>
      </c>
      <c r="O43" s="3">
        <v>45855</v>
      </c>
      <c r="P43" s="4">
        <v>-1.9127773527161107E-4</v>
      </c>
      <c r="Q43" s="4">
        <v>-1.9127773527161107E-4</v>
      </c>
      <c r="R43" s="4">
        <v>8.4249224524191035E-4</v>
      </c>
      <c r="S43" s="4">
        <v>4.5936531026291583E-4</v>
      </c>
      <c r="T43" s="4">
        <v>26135</v>
      </c>
    </row>
  </sheetData>
  <mergeCells count="18">
    <mergeCell ref="O23:T23"/>
    <mergeCell ref="H23:M23"/>
    <mergeCell ref="A23:F23"/>
    <mergeCell ref="A37:F37"/>
    <mergeCell ref="H30:M30"/>
    <mergeCell ref="H37:M37"/>
    <mergeCell ref="O37:T37"/>
    <mergeCell ref="O30:T30"/>
    <mergeCell ref="A30:F30"/>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6" x14ac:dyDescent="0.4"/>
  <cols>
    <col min="1" max="1" width="10.69140625" style="2" bestFit="1" customWidth="1"/>
    <col min="2" max="2" width="11.84375" bestFit="1" customWidth="1"/>
    <col min="3" max="3" width="12" bestFit="1" customWidth="1"/>
    <col min="4" max="4" width="12.69140625" bestFit="1" customWidth="1"/>
    <col min="5" max="5" width="12" bestFit="1" customWidth="1"/>
    <col min="6" max="6" width="11.69140625" bestFit="1" customWidth="1"/>
    <col min="7" max="7" width="12" bestFit="1" customWidth="1"/>
    <col min="8" max="8" width="12" customWidth="1"/>
    <col min="9" max="9" width="8.3828125" customWidth="1"/>
    <col min="10" max="10" width="8.3046875" bestFit="1" customWidth="1"/>
    <col min="11" max="11" width="15.53515625" bestFit="1" customWidth="1"/>
    <col min="12" max="15" width="12" bestFit="1" customWidth="1"/>
    <col min="16" max="17" width="12.69140625" bestFit="1" customWidth="1"/>
    <col min="18" max="18" width="13.3046875" bestFit="1" customWidth="1"/>
    <col min="19" max="19" width="12.69140625" bestFit="1" customWidth="1"/>
  </cols>
  <sheetData>
    <row r="1" spans="1:19" ht="27.75" customHeight="1" x14ac:dyDescent="0.4">
      <c r="A1" s="78" t="s">
        <v>112</v>
      </c>
      <c r="B1" s="78"/>
      <c r="C1" s="78"/>
      <c r="D1" s="78"/>
      <c r="E1" s="78"/>
      <c r="F1" s="78"/>
      <c r="G1" s="78"/>
      <c r="H1" s="47"/>
      <c r="J1" s="76" t="s">
        <v>163</v>
      </c>
      <c r="K1" s="76"/>
      <c r="L1" s="76"/>
      <c r="M1" s="76"/>
      <c r="N1" s="76"/>
      <c r="O1" s="76"/>
      <c r="P1" s="76"/>
      <c r="Q1" s="76"/>
      <c r="R1" s="76"/>
      <c r="S1" s="76"/>
    </row>
    <row r="2" spans="1:19" ht="18.75" customHeight="1" thickBot="1" x14ac:dyDescent="0.55000000000000004">
      <c r="A2" s="77" t="s">
        <v>69</v>
      </c>
      <c r="B2" s="77"/>
      <c r="C2" s="77"/>
      <c r="D2" s="77"/>
      <c r="E2" s="77"/>
      <c r="F2" s="77"/>
      <c r="G2" s="77"/>
      <c r="H2" s="46"/>
      <c r="J2" s="75" t="s">
        <v>34</v>
      </c>
      <c r="K2" s="75"/>
      <c r="L2" s="75"/>
      <c r="M2" s="75"/>
      <c r="N2" s="75"/>
      <c r="O2" s="75"/>
      <c r="P2" s="75"/>
      <c r="Q2" s="75"/>
      <c r="R2" s="75"/>
      <c r="S2" s="75"/>
    </row>
    <row r="3" spans="1:19" ht="18.75" customHeight="1" thickTop="1" x14ac:dyDescent="0.4">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295</v>
      </c>
      <c r="J3" t="str" cm="1">
        <f t="array" ref="J3:S4">_xlfn.CHOOSECOLS(_xlfn.VSTACK(market_cap_change[#Headers],
  _xlfn._xlws.SORT(_xlfn._xlws.FILTER(market_cap_change[], market_cap_change[type]=J2),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4">
      <c r="A4" s="2">
        <v>45862</v>
      </c>
      <c r="B4">
        <v>-143.759906</v>
      </c>
      <c r="C4">
        <v>147.98363900000001</v>
      </c>
      <c r="D4">
        <v>-5092.6392279040001</v>
      </c>
      <c r="E4">
        <v>4503.1777269760005</v>
      </c>
      <c r="F4">
        <v>4.2237330000000002</v>
      </c>
      <c r="G4">
        <v>-589.46150092799951</v>
      </c>
      <c r="H4">
        <f>SUM($G4:G$8)</f>
        <v>-2295.4959411199998</v>
      </c>
      <c r="J4" s="2" t="str">
        <v>market</v>
      </c>
      <c r="K4" t="str">
        <v>Thị trường</v>
      </c>
      <c r="L4">
        <v>7558302.4858472841</v>
      </c>
      <c r="M4">
        <v>7701608.2811109629</v>
      </c>
      <c r="N4">
        <v>220279.03316747854</v>
      </c>
      <c r="O4">
        <v>76973.237903800225</v>
      </c>
      <c r="P4">
        <v>143305.7952636783</v>
      </c>
      <c r="Q4">
        <v>1.8960050293305272E-2</v>
      </c>
      <c r="R4" t="str">
        <v>neutral</v>
      </c>
      <c r="S4">
        <v>1</v>
      </c>
    </row>
    <row r="5" spans="1:19" ht="18.75" customHeight="1" thickBot="1" x14ac:dyDescent="0.55000000000000004">
      <c r="A5" s="2">
        <v>45861</v>
      </c>
      <c r="B5">
        <v>-127.76969099999999</v>
      </c>
      <c r="C5">
        <v>117.86644099999999</v>
      </c>
      <c r="D5">
        <v>-3630.3114240000004</v>
      </c>
      <c r="E5">
        <v>3736.5552168959998</v>
      </c>
      <c r="F5">
        <v>-9.9032499999999999</v>
      </c>
      <c r="G5">
        <v>106.2437928959996</v>
      </c>
      <c r="H5">
        <f>SUM($G5:G$8)</f>
        <v>-1706.0344401920001</v>
      </c>
      <c r="J5" s="75" t="s">
        <v>142</v>
      </c>
      <c r="K5" s="75"/>
      <c r="L5" s="75"/>
      <c r="M5" s="75"/>
      <c r="N5" s="75"/>
      <c r="O5" s="75"/>
      <c r="P5" s="75"/>
      <c r="Q5" s="75"/>
      <c r="R5" s="75"/>
      <c r="S5" s="75"/>
    </row>
    <row r="6" spans="1:19" ht="18.75" customHeight="1" thickTop="1" x14ac:dyDescent="0.4">
      <c r="A6" s="2">
        <v>45860</v>
      </c>
      <c r="B6">
        <v>-137.62955400000001</v>
      </c>
      <c r="C6">
        <v>127.139774</v>
      </c>
      <c r="D6">
        <v>-5610.5007267840001</v>
      </c>
      <c r="E6">
        <v>3730.192621568</v>
      </c>
      <c r="F6">
        <v>-10.48978</v>
      </c>
      <c r="G6">
        <v>-1880.3081052160003</v>
      </c>
      <c r="H6">
        <f>SUM($G6:G$8)</f>
        <v>-1812.2782330879998</v>
      </c>
      <c r="J6" t="str" cm="1">
        <f t="array" ref="J6:S28">_xlfn.CHOOSECOLS(_xlfn.VSTACK(market_cap_change[#Headers],
  _xlfn._xlws.SORT(_xlfn._xlws.FILTER(market_cap_change[], market_cap_change[type]=J5),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4">
      <c r="A7" s="2">
        <v>45859</v>
      </c>
      <c r="B7">
        <v>-135.65885700000001</v>
      </c>
      <c r="C7">
        <v>151.216342</v>
      </c>
      <c r="D7">
        <v>-4292.6643773440001</v>
      </c>
      <c r="E7">
        <v>4430.6298880000004</v>
      </c>
      <c r="F7">
        <v>15.557485</v>
      </c>
      <c r="G7">
        <v>137.96551065600039</v>
      </c>
      <c r="H7">
        <f>SUM($G7:G$8)</f>
        <v>68.029872128000576</v>
      </c>
      <c r="J7" s="2" t="str">
        <v>industry</v>
      </c>
      <c r="K7" t="str">
        <v>Ngân hàng</v>
      </c>
      <c r="L7">
        <v>2454438.2517996519</v>
      </c>
      <c r="M7">
        <v>2509287.4741031462</v>
      </c>
      <c r="N7">
        <v>220279.03316747854</v>
      </c>
      <c r="O7">
        <v>76973.237903800225</v>
      </c>
      <c r="P7">
        <v>54849.222303494054</v>
      </c>
      <c r="Q7">
        <v>2.234695546456612E-2</v>
      </c>
      <c r="R7" t="str">
        <v>positive</v>
      </c>
      <c r="S7">
        <v>0.18452078467162203</v>
      </c>
    </row>
    <row r="8" spans="1:19" ht="18.75" customHeight="1" x14ac:dyDescent="0.4">
      <c r="A8" s="2">
        <v>45856</v>
      </c>
      <c r="B8">
        <v>-104.937748</v>
      </c>
      <c r="C8">
        <v>120.88912000000001</v>
      </c>
      <c r="D8">
        <v>-3434.4492441599996</v>
      </c>
      <c r="E8">
        <v>3364.5136056319998</v>
      </c>
      <c r="F8">
        <v>15.951371999999999</v>
      </c>
      <c r="G8">
        <v>-69.935638527999814</v>
      </c>
      <c r="H8">
        <f>SUM($G$8:G8)</f>
        <v>-69.935638527999814</v>
      </c>
      <c r="J8" s="2" t="str">
        <v>industry</v>
      </c>
      <c r="K8" t="str">
        <v>Du lịch và DV</v>
      </c>
      <c r="L8">
        <v>338577.10393568809</v>
      </c>
      <c r="M8">
        <v>391728.68088048371</v>
      </c>
      <c r="N8">
        <v>220279.03316747854</v>
      </c>
      <c r="O8">
        <v>76973.237903800225</v>
      </c>
      <c r="P8">
        <v>53151.576944795612</v>
      </c>
      <c r="Q8">
        <v>0.15698514851403428</v>
      </c>
      <c r="R8" t="str">
        <v>positive</v>
      </c>
      <c r="S8">
        <v>0.17880965804984641</v>
      </c>
    </row>
    <row r="9" spans="1:19" ht="18.75" customHeight="1" thickBot="1" x14ac:dyDescent="0.55000000000000004">
      <c r="A9" s="77" t="s">
        <v>68</v>
      </c>
      <c r="B9" s="77"/>
      <c r="C9" s="77"/>
      <c r="D9" s="77"/>
      <c r="E9" s="77"/>
      <c r="F9" s="77"/>
      <c r="G9" s="77"/>
      <c r="H9" s="46"/>
      <c r="J9" t="str">
        <v>industry</v>
      </c>
      <c r="K9" t="str">
        <v>Công nghệ</v>
      </c>
      <c r="L9">
        <v>466952.66722087469</v>
      </c>
      <c r="M9">
        <v>492041.85375747259</v>
      </c>
      <c r="N9">
        <v>220279.03316747854</v>
      </c>
      <c r="O9">
        <v>76973.237903800225</v>
      </c>
      <c r="P9">
        <v>25089.186536597907</v>
      </c>
      <c r="Q9">
        <v>5.3729613936931195E-2</v>
      </c>
      <c r="R9" t="str">
        <v>positive</v>
      </c>
      <c r="S9">
        <v>8.4403683262630869E-2</v>
      </c>
    </row>
    <row r="10" spans="1:19" ht="18.75" customHeight="1" thickTop="1" x14ac:dyDescent="0.4">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295</v>
      </c>
      <c r="J10" t="str">
        <v>industry</v>
      </c>
      <c r="K10" t="str">
        <v>Chứng khoán</v>
      </c>
      <c r="L10">
        <v>288805.54987078853</v>
      </c>
      <c r="M10">
        <v>298468.87860699516</v>
      </c>
      <c r="N10">
        <v>220279.03316747854</v>
      </c>
      <c r="O10">
        <v>76973.237903800225</v>
      </c>
      <c r="P10">
        <v>9663.3287362065985</v>
      </c>
      <c r="Q10">
        <v>3.3459636563528648E-2</v>
      </c>
      <c r="R10" t="str">
        <v>positive</v>
      </c>
      <c r="S10">
        <v>3.2508847456002805E-2</v>
      </c>
    </row>
    <row r="11" spans="1:19" ht="18.75" customHeight="1" x14ac:dyDescent="0.4">
      <c r="A11" s="2">
        <v>45862</v>
      </c>
      <c r="B11">
        <v>0</v>
      </c>
      <c r="C11">
        <v>0</v>
      </c>
      <c r="D11">
        <v>0</v>
      </c>
      <c r="E11">
        <v>0</v>
      </c>
      <c r="F11">
        <v>0</v>
      </c>
      <c r="G11">
        <v>0</v>
      </c>
      <c r="H11">
        <f>SUM($G11:G$15)</f>
        <v>-90.501947007999945</v>
      </c>
      <c r="J11" t="str">
        <v>industry</v>
      </c>
      <c r="K11" t="str">
        <v>Hoá chất</v>
      </c>
      <c r="L11">
        <v>269702.81572613097</v>
      </c>
      <c r="M11">
        <v>278632.40280642261</v>
      </c>
      <c r="N11">
        <v>220279.03316747854</v>
      </c>
      <c r="O11">
        <v>76973.237903800225</v>
      </c>
      <c r="P11">
        <v>8929.5870802915997</v>
      </c>
      <c r="Q11">
        <v>3.3108987224512977E-2</v>
      </c>
      <c r="R11" t="str">
        <v>positive</v>
      </c>
      <c r="S11">
        <v>3.0040433494788521E-2</v>
      </c>
    </row>
    <row r="12" spans="1:19" ht="18.75" customHeight="1" x14ac:dyDescent="0.4">
      <c r="A12" s="2">
        <v>45861</v>
      </c>
      <c r="B12">
        <v>-34.343511999999997</v>
      </c>
      <c r="C12">
        <v>34.208834000000003</v>
      </c>
      <c r="D12">
        <v>-1311.7974344960001</v>
      </c>
      <c r="E12">
        <v>1173.5518658559999</v>
      </c>
      <c r="F12">
        <v>-0.13467799999999999</v>
      </c>
      <c r="G12">
        <v>-138.24556863999999</v>
      </c>
      <c r="H12">
        <f>SUM($G12:G$15)</f>
        <v>-90.501947007999945</v>
      </c>
      <c r="J12" t="str">
        <v>industry</v>
      </c>
      <c r="K12" t="str">
        <v>BĐS KCN</v>
      </c>
      <c r="L12">
        <v>169147.57171826047</v>
      </c>
      <c r="M12">
        <v>174032.6259692641</v>
      </c>
      <c r="N12">
        <v>220279.03316747854</v>
      </c>
      <c r="O12">
        <v>76973.237903800225</v>
      </c>
      <c r="P12">
        <v>4885.0542510036139</v>
      </c>
      <c r="Q12">
        <v>2.8880427909070965E-2</v>
      </c>
      <c r="R12" t="str">
        <v>positive</v>
      </c>
      <c r="S12">
        <v>1.6434035082047247E-2</v>
      </c>
    </row>
    <row r="13" spans="1:19" ht="18.75" customHeight="1" x14ac:dyDescent="0.4">
      <c r="A13" s="2">
        <v>45860</v>
      </c>
      <c r="B13">
        <v>-24.539016</v>
      </c>
      <c r="C13">
        <v>24.817322000000001</v>
      </c>
      <c r="D13">
        <v>-815.79190323199998</v>
      </c>
      <c r="E13">
        <v>767.093584384</v>
      </c>
      <c r="F13">
        <v>0.278306</v>
      </c>
      <c r="G13">
        <v>-48.698318847999936</v>
      </c>
      <c r="H13">
        <f>SUM($G13:G$15)</f>
        <v>47.743621632000043</v>
      </c>
      <c r="J13" t="str">
        <v>industry</v>
      </c>
      <c r="K13" t="str">
        <v>Vận tải</v>
      </c>
      <c r="L13">
        <v>158569.46375785919</v>
      </c>
      <c r="M13">
        <v>163004.23760720156</v>
      </c>
      <c r="N13">
        <v>220279.03316747854</v>
      </c>
      <c r="O13">
        <v>76973.237903800225</v>
      </c>
      <c r="P13">
        <v>4434.7738493423649</v>
      </c>
      <c r="Q13">
        <v>2.7967388829127995E-2</v>
      </c>
      <c r="R13" t="str">
        <v>positive</v>
      </c>
      <c r="S13">
        <v>1.4919226128566535E-2</v>
      </c>
    </row>
    <row r="14" spans="1:19" ht="18.75" customHeight="1" x14ac:dyDescent="0.4">
      <c r="A14" s="2">
        <v>45859</v>
      </c>
      <c r="B14">
        <v>-23.948093</v>
      </c>
      <c r="C14">
        <v>23.981439999999999</v>
      </c>
      <c r="D14">
        <v>-756.64992511999992</v>
      </c>
      <c r="E14">
        <v>718.13489049600003</v>
      </c>
      <c r="F14">
        <v>3.3347000000000002E-2</v>
      </c>
      <c r="G14">
        <v>-38.515034623999952</v>
      </c>
      <c r="H14">
        <f>SUM($G14:G$15)</f>
        <v>96.441940479999971</v>
      </c>
      <c r="J14" t="str">
        <v>industry</v>
      </c>
      <c r="K14" t="str">
        <v>Công nghiệp</v>
      </c>
      <c r="L14">
        <v>221810.07254192946</v>
      </c>
      <c r="M14">
        <v>226178.86232057848</v>
      </c>
      <c r="N14">
        <v>220279.03316747854</v>
      </c>
      <c r="O14">
        <v>76973.237903800225</v>
      </c>
      <c r="P14">
        <v>4368.7897786490366</v>
      </c>
      <c r="Q14">
        <v>1.9696083809824169E-2</v>
      </c>
      <c r="R14" t="str">
        <v>positive</v>
      </c>
      <c r="S14">
        <v>1.4697246089673894E-2</v>
      </c>
    </row>
    <row r="15" spans="1:19" ht="18.75" customHeight="1" x14ac:dyDescent="0.4">
      <c r="A15" s="2">
        <v>45856</v>
      </c>
      <c r="B15">
        <v>-26.291710999999999</v>
      </c>
      <c r="C15">
        <v>26.1722</v>
      </c>
      <c r="D15">
        <v>-814.31362969600002</v>
      </c>
      <c r="E15">
        <v>949.2706048</v>
      </c>
      <c r="F15">
        <v>-0.11951100000000001</v>
      </c>
      <c r="G15">
        <v>134.95697510399992</v>
      </c>
      <c r="H15">
        <f>SUM($G$15:G15)</f>
        <v>134.95697510399992</v>
      </c>
      <c r="J15" t="str">
        <v>industry</v>
      </c>
      <c r="K15" t="str">
        <v>DV hạ tầng</v>
      </c>
      <c r="L15">
        <v>289775.93481161864</v>
      </c>
      <c r="M15">
        <v>292179.29643763276</v>
      </c>
      <c r="N15">
        <v>220279.03316747854</v>
      </c>
      <c r="O15">
        <v>76973.237903800225</v>
      </c>
      <c r="P15">
        <v>2403.361626014078</v>
      </c>
      <c r="Q15">
        <v>8.2938620406022411E-3</v>
      </c>
      <c r="R15" t="str">
        <v>positive</v>
      </c>
      <c r="S15">
        <v>8.0852590876850546E-3</v>
      </c>
    </row>
    <row r="16" spans="1:19" ht="18.75" customHeight="1" x14ac:dyDescent="0.4">
      <c r="J16" t="str">
        <v>industry</v>
      </c>
      <c r="K16" t="str">
        <v>Dầu khí</v>
      </c>
      <c r="L16">
        <v>150211.17315474123</v>
      </c>
      <c r="M16">
        <v>152533.0337451699</v>
      </c>
      <c r="N16">
        <v>220279.03316747854</v>
      </c>
      <c r="O16">
        <v>76973.237903800225</v>
      </c>
      <c r="P16">
        <v>2321.8605904286787</v>
      </c>
      <c r="Q16">
        <v>1.5457309477483302E-2</v>
      </c>
      <c r="R16" t="str">
        <v>positive</v>
      </c>
      <c r="S16">
        <v>7.8110777154396047E-3</v>
      </c>
    </row>
    <row r="17" spans="1:19" ht="18.75" customHeight="1" x14ac:dyDescent="0.4">
      <c r="A17" s="76" t="s">
        <v>113</v>
      </c>
      <c r="B17" s="79"/>
      <c r="C17" s="79"/>
      <c r="E17" s="76" t="s">
        <v>114</v>
      </c>
      <c r="F17" s="76"/>
      <c r="G17" s="76"/>
      <c r="H17" s="76"/>
      <c r="J17" t="str">
        <v>industry</v>
      </c>
      <c r="K17" t="str">
        <v>Bảo hiểm</v>
      </c>
      <c r="L17">
        <v>73674.435926077596</v>
      </c>
      <c r="M17">
        <v>75587.397292862035</v>
      </c>
      <c r="N17">
        <v>220279.03316747854</v>
      </c>
      <c r="O17">
        <v>76973.237903800225</v>
      </c>
      <c r="P17">
        <v>1912.9613667844246</v>
      </c>
      <c r="Q17">
        <v>2.5965062952145825E-2</v>
      </c>
      <c r="R17" t="str">
        <v>positive</v>
      </c>
      <c r="S17">
        <v>6.4354810810703994E-3</v>
      </c>
    </row>
    <row r="18" spans="1:19" ht="18.75" customHeight="1" thickBot="1" x14ac:dyDescent="0.55000000000000004">
      <c r="A18" s="75" t="s">
        <v>69</v>
      </c>
      <c r="B18" s="75"/>
      <c r="C18" s="75"/>
      <c r="E18" s="75" t="s">
        <v>69</v>
      </c>
      <c r="F18" s="75"/>
      <c r="G18" s="75" t="s">
        <v>68</v>
      </c>
      <c r="H18" s="75"/>
      <c r="J18" t="str">
        <v>industry</v>
      </c>
      <c r="K18" t="str">
        <v>Thép</v>
      </c>
      <c r="L18">
        <v>229665.61474369981</v>
      </c>
      <c r="M18">
        <v>231188.77247634655</v>
      </c>
      <c r="N18">
        <v>220279.03316747854</v>
      </c>
      <c r="O18">
        <v>76973.237903800225</v>
      </c>
      <c r="P18">
        <v>1523.1577326467468</v>
      </c>
      <c r="Q18">
        <v>6.6320669480563633E-3</v>
      </c>
      <c r="R18" t="str">
        <v>positive</v>
      </c>
      <c r="S18">
        <v>5.1241247952702957E-3</v>
      </c>
    </row>
    <row r="19" spans="1:19" ht="18.75" customHeight="1" thickTop="1" x14ac:dyDescent="0.4">
      <c r="A19"/>
      <c r="B19" t="s">
        <v>95</v>
      </c>
      <c r="C19" t="s">
        <v>128</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Công ty tài chính</v>
      </c>
      <c r="L19">
        <v>24147.152907646829</v>
      </c>
      <c r="M19">
        <v>25442.275156284555</v>
      </c>
      <c r="N19">
        <v>220279.03316747854</v>
      </c>
      <c r="O19">
        <v>76973.237903800225</v>
      </c>
      <c r="P19">
        <v>1295.1222486377249</v>
      </c>
      <c r="Q19">
        <v>5.3634573549562942E-2</v>
      </c>
      <c r="R19" t="str">
        <v>positive</v>
      </c>
      <c r="S19">
        <v>4.3569801635835598E-3</v>
      </c>
    </row>
    <row r="20" spans="1:19" ht="18.75" customHeight="1" x14ac:dyDescent="0.4">
      <c r="A20" t="s">
        <v>126</v>
      </c>
      <c r="B20">
        <f>SUM(C4:C8)</f>
        <v>665.09531600000003</v>
      </c>
      <c r="C20">
        <f>SUM(E4:E8)</f>
        <v>19765.069059072001</v>
      </c>
      <c r="E20" t="str">
        <v>HDB</v>
      </c>
      <c r="F20">
        <v>548.807266304</v>
      </c>
      <c r="G20" t="str">
        <v>HPG</v>
      </c>
      <c r="H20">
        <v>111.99080345600001</v>
      </c>
      <c r="J20" t="str">
        <v>industry</v>
      </c>
      <c r="K20" t="str">
        <v>Xây dựng</v>
      </c>
      <c r="L20">
        <v>158753.33624208055</v>
      </c>
      <c r="M20">
        <v>159792.19167901212</v>
      </c>
      <c r="N20">
        <v>220279.03316747854</v>
      </c>
      <c r="O20">
        <v>76973.237903800225</v>
      </c>
      <c r="P20">
        <v>1038.8554369315677</v>
      </c>
      <c r="Q20">
        <v>6.5438337330273998E-3</v>
      </c>
      <c r="R20" t="str">
        <v>positive</v>
      </c>
      <c r="S20">
        <v>3.4948612274267815E-3</v>
      </c>
    </row>
    <row r="21" spans="1:19" ht="18.75" customHeight="1" x14ac:dyDescent="0.4">
      <c r="A21" t="s">
        <v>127</v>
      </c>
      <c r="B21">
        <f>SUM(B4:B8)</f>
        <v>-649.75575600000002</v>
      </c>
      <c r="C21">
        <f>SUM(D4:D8)</f>
        <v>-22060.565000192</v>
      </c>
      <c r="E21" t="str">
        <v>VPB</v>
      </c>
      <c r="F21">
        <v>527.85243750399991</v>
      </c>
      <c r="G21" t="str">
        <v>TCB</v>
      </c>
      <c r="H21">
        <v>103.469244416</v>
      </c>
      <c r="J21" t="str">
        <v>industry</v>
      </c>
      <c r="K21" t="str">
        <v>Bán lẻ</v>
      </c>
      <c r="L21">
        <v>145941.07950836577</v>
      </c>
      <c r="M21">
        <v>146706.70477422184</v>
      </c>
      <c r="N21">
        <v>220279.03316747854</v>
      </c>
      <c r="O21">
        <v>76973.237903800225</v>
      </c>
      <c r="P21">
        <v>765.62526585608384</v>
      </c>
      <c r="Q21">
        <v>5.2461258230735632E-3</v>
      </c>
      <c r="R21" t="str">
        <v>positive</v>
      </c>
      <c r="S21">
        <v>2.5756750759104979E-3</v>
      </c>
    </row>
    <row r="22" spans="1:19" ht="18.75" customHeight="1" x14ac:dyDescent="0.4">
      <c r="A22" t="s">
        <v>129</v>
      </c>
      <c r="B22">
        <f>SUM(F4:F8)</f>
        <v>15.339559999999999</v>
      </c>
      <c r="C22">
        <f>SUM(G4:G8)</f>
        <v>-2295.4959411199998</v>
      </c>
      <c r="E22" t="str">
        <v>FRT</v>
      </c>
      <c r="F22">
        <v>397.23426739199994</v>
      </c>
      <c r="G22" t="str">
        <v>VNM</v>
      </c>
      <c r="H22">
        <v>93.857289727999998</v>
      </c>
      <c r="J22" t="str">
        <v>industry</v>
      </c>
      <c r="K22" t="str">
        <v>Thực phẩm</v>
      </c>
      <c r="L22">
        <v>566662.02651683567</v>
      </c>
      <c r="M22">
        <v>567407.23336610373</v>
      </c>
      <c r="N22">
        <v>220279.03316747854</v>
      </c>
      <c r="O22">
        <v>76973.237903800225</v>
      </c>
      <c r="P22">
        <v>745.20684926801005</v>
      </c>
      <c r="Q22">
        <v>1.3150816790189757E-3</v>
      </c>
      <c r="R22" t="str">
        <v>positive</v>
      </c>
      <c r="S22">
        <v>2.5069845440787741E-3</v>
      </c>
    </row>
    <row r="23" spans="1:19" ht="18.75" customHeight="1" thickBot="1" x14ac:dyDescent="0.55000000000000004">
      <c r="A23" s="75" t="s">
        <v>68</v>
      </c>
      <c r="B23" s="75"/>
      <c r="C23" s="75"/>
      <c r="E23" t="str">
        <v>VNM</v>
      </c>
      <c r="F23">
        <v>274.65544191999999</v>
      </c>
      <c r="G23" t="str">
        <v>VHM</v>
      </c>
      <c r="H23">
        <v>55.128203264</v>
      </c>
      <c r="J23" t="str">
        <v>industry</v>
      </c>
      <c r="K23" t="str">
        <v>Khoáng sản</v>
      </c>
      <c r="L23">
        <v>82394.822071264149</v>
      </c>
      <c r="M23">
        <v>83131.222052004887</v>
      </c>
      <c r="N23">
        <v>220279.03316747854</v>
      </c>
      <c r="O23">
        <v>76973.237903800225</v>
      </c>
      <c r="P23">
        <v>736.39998074073935</v>
      </c>
      <c r="Q23">
        <v>8.937454590336005E-3</v>
      </c>
      <c r="R23" t="str">
        <v>positive</v>
      </c>
      <c r="S23">
        <v>2.4773569536972731E-3</v>
      </c>
    </row>
    <row r="24" spans="1:19" ht="18.75" customHeight="1" thickTop="1" x14ac:dyDescent="0.4">
      <c r="A24"/>
      <c r="B24" t="s">
        <v>95</v>
      </c>
      <c r="C24" t="s">
        <v>128</v>
      </c>
      <c r="E24" t="str">
        <v>SSI</v>
      </c>
      <c r="F24">
        <v>169.59544524800003</v>
      </c>
      <c r="G24" t="str">
        <v>CTG</v>
      </c>
      <c r="H24">
        <v>40.472891392000001</v>
      </c>
      <c r="J24" t="str">
        <v>industry</v>
      </c>
      <c r="K24" t="str">
        <v>Thuỷ sản</v>
      </c>
      <c r="L24">
        <v>30324.852571731539</v>
      </c>
      <c r="M24">
        <v>31058.815061677196</v>
      </c>
      <c r="N24">
        <v>220279.03316747854</v>
      </c>
      <c r="O24">
        <v>76973.237903800225</v>
      </c>
      <c r="P24">
        <v>733.96248994565792</v>
      </c>
      <c r="Q24">
        <v>2.4203332504569158E-2</v>
      </c>
      <c r="R24" t="str">
        <v>positive</v>
      </c>
      <c r="S24">
        <v>2.4691568791064323E-3</v>
      </c>
    </row>
    <row r="25" spans="1:19" ht="18.75" customHeight="1" x14ac:dyDescent="0.4">
      <c r="A25" t="s">
        <v>126</v>
      </c>
      <c r="B25">
        <f>SUM(C11:C15)</f>
        <v>109.17979600000001</v>
      </c>
      <c r="C25">
        <f>SUM(E11:E15)</f>
        <v>3608.0509455359997</v>
      </c>
      <c r="E25" t="str">
        <v>MWG</v>
      </c>
      <c r="F25">
        <v>157.15463014399998</v>
      </c>
      <c r="G25" t="str">
        <v>TPB</v>
      </c>
      <c r="H25">
        <v>35.438351264000005</v>
      </c>
      <c r="J25" t="str">
        <v>industry</v>
      </c>
      <c r="K25" t="str">
        <v>Y tế</v>
      </c>
      <c r="L25">
        <v>47880.751788361558</v>
      </c>
      <c r="M25">
        <v>48329.201937268692</v>
      </c>
      <c r="N25">
        <v>220279.03316747854</v>
      </c>
      <c r="O25">
        <v>76973.237903800225</v>
      </c>
      <c r="P25">
        <v>448.45014890713355</v>
      </c>
      <c r="Q25">
        <v>9.3659796924103218E-3</v>
      </c>
      <c r="R25" t="str">
        <v>positive</v>
      </c>
      <c r="S25">
        <v>1.5086517162373461E-3</v>
      </c>
    </row>
    <row r="26" spans="1:19" ht="18.75" customHeight="1" x14ac:dyDescent="0.4">
      <c r="A26" t="s">
        <v>127</v>
      </c>
      <c r="B26">
        <f>SUM(B11:B15)</f>
        <v>-109.122332</v>
      </c>
      <c r="C26">
        <f>SUM(D11:D15)</f>
        <v>-3698.5528925439999</v>
      </c>
      <c r="E26" t="str">
        <v>VND</v>
      </c>
      <c r="F26">
        <v>121.989556736</v>
      </c>
      <c r="G26" t="str">
        <v>VIB</v>
      </c>
      <c r="H26">
        <v>33.78050713599999</v>
      </c>
      <c r="J26" t="str">
        <v>industry</v>
      </c>
      <c r="K26" t="str">
        <v>Hàng tiêu dùng</v>
      </c>
      <c r="L26">
        <v>62776.966152870576</v>
      </c>
      <c r="M26">
        <v>63064.090876704533</v>
      </c>
      <c r="N26">
        <v>220279.03316747854</v>
      </c>
      <c r="O26">
        <v>76973.237903800225</v>
      </c>
      <c r="P26">
        <v>287.12472383395527</v>
      </c>
      <c r="Q26">
        <v>4.5737272988753261E-3</v>
      </c>
      <c r="R26" t="str">
        <v>positive</v>
      </c>
      <c r="S26">
        <v>9.6592945379080043E-4</v>
      </c>
    </row>
    <row r="27" spans="1:19" ht="18.75" customHeight="1" x14ac:dyDescent="0.4">
      <c r="A27" t="s">
        <v>129</v>
      </c>
      <c r="B27">
        <f>SUM(F11:F15)</f>
        <v>5.7463999999999987E-2</v>
      </c>
      <c r="C27">
        <f>SUM(G11:G15)</f>
        <v>-90.501947007999945</v>
      </c>
      <c r="E27" t="str">
        <v>HSG</v>
      </c>
      <c r="F27">
        <v>107.13528634800002</v>
      </c>
      <c r="G27" t="str">
        <v>STB</v>
      </c>
      <c r="H27">
        <v>33.699223551999992</v>
      </c>
      <c r="J27" t="str">
        <v>industry</v>
      </c>
      <c r="K27" t="str">
        <v>Dệt may</v>
      </c>
      <c r="L27">
        <v>23724.537383164799</v>
      </c>
      <c r="M27">
        <v>24004.99436791076</v>
      </c>
      <c r="N27">
        <v>220279.03316747854</v>
      </c>
      <c r="O27">
        <v>76973.237903800225</v>
      </c>
      <c r="P27">
        <v>280.45698474595963</v>
      </c>
      <c r="Q27">
        <v>1.1821388978694105E-2</v>
      </c>
      <c r="R27" t="str">
        <v>positive</v>
      </c>
      <c r="S27">
        <v>9.4349820687731007E-4</v>
      </c>
    </row>
    <row r="28" spans="1:19" ht="18.75" customHeight="1" x14ac:dyDescent="0.4">
      <c r="E28" t="str">
        <v>VRE</v>
      </c>
      <c r="F28">
        <v>98.871900160000024</v>
      </c>
      <c r="G28" t="str">
        <v>HAH</v>
      </c>
      <c r="H28">
        <v>31.042058944000001</v>
      </c>
      <c r="J28" t="str">
        <v>industry</v>
      </c>
      <c r="K28" t="str">
        <v>Bất động sản</v>
      </c>
      <c r="L28">
        <v>1304366.3054976421</v>
      </c>
      <c r="M28">
        <v>1267808.0358361991</v>
      </c>
      <c r="N28">
        <v>220279.03316747854</v>
      </c>
      <c r="O28">
        <v>76973.237903800225</v>
      </c>
      <c r="P28">
        <v>-36558.269661443235</v>
      </c>
      <c r="Q28">
        <v>-2.8027609657929147E-2</v>
      </c>
      <c r="R28" t="str">
        <v>nagative</v>
      </c>
      <c r="S28">
        <v>-0.12298735188696623</v>
      </c>
    </row>
    <row r="29" spans="1:19" ht="18.75" customHeight="1" thickBot="1" x14ac:dyDescent="0.55000000000000004">
      <c r="E29" t="str">
        <v>EVF</v>
      </c>
      <c r="F29">
        <v>98.224372991999999</v>
      </c>
      <c r="G29" t="str">
        <v>BID</v>
      </c>
      <c r="H29">
        <v>25.625729751999998</v>
      </c>
      <c r="J29" s="75" t="s">
        <v>158</v>
      </c>
      <c r="K29" s="75"/>
      <c r="L29" s="75"/>
      <c r="M29" s="75"/>
      <c r="N29" s="75"/>
      <c r="O29" s="75"/>
      <c r="P29" s="75"/>
      <c r="Q29" s="75"/>
      <c r="R29" s="75"/>
      <c r="S29" s="75"/>
    </row>
    <row r="30" spans="1:19" ht="18.75" customHeight="1" thickTop="1" thickBot="1" x14ac:dyDescent="0.55000000000000004">
      <c r="E30" s="75" t="s">
        <v>69</v>
      </c>
      <c r="F30" s="75"/>
      <c r="G30" s="75" t="s">
        <v>68</v>
      </c>
      <c r="H30" s="75"/>
      <c r="J30" t="str" cm="1">
        <f t="array" ref="J30:S40">_xlfn.CHOOSECOLS(_xlfn.VSTACK(market_cap_change[#Headers],
  _xlfn._xlws.SORT(_xlfn._xlws.FILTER(market_cap_change[], market_cap_change[type]=J29),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4">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HVN</v>
      </c>
      <c r="L31">
        <v>65442.055654845215</v>
      </c>
      <c r="M31">
        <v>103709.32155350586</v>
      </c>
      <c r="N31">
        <v>220279.03316747854</v>
      </c>
      <c r="O31">
        <v>76973.237903800225</v>
      </c>
      <c r="P31">
        <v>38267.26589866064</v>
      </c>
      <c r="Q31">
        <v>0.58475036451315077</v>
      </c>
      <c r="R31" t="str">
        <v>positive</v>
      </c>
      <c r="S31">
        <v>0.12873666451982951</v>
      </c>
    </row>
    <row r="32" spans="1:19" ht="18.75" customHeight="1" x14ac:dyDescent="0.4">
      <c r="E32" t="str">
        <v>KDH</v>
      </c>
      <c r="F32">
        <v>114.862575104</v>
      </c>
      <c r="G32" t="str">
        <v>TCH</v>
      </c>
      <c r="H32">
        <v>15.248594688000001</v>
      </c>
      <c r="J32" t="str">
        <v>stock</v>
      </c>
      <c r="K32" t="str">
        <v>FPT</v>
      </c>
      <c r="L32">
        <v>162302.26079623436</v>
      </c>
      <c r="M32">
        <v>189602.84967875975</v>
      </c>
      <c r="N32">
        <v>220279.03316747854</v>
      </c>
      <c r="O32">
        <v>76973.237903800225</v>
      </c>
      <c r="P32">
        <v>27300.588882525393</v>
      </c>
      <c r="Q32">
        <v>0.16820830929028441</v>
      </c>
      <c r="R32" t="str">
        <v>positive</v>
      </c>
      <c r="S32">
        <v>9.1843163331051289E-2</v>
      </c>
    </row>
    <row r="33" spans="5:19" ht="18.75" customHeight="1" x14ac:dyDescent="0.4">
      <c r="E33" t="str">
        <v>VHC</v>
      </c>
      <c r="F33">
        <v>127.34886553599998</v>
      </c>
      <c r="G33" t="str">
        <v>VCI</v>
      </c>
      <c r="H33">
        <v>24.751049855999995</v>
      </c>
      <c r="J33" t="str">
        <v>stock</v>
      </c>
      <c r="K33" t="str">
        <v>VPB</v>
      </c>
      <c r="L33">
        <v>169389.27701055177</v>
      </c>
      <c r="M33">
        <v>185653.81482944824</v>
      </c>
      <c r="N33">
        <v>220279.03316747854</v>
      </c>
      <c r="O33">
        <v>76973.237903800225</v>
      </c>
      <c r="P33">
        <v>16264.537818896468</v>
      </c>
      <c r="Q33">
        <v>9.6018697912520753E-2</v>
      </c>
      <c r="R33" t="str">
        <v>positive</v>
      </c>
      <c r="S33">
        <v>5.471627772692899E-2</v>
      </c>
    </row>
    <row r="34" spans="5:19" ht="18.75" customHeight="1" x14ac:dyDescent="0.4">
      <c r="E34" t="str">
        <v>MCH</v>
      </c>
      <c r="F34">
        <v>161.74421247999999</v>
      </c>
      <c r="G34" t="str">
        <v>DGC</v>
      </c>
      <c r="H34">
        <v>29.156788319999997</v>
      </c>
      <c r="J34" t="str">
        <v>stock</v>
      </c>
      <c r="K34" t="str">
        <v>VJC</v>
      </c>
      <c r="L34">
        <v>55197.338707854491</v>
      </c>
      <c r="M34">
        <v>67088.72549792724</v>
      </c>
      <c r="N34">
        <v>220279.03316747854</v>
      </c>
      <c r="O34">
        <v>76973.237903800225</v>
      </c>
      <c r="P34">
        <v>11891.386790072749</v>
      </c>
      <c r="Q34">
        <v>0.2154340602000912</v>
      </c>
      <c r="R34" t="str">
        <v>positive</v>
      </c>
      <c r="S34">
        <v>4.0004359755492956E-2</v>
      </c>
    </row>
    <row r="35" spans="5:19" ht="18.75" customHeight="1" x14ac:dyDescent="0.4">
      <c r="E35" t="str">
        <v>STB</v>
      </c>
      <c r="F35">
        <v>183.08055449600002</v>
      </c>
      <c r="G35" t="str">
        <v>EIB</v>
      </c>
      <c r="H35">
        <v>36.778639215999995</v>
      </c>
      <c r="J35" t="str">
        <v>stock</v>
      </c>
      <c r="K35" t="str">
        <v>HDB</v>
      </c>
      <c r="L35">
        <v>85279.480625140131</v>
      </c>
      <c r="M35">
        <v>95764.66283314013</v>
      </c>
      <c r="N35">
        <v>220279.03316747854</v>
      </c>
      <c r="O35">
        <v>76973.237903800225</v>
      </c>
      <c r="P35">
        <v>10485.182207999998</v>
      </c>
      <c r="Q35">
        <v>0.12295082159434492</v>
      </c>
      <c r="R35" t="str">
        <v>positive</v>
      </c>
      <c r="S35">
        <v>3.5273682418681111E-2</v>
      </c>
    </row>
    <row r="36" spans="5:19" ht="18.75" customHeight="1" x14ac:dyDescent="0.4">
      <c r="E36" t="str">
        <v>GMD</v>
      </c>
      <c r="F36">
        <v>204.14401126399997</v>
      </c>
      <c r="G36" t="str">
        <v>VSC</v>
      </c>
      <c r="H36">
        <v>41.102250519999998</v>
      </c>
      <c r="J36" t="str">
        <v>stock</v>
      </c>
      <c r="K36" t="str">
        <v>MCH</v>
      </c>
      <c r="L36">
        <v>124071.030144</v>
      </c>
      <c r="M36">
        <v>121126.96859283105</v>
      </c>
      <c r="N36">
        <v>220279.03316747854</v>
      </c>
      <c r="O36">
        <v>76973.237903800225</v>
      </c>
      <c r="P36">
        <v>-2944.0615511689539</v>
      </c>
      <c r="Q36">
        <v>-2.3728839421676445E-2</v>
      </c>
      <c r="R36" t="str">
        <v>nagative</v>
      </c>
      <c r="S36">
        <v>-9.9042525076721497E-3</v>
      </c>
    </row>
    <row r="37" spans="5:19" ht="18.75" customHeight="1" x14ac:dyDescent="0.4">
      <c r="E37" t="str">
        <v>VCB</v>
      </c>
      <c r="F37">
        <v>277.78252492799999</v>
      </c>
      <c r="G37" t="str">
        <v>BSR</v>
      </c>
      <c r="H37">
        <v>41.159240191999999</v>
      </c>
      <c r="J37" t="str">
        <v>stock</v>
      </c>
      <c r="K37" t="str">
        <v>MSN</v>
      </c>
      <c r="L37">
        <v>119672.61261625489</v>
      </c>
      <c r="M37">
        <v>114528.65467250977</v>
      </c>
      <c r="N37">
        <v>220279.03316747854</v>
      </c>
      <c r="O37">
        <v>76973.237903800225</v>
      </c>
      <c r="P37">
        <v>-5143.9579437451175</v>
      </c>
      <c r="Q37">
        <v>-4.2983585227138459E-2</v>
      </c>
      <c r="R37" t="str">
        <v>nagative</v>
      </c>
      <c r="S37">
        <v>-1.7305024870648129E-2</v>
      </c>
    </row>
    <row r="38" spans="5:19" ht="18.75" customHeight="1" x14ac:dyDescent="0.4">
      <c r="E38" t="str">
        <v>HPG</v>
      </c>
      <c r="F38">
        <v>409.66810214399999</v>
      </c>
      <c r="G38" t="str">
        <v>NLG</v>
      </c>
      <c r="H38">
        <v>65.892919231999997</v>
      </c>
      <c r="J38" t="str">
        <v>stock</v>
      </c>
      <c r="K38" t="str">
        <v>TCB</v>
      </c>
      <c r="L38">
        <v>256100.88383999999</v>
      </c>
      <c r="M38">
        <v>247623.05608834571</v>
      </c>
      <c r="N38">
        <v>220279.03316747854</v>
      </c>
      <c r="O38">
        <v>76973.237903800225</v>
      </c>
      <c r="P38">
        <v>-8477.8277516542876</v>
      </c>
      <c r="Q38">
        <v>-3.3103469322467639E-2</v>
      </c>
      <c r="R38" t="str">
        <v>nagative</v>
      </c>
      <c r="S38">
        <v>-2.8520649215229617E-2</v>
      </c>
    </row>
    <row r="39" spans="5:19" ht="18.75" customHeight="1" x14ac:dyDescent="0.4">
      <c r="E39" t="str">
        <v>VHM</v>
      </c>
      <c r="F39">
        <v>422.65509478399997</v>
      </c>
      <c r="G39" t="str">
        <v>VIX</v>
      </c>
      <c r="H39">
        <v>171.94129681599998</v>
      </c>
      <c r="J39" t="str">
        <v>stock</v>
      </c>
      <c r="K39" t="str">
        <v>VIC</v>
      </c>
      <c r="L39">
        <v>455015.72659199999</v>
      </c>
      <c r="M39">
        <v>438191.60985835548</v>
      </c>
      <c r="N39">
        <v>220279.03316747854</v>
      </c>
      <c r="O39">
        <v>76973.237903800225</v>
      </c>
      <c r="P39">
        <v>-16824.116733644507</v>
      </c>
      <c r="Q39">
        <v>-3.6974802738478148E-2</v>
      </c>
      <c r="R39" t="str">
        <v>nagative</v>
      </c>
      <c r="S39">
        <v>-5.6598782821781088E-2</v>
      </c>
    </row>
    <row r="40" spans="5:19" ht="18.75" customHeight="1" x14ac:dyDescent="0.4">
      <c r="E40" t="str">
        <v>FPT</v>
      </c>
      <c r="F40">
        <v>452.7089469440001</v>
      </c>
      <c r="G40" t="str">
        <v>VPB</v>
      </c>
      <c r="H40">
        <v>197.88080537600001</v>
      </c>
      <c r="J40" t="str">
        <v>stock</v>
      </c>
      <c r="K40" t="str">
        <v>VHM</v>
      </c>
      <c r="L40">
        <v>394311.54892799997</v>
      </c>
      <c r="M40">
        <v>372131.51803338673</v>
      </c>
      <c r="N40">
        <v>220279.03316747854</v>
      </c>
      <c r="O40">
        <v>76973.237903800225</v>
      </c>
      <c r="P40">
        <v>-22180.030894613243</v>
      </c>
      <c r="Q40">
        <v>-5.6250015894571848E-2</v>
      </c>
      <c r="R40" t="str">
        <v>nagative</v>
      </c>
      <c r="S40">
        <v>-7.4616859325171134E-2</v>
      </c>
    </row>
    <row r="41" spans="5:19" x14ac:dyDescent="0.4">
      <c r="E41" t="str">
        <v>VJC</v>
      </c>
      <c r="F41">
        <v>1921.6397378559998</v>
      </c>
      <c r="G41" t="str">
        <v>FRT</v>
      </c>
      <c r="H41">
        <v>291.21954384000003</v>
      </c>
    </row>
  </sheetData>
  <mergeCells count="15">
    <mergeCell ref="E30:F30"/>
    <mergeCell ref="G30:H30"/>
    <mergeCell ref="A2:G2"/>
    <mergeCell ref="A9:G9"/>
    <mergeCell ref="A1:G1"/>
    <mergeCell ref="E18:F18"/>
    <mergeCell ref="G18:H18"/>
    <mergeCell ref="E17:H17"/>
    <mergeCell ref="A18:C18"/>
    <mergeCell ref="A17:C17"/>
    <mergeCell ref="A23:C23"/>
    <mergeCell ref="J1:S1"/>
    <mergeCell ref="J2:S2"/>
    <mergeCell ref="J5:S5"/>
    <mergeCell ref="J29:S29"/>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6" x14ac:dyDescent="0.4"/>
  <sheetData>
    <row r="1" spans="1:1" x14ac:dyDescent="0.4">
      <c r="A1" s="62" t="s">
        <v>262</v>
      </c>
    </row>
    <row r="2" spans="1:1" x14ac:dyDescent="0.4">
      <c r="A2" s="61" t="s">
        <v>263</v>
      </c>
    </row>
    <row r="3" spans="1:1" x14ac:dyDescent="0.4">
      <c r="A3" t="s">
        <v>265</v>
      </c>
    </row>
    <row r="4" spans="1:1" x14ac:dyDescent="0.4">
      <c r="A4" s="62" t="s">
        <v>266</v>
      </c>
    </row>
    <row r="5" spans="1:1" x14ac:dyDescent="0.4">
      <c r="A5" s="61" t="s">
        <v>267</v>
      </c>
    </row>
    <row r="6" spans="1:1" x14ac:dyDescent="0.4">
      <c r="A6" t="s">
        <v>268</v>
      </c>
    </row>
    <row r="7" spans="1:1" x14ac:dyDescent="0.4">
      <c r="A7" t="s">
        <v>269</v>
      </c>
    </row>
    <row r="8" spans="1:1" x14ac:dyDescent="0.4">
      <c r="A8" t="s">
        <v>270</v>
      </c>
    </row>
    <row r="9" spans="1:1" x14ac:dyDescent="0.4">
      <c r="A9" t="s">
        <v>271</v>
      </c>
    </row>
    <row r="10" spans="1:1" x14ac:dyDescent="0.4">
      <c r="A10" t="s">
        <v>272</v>
      </c>
    </row>
    <row r="11" spans="1:1" x14ac:dyDescent="0.4">
      <c r="A11" t="s">
        <v>273</v>
      </c>
    </row>
    <row r="12" spans="1:1" x14ac:dyDescent="0.4">
      <c r="A12" t="s">
        <v>274</v>
      </c>
    </row>
    <row r="13" spans="1:1" x14ac:dyDescent="0.4">
      <c r="A13" t="s">
        <v>275</v>
      </c>
    </row>
    <row r="14" spans="1:1" x14ac:dyDescent="0.4">
      <c r="A14" t="s">
        <v>276</v>
      </c>
    </row>
    <row r="15" spans="1:1" x14ac:dyDescent="0.4">
      <c r="A15" t="s">
        <v>277</v>
      </c>
    </row>
    <row r="16" spans="1:1" x14ac:dyDescent="0.4">
      <c r="A16" t="s">
        <v>278</v>
      </c>
    </row>
    <row r="17" spans="1:1" x14ac:dyDescent="0.4">
      <c r="A17" t="s">
        <v>279</v>
      </c>
    </row>
    <row r="18" spans="1:1" x14ac:dyDescent="0.4">
      <c r="A18" t="s">
        <v>280</v>
      </c>
    </row>
    <row r="19" spans="1:1" x14ac:dyDescent="0.4">
      <c r="A19" t="s">
        <v>281</v>
      </c>
    </row>
    <row r="20" spans="1:1" x14ac:dyDescent="0.4">
      <c r="A20" t="s">
        <v>282</v>
      </c>
    </row>
    <row r="21" spans="1:1" x14ac:dyDescent="0.4">
      <c r="A21" s="63" t="s">
        <v>283</v>
      </c>
    </row>
    <row r="22" spans="1:1" x14ac:dyDescent="0.4">
      <c r="A22" t="s">
        <v>284</v>
      </c>
    </row>
    <row r="23" spans="1:1" x14ac:dyDescent="0.4">
      <c r="A23" t="s">
        <v>264</v>
      </c>
    </row>
    <row r="24" spans="1:1" x14ac:dyDescent="0.4">
      <c r="A24" t="s">
        <v>285</v>
      </c>
    </row>
    <row r="25" spans="1:1" x14ac:dyDescent="0.4">
      <c r="A25" t="s">
        <v>286</v>
      </c>
    </row>
    <row r="26" spans="1:1" x14ac:dyDescent="0.4">
      <c r="A26" t="s">
        <v>287</v>
      </c>
    </row>
    <row r="27" spans="1:1" x14ac:dyDescent="0.4">
      <c r="A27" t="s">
        <v>288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6" x14ac:dyDescent="0.4"/>
  <cols>
    <col min="1" max="1" width="9.07421875" bestFit="1" customWidth="1"/>
    <col min="2" max="2" width="11.765625" bestFit="1" customWidth="1"/>
    <col min="3" max="3" width="15.23046875" bestFit="1" customWidth="1"/>
    <col min="4" max="4" width="16.07421875" bestFit="1" customWidth="1"/>
    <col min="5" max="5" width="12.3828125" bestFit="1" customWidth="1"/>
    <col min="6" max="6" width="17.921875" bestFit="1" customWidth="1"/>
    <col min="7" max="7" width="21.84375" bestFit="1" customWidth="1"/>
    <col min="8" max="8" width="21.3828125" bestFit="1" customWidth="1"/>
    <col min="9" max="9" width="17.23046875" bestFit="1" customWidth="1"/>
    <col min="10" max="10" width="21.23046875" bestFit="1" customWidth="1"/>
    <col min="11" max="11" width="20.69140625" bestFit="1" customWidth="1"/>
    <col min="12" max="13" width="21.3046875" bestFit="1" customWidth="1"/>
  </cols>
  <sheetData>
    <row r="1" spans="1:11" x14ac:dyDescent="0.4">
      <c r="A1" t="s">
        <v>18</v>
      </c>
      <c r="B1" t="s">
        <v>142</v>
      </c>
      <c r="C1" t="s">
        <v>198</v>
      </c>
      <c r="D1" t="s">
        <v>168</v>
      </c>
      <c r="E1" t="s">
        <v>199</v>
      </c>
      <c r="F1" t="s">
        <v>200</v>
      </c>
      <c r="G1" t="s">
        <v>201</v>
      </c>
      <c r="H1" t="s">
        <v>202</v>
      </c>
      <c r="I1" t="s">
        <v>203</v>
      </c>
      <c r="J1" t="s">
        <v>204</v>
      </c>
      <c r="K1" t="s">
        <v>205</v>
      </c>
    </row>
    <row r="2" spans="1:11" x14ac:dyDescent="0.4">
      <c r="A2" t="s">
        <v>85</v>
      </c>
      <c r="B2" t="s">
        <v>149</v>
      </c>
      <c r="C2">
        <v>69.400002000000001</v>
      </c>
      <c r="D2">
        <v>-4.2640000000000004E-3</v>
      </c>
      <c r="E2">
        <v>0.96644600000000003</v>
      </c>
      <c r="F2">
        <v>7.4787000000000006E-2</v>
      </c>
      <c r="G2">
        <v>6.1817999999999998E-2</v>
      </c>
      <c r="H2">
        <v>0.17526800000000001</v>
      </c>
      <c r="I2">
        <v>0.15597</v>
      </c>
      <c r="J2">
        <v>-5.6699999999999997E-3</v>
      </c>
      <c r="K2">
        <v>0.69756399999999996</v>
      </c>
    </row>
    <row r="3" spans="1:11" x14ac:dyDescent="0.4">
      <c r="A3" t="s">
        <v>171</v>
      </c>
      <c r="B3" t="s">
        <v>147</v>
      </c>
      <c r="C3">
        <v>68.300003000000004</v>
      </c>
      <c r="D3">
        <v>0.110569</v>
      </c>
      <c r="E3">
        <v>1.4010499999999999</v>
      </c>
      <c r="F3">
        <v>0.14330399999999999</v>
      </c>
      <c r="G3">
        <v>0.117283</v>
      </c>
      <c r="H3">
        <v>0.27923500000000001</v>
      </c>
      <c r="I3">
        <v>-3.9445000000000001E-2</v>
      </c>
      <c r="J3">
        <v>-8.6974999999999997E-2</v>
      </c>
      <c r="K3">
        <v>0.49012299999999998</v>
      </c>
    </row>
    <row r="4" spans="1:11" x14ac:dyDescent="0.4">
      <c r="A4" t="s">
        <v>92</v>
      </c>
      <c r="B4" t="s">
        <v>147</v>
      </c>
      <c r="C4">
        <v>69.800003000000004</v>
      </c>
      <c r="D4">
        <v>3.1019000000000001E-2</v>
      </c>
      <c r="E4">
        <v>1.3341430000000001</v>
      </c>
      <c r="F4">
        <v>8.0494999999999997E-2</v>
      </c>
      <c r="G4">
        <v>8.7228E-2</v>
      </c>
      <c r="H4">
        <v>0.21391299999999999</v>
      </c>
      <c r="I4">
        <v>-2.8570000000000002E-3</v>
      </c>
      <c r="J4">
        <v>-4.8827000000000002E-2</v>
      </c>
      <c r="K4">
        <v>0.40600000000000003</v>
      </c>
    </row>
    <row r="5" spans="1:11" x14ac:dyDescent="0.4">
      <c r="A5" t="s">
        <v>169</v>
      </c>
      <c r="B5" t="s">
        <v>147</v>
      </c>
      <c r="C5">
        <v>48.599997999999999</v>
      </c>
      <c r="D5">
        <v>2.9661E-2</v>
      </c>
      <c r="E5">
        <v>1.03982</v>
      </c>
      <c r="F5">
        <v>7.5220999999999996E-2</v>
      </c>
      <c r="G5">
        <v>2.3158000000000002E-2</v>
      </c>
      <c r="H5">
        <v>0.140845</v>
      </c>
      <c r="I5">
        <v>0.08</v>
      </c>
      <c r="J5">
        <v>-0.17793300000000001</v>
      </c>
      <c r="K5">
        <v>0.27877000000000002</v>
      </c>
    </row>
    <row r="6" spans="1:11" x14ac:dyDescent="0.4">
      <c r="A6" t="s">
        <v>90</v>
      </c>
      <c r="B6" t="s">
        <v>147</v>
      </c>
      <c r="C6">
        <v>38.400002000000001</v>
      </c>
      <c r="D6">
        <v>9.1979999999999996E-3</v>
      </c>
      <c r="E6">
        <v>1.0905279999999999</v>
      </c>
      <c r="F6">
        <v>1.1858E-2</v>
      </c>
      <c r="G6">
        <v>-7.7520000000000002E-3</v>
      </c>
      <c r="H6">
        <v>0.209449</v>
      </c>
      <c r="I6">
        <v>-9.6471000000000001E-2</v>
      </c>
      <c r="J6">
        <v>-0.16157199999999999</v>
      </c>
      <c r="K6">
        <v>0.15028900000000001</v>
      </c>
    </row>
    <row r="7" spans="1:11" x14ac:dyDescent="0.4">
      <c r="A7" t="s">
        <v>170</v>
      </c>
      <c r="B7" t="s">
        <v>147</v>
      </c>
      <c r="C7">
        <v>28.6</v>
      </c>
      <c r="D7">
        <v>5.2719999999999998E-3</v>
      </c>
      <c r="E7">
        <v>0.756749</v>
      </c>
      <c r="F7">
        <v>7.7213000000000004E-2</v>
      </c>
      <c r="G7">
        <v>6.9158999999999998E-2</v>
      </c>
      <c r="H7">
        <v>0.18426500000000001</v>
      </c>
      <c r="I7">
        <v>4.9541000000000002E-2</v>
      </c>
      <c r="J7">
        <v>-0.212121</v>
      </c>
      <c r="K7">
        <v>0.18181800000000001</v>
      </c>
    </row>
    <row r="8" spans="1:11" x14ac:dyDescent="0.4">
      <c r="A8" t="s">
        <v>173</v>
      </c>
      <c r="B8" t="s">
        <v>62</v>
      </c>
      <c r="C8">
        <v>32.799999</v>
      </c>
      <c r="D8">
        <v>9.3332999999999999E-2</v>
      </c>
      <c r="E8">
        <v>0.89741199999999999</v>
      </c>
      <c r="F8">
        <v>0.26640900000000001</v>
      </c>
      <c r="G8">
        <v>0.21706900000000001</v>
      </c>
      <c r="H8">
        <v>0.36666700000000002</v>
      </c>
      <c r="I8">
        <v>0.30677300000000002</v>
      </c>
      <c r="J8">
        <v>0.11268400000000001</v>
      </c>
      <c r="K8">
        <v>0.50578800000000002</v>
      </c>
    </row>
    <row r="9" spans="1:11" x14ac:dyDescent="0.4">
      <c r="A9" t="s">
        <v>172</v>
      </c>
      <c r="B9" t="s">
        <v>62</v>
      </c>
      <c r="C9">
        <v>28.700001</v>
      </c>
      <c r="D9">
        <v>2.5000000000000001E-2</v>
      </c>
      <c r="E9">
        <v>0.134459</v>
      </c>
      <c r="F9">
        <v>7.5775999999999996E-2</v>
      </c>
      <c r="G9">
        <v>4.6099000000000001E-2</v>
      </c>
      <c r="H9">
        <v>0.30762400000000001</v>
      </c>
      <c r="I9">
        <v>0.48710199999999998</v>
      </c>
      <c r="J9">
        <v>0.20118800000000001</v>
      </c>
    </row>
    <row r="10" spans="1:11" x14ac:dyDescent="0.4">
      <c r="A10" t="s">
        <v>174</v>
      </c>
      <c r="B10" t="s">
        <v>62</v>
      </c>
      <c r="C10">
        <v>17.649999999999999</v>
      </c>
      <c r="D10">
        <v>1.1461000000000001E-2</v>
      </c>
      <c r="E10">
        <v>0.83310799999999996</v>
      </c>
      <c r="F10">
        <v>0.16118399999999999</v>
      </c>
      <c r="G10">
        <v>9.6272999999999997E-2</v>
      </c>
      <c r="H10">
        <v>0.25622800000000001</v>
      </c>
      <c r="I10">
        <v>1.375505</v>
      </c>
      <c r="J10">
        <v>0.50878999999999996</v>
      </c>
      <c r="K10">
        <v>1.642514</v>
      </c>
    </row>
    <row r="11" spans="1:11" x14ac:dyDescent="0.4">
      <c r="A11" t="s">
        <v>176</v>
      </c>
      <c r="B11" t="s">
        <v>62</v>
      </c>
      <c r="C11">
        <v>24.75</v>
      </c>
      <c r="D11">
        <v>1.0204E-2</v>
      </c>
      <c r="E11">
        <v>0.95066300000000004</v>
      </c>
      <c r="F11">
        <v>0.22828799999999999</v>
      </c>
      <c r="G11">
        <v>0.192771</v>
      </c>
      <c r="H11">
        <v>0.31648900000000002</v>
      </c>
      <c r="I11">
        <v>0.63366299999999998</v>
      </c>
      <c r="J11">
        <v>0.14318700000000001</v>
      </c>
      <c r="K11">
        <v>0.96428599999999998</v>
      </c>
    </row>
    <row r="12" spans="1:11" x14ac:dyDescent="0.4">
      <c r="A12" t="s">
        <v>79</v>
      </c>
      <c r="B12" t="s">
        <v>62</v>
      </c>
      <c r="C12">
        <v>27.950001</v>
      </c>
      <c r="D12">
        <v>7.2069999999999999E-3</v>
      </c>
      <c r="E12">
        <v>0.86608099999999999</v>
      </c>
      <c r="F12">
        <v>9.8232E-2</v>
      </c>
      <c r="G12">
        <v>4.0967999999999997E-2</v>
      </c>
      <c r="H12">
        <v>0.18023</v>
      </c>
      <c r="I12">
        <v>7.3123999999999995E-2</v>
      </c>
      <c r="J12">
        <v>-6.8333000000000005E-2</v>
      </c>
      <c r="K12">
        <v>0.39890100000000001</v>
      </c>
    </row>
    <row r="13" spans="1:11" x14ac:dyDescent="0.4">
      <c r="A13" t="s">
        <v>91</v>
      </c>
      <c r="B13" t="s">
        <v>62</v>
      </c>
      <c r="C13">
        <v>29.200001</v>
      </c>
      <c r="D13">
        <v>-8.489E-3</v>
      </c>
      <c r="E13">
        <v>0.74681799999999998</v>
      </c>
      <c r="F13">
        <v>0.184584</v>
      </c>
      <c r="G13">
        <v>6.7641999999999994E-2</v>
      </c>
      <c r="H13">
        <v>0.22689100000000001</v>
      </c>
      <c r="I13">
        <v>0.69767400000000002</v>
      </c>
      <c r="J13">
        <v>1.5651999999999999E-2</v>
      </c>
      <c r="K13">
        <v>0.74850300000000003</v>
      </c>
    </row>
    <row r="14" spans="1:11" x14ac:dyDescent="0.4">
      <c r="A14" t="s">
        <v>175</v>
      </c>
      <c r="B14" t="s">
        <v>62</v>
      </c>
      <c r="C14">
        <v>22.1</v>
      </c>
      <c r="D14">
        <v>-2.2124000000000001E-2</v>
      </c>
      <c r="E14">
        <v>0.83946299999999996</v>
      </c>
      <c r="F14">
        <v>0.35582799999999998</v>
      </c>
      <c r="G14">
        <v>0.13333300000000001</v>
      </c>
      <c r="H14">
        <v>0.35582799999999998</v>
      </c>
      <c r="I14">
        <v>0.71317799999999998</v>
      </c>
      <c r="J14">
        <v>-5.0483E-2</v>
      </c>
      <c r="K14">
        <v>0.82644600000000001</v>
      </c>
    </row>
    <row r="15" spans="1:11" x14ac:dyDescent="0.4">
      <c r="A15" t="s">
        <v>160</v>
      </c>
      <c r="B15" t="s">
        <v>62</v>
      </c>
      <c r="C15">
        <v>90.599997999999999</v>
      </c>
      <c r="D15">
        <v>-5.6250000000000001E-2</v>
      </c>
      <c r="E15">
        <v>0.93467500000000003</v>
      </c>
      <c r="F15">
        <v>0.185864</v>
      </c>
      <c r="G15">
        <v>0.148289</v>
      </c>
      <c r="H15">
        <v>0.36651600000000001</v>
      </c>
      <c r="I15">
        <v>1.259352</v>
      </c>
      <c r="J15">
        <v>0.86611700000000003</v>
      </c>
      <c r="K15">
        <v>1.664706</v>
      </c>
    </row>
    <row r="16" spans="1:11" x14ac:dyDescent="0.4">
      <c r="A16" t="s">
        <v>179</v>
      </c>
      <c r="B16" t="s">
        <v>63</v>
      </c>
      <c r="C16">
        <v>38.099997999999999</v>
      </c>
      <c r="D16">
        <v>0.23500799999999999</v>
      </c>
      <c r="E16">
        <v>1.2623899999999999</v>
      </c>
      <c r="F16">
        <v>0.411111</v>
      </c>
      <c r="G16">
        <v>0.38545400000000002</v>
      </c>
      <c r="H16">
        <v>0.51792800000000006</v>
      </c>
      <c r="I16">
        <v>0.53042100000000003</v>
      </c>
      <c r="J16">
        <v>0.17293900000000001</v>
      </c>
      <c r="K16">
        <v>0.98119999999999996</v>
      </c>
    </row>
    <row r="17" spans="1:11" x14ac:dyDescent="0.4">
      <c r="A17" t="s">
        <v>75</v>
      </c>
      <c r="B17" t="s">
        <v>63</v>
      </c>
      <c r="C17">
        <v>22.4</v>
      </c>
      <c r="D17">
        <v>0.188329</v>
      </c>
      <c r="E17">
        <v>0.94273099999999999</v>
      </c>
      <c r="F17">
        <v>0.73643400000000003</v>
      </c>
      <c r="G17">
        <v>0.62768199999999996</v>
      </c>
      <c r="H17">
        <v>0.84362099999999995</v>
      </c>
      <c r="I17">
        <v>1.390244</v>
      </c>
      <c r="J17">
        <v>0.37087100000000001</v>
      </c>
      <c r="K17">
        <v>1.491525</v>
      </c>
    </row>
    <row r="18" spans="1:11" x14ac:dyDescent="0.4">
      <c r="A18" t="s">
        <v>182</v>
      </c>
      <c r="B18" t="s">
        <v>63</v>
      </c>
      <c r="C18">
        <v>36.900002000000001</v>
      </c>
      <c r="D18">
        <v>3.6517000000000001E-2</v>
      </c>
      <c r="E18">
        <v>0.98809000000000002</v>
      </c>
      <c r="F18">
        <v>0.15673999999999999</v>
      </c>
      <c r="G18">
        <v>5.1282000000000001E-2</v>
      </c>
      <c r="H18">
        <v>0.23</v>
      </c>
      <c r="I18">
        <v>-5.391E-3</v>
      </c>
      <c r="J18">
        <v>-0.24014099999999999</v>
      </c>
      <c r="K18">
        <v>0.52898599999999996</v>
      </c>
    </row>
    <row r="19" spans="1:11" x14ac:dyDescent="0.4">
      <c r="A19" t="s">
        <v>177</v>
      </c>
      <c r="B19" t="s">
        <v>63</v>
      </c>
      <c r="C19">
        <v>25.15</v>
      </c>
      <c r="D19">
        <v>8.0160000000000006E-3</v>
      </c>
      <c r="E19">
        <v>0.74617100000000003</v>
      </c>
      <c r="F19">
        <v>0.169767</v>
      </c>
      <c r="G19">
        <v>0.15845600000000001</v>
      </c>
      <c r="H19">
        <v>0.26040000000000002</v>
      </c>
      <c r="I19">
        <v>0.103824</v>
      </c>
      <c r="J19">
        <v>2.3987999999999999E-2</v>
      </c>
      <c r="K19">
        <v>0.43173400000000001</v>
      </c>
    </row>
    <row r="20" spans="1:11" x14ac:dyDescent="0.4">
      <c r="A20" t="s">
        <v>181</v>
      </c>
      <c r="B20" t="s">
        <v>63</v>
      </c>
      <c r="C20">
        <v>45.450001</v>
      </c>
      <c r="D20">
        <v>-3.2889999999999998E-3</v>
      </c>
      <c r="E20">
        <v>0.98204100000000005</v>
      </c>
      <c r="F20">
        <v>0.100484</v>
      </c>
      <c r="G20">
        <v>6.9490000000000003E-3</v>
      </c>
      <c r="H20">
        <v>0.14483599999999999</v>
      </c>
      <c r="I20">
        <v>2.9763000000000001E-2</v>
      </c>
      <c r="J20">
        <v>-0.18284500000000001</v>
      </c>
      <c r="K20">
        <v>0.25615599999999999</v>
      </c>
    </row>
    <row r="21" spans="1:11" x14ac:dyDescent="0.4">
      <c r="A21" t="s">
        <v>178</v>
      </c>
      <c r="B21" t="s">
        <v>63</v>
      </c>
      <c r="C21">
        <v>41.150002000000001</v>
      </c>
      <c r="D21">
        <v>-1.3188999999999999E-2</v>
      </c>
      <c r="E21">
        <v>0.85203899999999999</v>
      </c>
      <c r="F21">
        <v>0.15104899999999999</v>
      </c>
      <c r="G21">
        <v>8.8623999999999994E-2</v>
      </c>
      <c r="H21">
        <v>0.17236499999999999</v>
      </c>
      <c r="I21">
        <v>0.24657499999999999</v>
      </c>
      <c r="J21">
        <v>-1.5159000000000001E-2</v>
      </c>
      <c r="K21">
        <v>0.33243200000000001</v>
      </c>
    </row>
    <row r="22" spans="1:11" x14ac:dyDescent="0.4">
      <c r="A22" t="s">
        <v>180</v>
      </c>
      <c r="B22" t="s">
        <v>63</v>
      </c>
      <c r="C22">
        <v>40.5</v>
      </c>
      <c r="D22">
        <v>-1.4599000000000001E-2</v>
      </c>
      <c r="E22">
        <v>0.92761000000000005</v>
      </c>
      <c r="F22">
        <v>7.1429000000000006E-2</v>
      </c>
      <c r="G22">
        <v>2.7918999999999999E-2</v>
      </c>
      <c r="H22">
        <v>0.157143</v>
      </c>
      <c r="I22">
        <v>6.6764000000000004E-2</v>
      </c>
      <c r="J22">
        <v>-7.4376999999999999E-2</v>
      </c>
      <c r="K22">
        <v>0.49551899999999999</v>
      </c>
    </row>
    <row r="23" spans="1:11" x14ac:dyDescent="0.4">
      <c r="A23" t="s">
        <v>183</v>
      </c>
      <c r="B23" t="s">
        <v>61</v>
      </c>
      <c r="C23">
        <v>120.599998</v>
      </c>
      <c r="D23">
        <v>-8.2240000000000004E-3</v>
      </c>
      <c r="E23">
        <v>0.70802699999999996</v>
      </c>
      <c r="F23">
        <v>2.2034000000000002E-2</v>
      </c>
      <c r="G23">
        <v>-4.3616000000000002E-2</v>
      </c>
      <c r="H23">
        <v>0.142045</v>
      </c>
      <c r="I23">
        <v>-0.131749</v>
      </c>
      <c r="J23">
        <v>-0.21688299999999999</v>
      </c>
      <c r="K23">
        <v>1.2144950000000001</v>
      </c>
    </row>
    <row r="24" spans="1:11" x14ac:dyDescent="0.4">
      <c r="A24" t="s">
        <v>184</v>
      </c>
      <c r="B24" t="s">
        <v>145</v>
      </c>
      <c r="C24">
        <v>24.4</v>
      </c>
      <c r="D24">
        <v>-4.0819999999999997E-3</v>
      </c>
      <c r="E24">
        <v>0.89394099999999999</v>
      </c>
      <c r="F24">
        <v>-3.5573E-2</v>
      </c>
      <c r="G24">
        <v>-0.15862100000000001</v>
      </c>
      <c r="H24">
        <v>8.2640000000000005E-3</v>
      </c>
      <c r="I24">
        <v>0.104072</v>
      </c>
      <c r="J24">
        <v>-2.2336000000000002E-2</v>
      </c>
      <c r="K24">
        <v>0.408499</v>
      </c>
    </row>
    <row r="25" spans="1:11" x14ac:dyDescent="0.4">
      <c r="A25" t="s">
        <v>185</v>
      </c>
      <c r="B25" t="s">
        <v>157</v>
      </c>
      <c r="C25">
        <v>113.400002</v>
      </c>
      <c r="D25">
        <v>0.21543399999999999</v>
      </c>
      <c r="E25">
        <v>1.3103450000000001</v>
      </c>
      <c r="F25">
        <v>0.28571400000000002</v>
      </c>
      <c r="G25">
        <v>0.22594600000000001</v>
      </c>
      <c r="H25">
        <v>0.31098300000000001</v>
      </c>
      <c r="I25">
        <v>0.13286700000000001</v>
      </c>
      <c r="J25">
        <v>-5.1839000000000003E-2</v>
      </c>
      <c r="K25">
        <v>0.169072</v>
      </c>
    </row>
    <row r="26" spans="1:11" x14ac:dyDescent="0.4">
      <c r="A26" t="s">
        <v>162</v>
      </c>
      <c r="B26" t="s">
        <v>157</v>
      </c>
      <c r="C26">
        <v>33.299999</v>
      </c>
      <c r="D26">
        <v>0.12678800000000001</v>
      </c>
      <c r="E26">
        <v>1.0588759999999999</v>
      </c>
      <c r="F26">
        <v>0.10759000000000001</v>
      </c>
      <c r="G26">
        <v>4.5905000000000001E-2</v>
      </c>
      <c r="H26">
        <v>0.170486</v>
      </c>
      <c r="I26">
        <v>0.46209499999999998</v>
      </c>
      <c r="J26">
        <v>0.142015</v>
      </c>
      <c r="K26">
        <v>2.7065399999999999</v>
      </c>
    </row>
    <row r="27" spans="1:11" x14ac:dyDescent="0.4">
      <c r="A27" t="s">
        <v>82</v>
      </c>
      <c r="B27" t="s">
        <v>157</v>
      </c>
      <c r="C27">
        <v>96.5</v>
      </c>
      <c r="D27">
        <v>1.2592000000000001E-2</v>
      </c>
      <c r="E27">
        <v>1.3463270000000001</v>
      </c>
      <c r="F27">
        <v>-1.7312000000000001E-2</v>
      </c>
      <c r="G27">
        <v>-2.1298000000000001E-2</v>
      </c>
      <c r="H27">
        <v>8.3053000000000002E-2</v>
      </c>
      <c r="I27">
        <v>-0.231076</v>
      </c>
      <c r="J27">
        <v>-0.30072500000000002</v>
      </c>
      <c r="K27">
        <v>0.51968499999999995</v>
      </c>
    </row>
    <row r="28" spans="1:11" x14ac:dyDescent="0.4">
      <c r="A28" t="s">
        <v>186</v>
      </c>
      <c r="B28" t="s">
        <v>109</v>
      </c>
      <c r="C28">
        <v>37.950001</v>
      </c>
      <c r="D28">
        <v>1.7426000000000001E-2</v>
      </c>
      <c r="E28">
        <v>1.318695</v>
      </c>
      <c r="F28">
        <v>1.8792E-2</v>
      </c>
      <c r="G28">
        <v>-9.3189999999999995E-2</v>
      </c>
      <c r="H28">
        <v>0.13031899999999999</v>
      </c>
      <c r="I28">
        <v>3.3520000000000001E-2</v>
      </c>
      <c r="J28">
        <v>-0.24135300000000001</v>
      </c>
      <c r="K28">
        <v>0.18477299999999999</v>
      </c>
    </row>
    <row r="29" spans="1:11" x14ac:dyDescent="0.4">
      <c r="A29" t="s">
        <v>77</v>
      </c>
      <c r="B29" t="s">
        <v>148</v>
      </c>
      <c r="C29">
        <v>41.150002000000001</v>
      </c>
      <c r="D29">
        <v>7.3011999999999994E-2</v>
      </c>
      <c r="E29">
        <v>1.0850900000000001</v>
      </c>
      <c r="F29">
        <v>0.10584</v>
      </c>
      <c r="G29">
        <v>8.6193000000000006E-2</v>
      </c>
      <c r="H29">
        <v>0.29881600000000003</v>
      </c>
      <c r="I29">
        <v>0.21925900000000001</v>
      </c>
      <c r="J29">
        <v>0.13042400000000001</v>
      </c>
      <c r="K29">
        <v>0.45444200000000001</v>
      </c>
    </row>
    <row r="30" spans="1:11" x14ac:dyDescent="0.4">
      <c r="A30" t="s">
        <v>191</v>
      </c>
      <c r="B30" t="s">
        <v>148</v>
      </c>
      <c r="C30">
        <v>38</v>
      </c>
      <c r="D30">
        <v>6.5919000000000005E-2</v>
      </c>
      <c r="E30">
        <v>1.6119490000000001</v>
      </c>
      <c r="F30">
        <v>2.8417000000000001E-2</v>
      </c>
      <c r="G30">
        <v>2.0133999999999999E-2</v>
      </c>
      <c r="H30">
        <v>0.154001</v>
      </c>
      <c r="I30">
        <v>-0.150806</v>
      </c>
      <c r="J30">
        <v>-0.188724</v>
      </c>
      <c r="K30">
        <v>1.4714309999999999</v>
      </c>
    </row>
    <row r="31" spans="1:11" x14ac:dyDescent="0.4">
      <c r="A31" t="s">
        <v>190</v>
      </c>
      <c r="B31" t="s">
        <v>148</v>
      </c>
      <c r="C31">
        <v>47.450001</v>
      </c>
      <c r="D31">
        <v>6.0335E-2</v>
      </c>
      <c r="E31">
        <v>1.504008</v>
      </c>
      <c r="F31">
        <v>1.6060000000000001E-2</v>
      </c>
      <c r="G31">
        <v>-3.1633000000000001E-2</v>
      </c>
      <c r="H31">
        <v>0.12547</v>
      </c>
      <c r="I31">
        <v>0.242474</v>
      </c>
      <c r="J31">
        <v>1.5167999999999999E-2</v>
      </c>
      <c r="K31">
        <v>1.192601</v>
      </c>
    </row>
    <row r="32" spans="1:11" x14ac:dyDescent="0.4">
      <c r="A32" t="s">
        <v>187</v>
      </c>
      <c r="B32" t="s">
        <v>148</v>
      </c>
      <c r="C32">
        <v>31.450001</v>
      </c>
      <c r="D32">
        <v>3.4540000000000001E-2</v>
      </c>
      <c r="E32">
        <v>1.08236</v>
      </c>
      <c r="F32">
        <v>2.6100999999999999E-2</v>
      </c>
      <c r="G32">
        <v>3.1900000000000001E-3</v>
      </c>
      <c r="H32">
        <v>0.16481499999999999</v>
      </c>
      <c r="I32">
        <v>3.1147999999999999E-2</v>
      </c>
      <c r="J32">
        <v>-0.186088</v>
      </c>
      <c r="K32">
        <v>0.56367299999999998</v>
      </c>
    </row>
    <row r="33" spans="1:11" x14ac:dyDescent="0.4">
      <c r="A33" t="s">
        <v>189</v>
      </c>
      <c r="B33" t="s">
        <v>148</v>
      </c>
      <c r="C33">
        <v>34.950001</v>
      </c>
      <c r="D33">
        <v>3.4023999999999999E-2</v>
      </c>
      <c r="E33">
        <v>1.2730300000000001</v>
      </c>
      <c r="F33">
        <v>3.5555999999999997E-2</v>
      </c>
      <c r="G33">
        <v>-1.5880999999999999E-2</v>
      </c>
      <c r="H33">
        <v>0.124707</v>
      </c>
      <c r="I33">
        <v>3.9405999999999997E-2</v>
      </c>
      <c r="J33">
        <v>-0.114764</v>
      </c>
      <c r="K33">
        <v>0.30618400000000001</v>
      </c>
    </row>
    <row r="34" spans="1:11" x14ac:dyDescent="0.4">
      <c r="A34" t="s">
        <v>94</v>
      </c>
      <c r="B34" t="s">
        <v>148</v>
      </c>
      <c r="C34">
        <v>104.900002</v>
      </c>
      <c r="D34">
        <v>2.2416999999999999E-2</v>
      </c>
      <c r="E34">
        <v>1.1104320000000001</v>
      </c>
      <c r="F34">
        <v>2.6419000000000002E-2</v>
      </c>
      <c r="G34">
        <v>2.3414999999999998E-2</v>
      </c>
      <c r="H34">
        <v>0.19204499999999999</v>
      </c>
      <c r="I34">
        <v>-0.100343</v>
      </c>
      <c r="J34">
        <v>-0.19581399999999999</v>
      </c>
      <c r="K34">
        <v>0.22734499999999999</v>
      </c>
    </row>
    <row r="35" spans="1:11" x14ac:dyDescent="0.4">
      <c r="A35" t="s">
        <v>188</v>
      </c>
      <c r="B35" t="s">
        <v>148</v>
      </c>
      <c r="C35">
        <v>30.4</v>
      </c>
      <c r="D35">
        <v>1.6722000000000001E-2</v>
      </c>
      <c r="E35">
        <v>0.87024999999999997</v>
      </c>
      <c r="F35">
        <v>8.9606000000000005E-2</v>
      </c>
      <c r="G35">
        <v>4.6739999999999997E-2</v>
      </c>
      <c r="H35">
        <v>0.30299599999999999</v>
      </c>
      <c r="I35">
        <v>0.58596999999999999</v>
      </c>
      <c r="J35">
        <v>0.31389899999999998</v>
      </c>
      <c r="K35">
        <v>2.5172400000000001</v>
      </c>
    </row>
    <row r="36" spans="1:11" x14ac:dyDescent="0.4">
      <c r="A36" t="s">
        <v>89</v>
      </c>
      <c r="B36" t="s">
        <v>106</v>
      </c>
      <c r="C36">
        <v>27</v>
      </c>
      <c r="D36">
        <v>7.3558999999999999E-2</v>
      </c>
      <c r="E36">
        <v>0.99598799999999998</v>
      </c>
      <c r="F36">
        <v>0.18681300000000001</v>
      </c>
      <c r="G36">
        <v>8.2164000000000001E-2</v>
      </c>
      <c r="H36">
        <v>0.25</v>
      </c>
      <c r="I36">
        <v>0.40259699999999998</v>
      </c>
      <c r="J36">
        <v>0.221719</v>
      </c>
      <c r="K36">
        <v>0.80707099999999998</v>
      </c>
    </row>
    <row r="37" spans="1:11" x14ac:dyDescent="0.4">
      <c r="A37" t="s">
        <v>93</v>
      </c>
      <c r="B37" t="s">
        <v>106</v>
      </c>
      <c r="C37">
        <v>18.350000000000001</v>
      </c>
      <c r="D37">
        <v>7.3098999999999997E-2</v>
      </c>
      <c r="E37">
        <v>1.392935</v>
      </c>
      <c r="F37">
        <v>0.14000000000000001</v>
      </c>
      <c r="G37">
        <v>0.136902</v>
      </c>
      <c r="H37">
        <v>0.178535</v>
      </c>
      <c r="I37">
        <v>0.103992</v>
      </c>
      <c r="J37">
        <v>4.8046999999999999E-2</v>
      </c>
      <c r="K37">
        <v>0.37185600000000002</v>
      </c>
    </row>
    <row r="38" spans="1:11" x14ac:dyDescent="0.4">
      <c r="A38" t="s">
        <v>87</v>
      </c>
      <c r="B38" t="s">
        <v>106</v>
      </c>
      <c r="C38">
        <v>28.35</v>
      </c>
      <c r="D38">
        <v>4.2278999999999997E-2</v>
      </c>
      <c r="E38">
        <v>1.263979</v>
      </c>
      <c r="F38">
        <v>9.4594999999999999E-2</v>
      </c>
      <c r="G38">
        <v>7.3863999999999999E-2</v>
      </c>
      <c r="H38">
        <v>0.17634900000000001</v>
      </c>
      <c r="I38">
        <v>0.29632199999999997</v>
      </c>
      <c r="J38">
        <v>0.24437</v>
      </c>
      <c r="K38">
        <v>0.78662799999999999</v>
      </c>
    </row>
    <row r="39" spans="1:11" x14ac:dyDescent="0.4">
      <c r="A39" t="s">
        <v>192</v>
      </c>
      <c r="B39" t="s">
        <v>106</v>
      </c>
      <c r="C39">
        <v>23.15</v>
      </c>
      <c r="D39">
        <v>2.2075000000000001E-2</v>
      </c>
      <c r="E39">
        <v>1.068737</v>
      </c>
      <c r="F39">
        <v>8.6854000000000001E-2</v>
      </c>
      <c r="G39">
        <v>6.4367999999999995E-2</v>
      </c>
      <c r="H39">
        <v>0.107656</v>
      </c>
      <c r="I39">
        <v>8.2302E-2</v>
      </c>
      <c r="J39">
        <v>4.5544000000000001E-2</v>
      </c>
      <c r="K39">
        <v>0.37724000000000002</v>
      </c>
    </row>
    <row r="40" spans="1:11" x14ac:dyDescent="0.4">
      <c r="A40" t="s">
        <v>193</v>
      </c>
      <c r="B40" t="s">
        <v>106</v>
      </c>
      <c r="C40">
        <v>45.75</v>
      </c>
      <c r="D40">
        <v>1.5538E-2</v>
      </c>
      <c r="E40">
        <v>0.83329399999999998</v>
      </c>
      <c r="F40">
        <v>9.7122E-2</v>
      </c>
      <c r="G40">
        <v>8.5408999999999999E-2</v>
      </c>
      <c r="H40">
        <v>0.21837599999999999</v>
      </c>
      <c r="I40">
        <v>0.20394699999999999</v>
      </c>
      <c r="J40">
        <v>0.176092</v>
      </c>
      <c r="K40">
        <v>0.69131200000000004</v>
      </c>
    </row>
    <row r="41" spans="1:11" x14ac:dyDescent="0.4">
      <c r="A41" t="s">
        <v>86</v>
      </c>
      <c r="B41" t="s">
        <v>106</v>
      </c>
      <c r="C41">
        <v>35.049999</v>
      </c>
      <c r="D41">
        <v>-3.3103E-2</v>
      </c>
      <c r="E41">
        <v>1.2726729999999999</v>
      </c>
      <c r="F41">
        <v>2.4854000000000001E-2</v>
      </c>
      <c r="G41">
        <v>5.7390000000000002E-3</v>
      </c>
      <c r="H41">
        <v>0.178151</v>
      </c>
      <c r="I41">
        <v>0.42190699999999998</v>
      </c>
      <c r="J41">
        <v>0.39087300000000003</v>
      </c>
      <c r="K41">
        <v>1.273004</v>
      </c>
    </row>
    <row r="42" spans="1:11" x14ac:dyDescent="0.4">
      <c r="A42" t="s">
        <v>72</v>
      </c>
      <c r="B42" t="s">
        <v>107</v>
      </c>
      <c r="C42">
        <v>26</v>
      </c>
      <c r="D42">
        <v>3.8609999999999998E-3</v>
      </c>
      <c r="E42">
        <v>0.91203999999999996</v>
      </c>
      <c r="F42">
        <v>0.14285700000000001</v>
      </c>
      <c r="G42">
        <v>0.12311</v>
      </c>
      <c r="H42">
        <v>0.230769</v>
      </c>
      <c r="I42">
        <v>0.16853899999999999</v>
      </c>
      <c r="J42">
        <v>4.1736000000000002E-2</v>
      </c>
      <c r="K42">
        <v>0.268762</v>
      </c>
    </row>
    <row r="43" spans="1:11" x14ac:dyDescent="0.4">
      <c r="A43" t="s">
        <v>84</v>
      </c>
      <c r="B43" t="s">
        <v>146</v>
      </c>
      <c r="C43">
        <v>57.599997999999999</v>
      </c>
      <c r="D43">
        <v>6.9930000000000001E-3</v>
      </c>
      <c r="E43">
        <v>0.83400399999999997</v>
      </c>
      <c r="F43">
        <v>1.7381000000000001E-2</v>
      </c>
      <c r="G43">
        <v>-4.7359999999999998E-3</v>
      </c>
      <c r="H43">
        <v>8.8058999999999998E-2</v>
      </c>
      <c r="I43">
        <v>-8.5763000000000006E-2</v>
      </c>
      <c r="J43">
        <v>-0.18267800000000001</v>
      </c>
      <c r="K43">
        <v>6.6282999999999995E-2</v>
      </c>
    </row>
    <row r="44" spans="1:11" x14ac:dyDescent="0.4">
      <c r="A44" t="s">
        <v>80</v>
      </c>
      <c r="B44" t="s">
        <v>150</v>
      </c>
      <c r="C44">
        <v>23.950001</v>
      </c>
      <c r="D44">
        <v>2.5696E-2</v>
      </c>
      <c r="E44">
        <v>0.98347600000000002</v>
      </c>
      <c r="F44">
        <v>3.0107999999999999E-2</v>
      </c>
      <c r="G44">
        <v>7.1587999999999999E-2</v>
      </c>
      <c r="H44">
        <v>0.23772599999999999</v>
      </c>
      <c r="I44">
        <v>0.47253899999999999</v>
      </c>
      <c r="J44">
        <v>0.122102</v>
      </c>
      <c r="K44">
        <v>0.63415900000000003</v>
      </c>
    </row>
    <row r="45" spans="1:11" x14ac:dyDescent="0.4">
      <c r="A45" t="s">
        <v>195</v>
      </c>
      <c r="B45" t="s">
        <v>150</v>
      </c>
      <c r="C45">
        <v>12.95</v>
      </c>
      <c r="D45">
        <v>3.8760000000000001E-3</v>
      </c>
      <c r="E45">
        <v>0.72702599999999995</v>
      </c>
      <c r="F45">
        <v>8.3465999999999999E-2</v>
      </c>
      <c r="G45">
        <v>3.4029999999999998E-2</v>
      </c>
      <c r="H45">
        <v>0.13786599999999999</v>
      </c>
      <c r="I45">
        <v>0.16716700000000001</v>
      </c>
      <c r="J45">
        <v>-0.12942799999999999</v>
      </c>
      <c r="K45">
        <v>0.38608599999999998</v>
      </c>
    </row>
    <row r="46" spans="1:11" x14ac:dyDescent="0.4">
      <c r="A46" t="s">
        <v>197</v>
      </c>
      <c r="B46" t="s">
        <v>150</v>
      </c>
      <c r="C46">
        <v>38.299999</v>
      </c>
      <c r="D46">
        <v>-3.901E-3</v>
      </c>
      <c r="E46">
        <v>0.99936599999999998</v>
      </c>
      <c r="F46">
        <v>3.0956000000000001E-2</v>
      </c>
      <c r="G46">
        <v>-0.12357</v>
      </c>
      <c r="H46">
        <v>5.6551999999999998E-2</v>
      </c>
      <c r="I46">
        <v>0.146707</v>
      </c>
      <c r="J46">
        <v>-0.25681399999999999</v>
      </c>
      <c r="K46">
        <v>0.46435100000000001</v>
      </c>
    </row>
    <row r="47" spans="1:11" x14ac:dyDescent="0.4">
      <c r="A47" t="s">
        <v>196</v>
      </c>
      <c r="B47" t="s">
        <v>150</v>
      </c>
      <c r="C47">
        <v>85</v>
      </c>
      <c r="D47">
        <v>-1.2775999999999999E-2</v>
      </c>
      <c r="E47">
        <v>0.79880499999999999</v>
      </c>
      <c r="F47">
        <v>-1.1627999999999999E-2</v>
      </c>
      <c r="G47">
        <v>-2.1864000000000001E-2</v>
      </c>
      <c r="H47">
        <v>8.1424999999999997E-2</v>
      </c>
      <c r="I47">
        <v>0.23546500000000001</v>
      </c>
      <c r="J47">
        <v>0.104714</v>
      </c>
      <c r="K47">
        <v>0.50572799999999996</v>
      </c>
    </row>
    <row r="48" spans="1:11" x14ac:dyDescent="0.4">
      <c r="A48" t="s">
        <v>194</v>
      </c>
      <c r="B48" t="s">
        <v>150</v>
      </c>
      <c r="C48">
        <v>14.3</v>
      </c>
      <c r="D48">
        <v>-2.0548E-2</v>
      </c>
      <c r="E48">
        <v>1.0761400000000001</v>
      </c>
      <c r="F48">
        <v>0.108527</v>
      </c>
      <c r="G48">
        <v>-8.8020000000000008E-3</v>
      </c>
      <c r="H48">
        <v>0.24107999999999999</v>
      </c>
      <c r="I48">
        <v>-5.3279E-2</v>
      </c>
      <c r="J48">
        <v>-0.31625700000000001</v>
      </c>
      <c r="K48">
        <v>1.1565000000000001E-2</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Q27" sqref="Q27:Q28"/>
    </sheetView>
  </sheetViews>
  <sheetFormatPr defaultRowHeight="14.6" x14ac:dyDescent="0.4"/>
  <cols>
    <col min="1" max="1" width="8.15234375" bestFit="1" customWidth="1"/>
    <col min="2" max="2" width="14.69140625" bestFit="1" customWidth="1"/>
    <col min="3" max="4" width="12.23046875" bestFit="1" customWidth="1"/>
    <col min="5" max="5" width="11.84375" bestFit="1" customWidth="1"/>
    <col min="6" max="6" width="11.23046875" bestFit="1" customWidth="1"/>
    <col min="7" max="7" width="12.4609375" bestFit="1" customWidth="1"/>
    <col min="8" max="8" width="13.765625" bestFit="1" customWidth="1"/>
    <col min="9" max="9" width="15.61328125" bestFit="1" customWidth="1"/>
    <col min="10" max="10" width="14.53515625" bestFit="1" customWidth="1"/>
    <col min="23" max="23" width="10.15234375" customWidth="1"/>
  </cols>
  <sheetData>
    <row r="1" spans="1:10" x14ac:dyDescent="0.4">
      <c r="A1" t="s">
        <v>35</v>
      </c>
      <c r="B1" t="s">
        <v>18</v>
      </c>
      <c r="C1" t="s">
        <v>132</v>
      </c>
      <c r="D1" t="s">
        <v>133</v>
      </c>
      <c r="E1" t="s">
        <v>134</v>
      </c>
      <c r="F1" t="s">
        <v>135</v>
      </c>
      <c r="G1" t="s">
        <v>136</v>
      </c>
      <c r="H1" t="s">
        <v>137</v>
      </c>
      <c r="I1" t="s">
        <v>138</v>
      </c>
      <c r="J1" t="s">
        <v>139</v>
      </c>
    </row>
    <row r="2" spans="1:10" x14ac:dyDescent="0.4">
      <c r="A2" t="s">
        <v>34</v>
      </c>
      <c r="B2" t="s">
        <v>140</v>
      </c>
      <c r="C2">
        <v>7558302.4858472841</v>
      </c>
      <c r="D2">
        <v>7701608.2811109629</v>
      </c>
      <c r="E2">
        <v>220279.03316747854</v>
      </c>
      <c r="F2">
        <v>76973.237903800225</v>
      </c>
      <c r="G2">
        <v>143305.7952636783</v>
      </c>
      <c r="H2">
        <v>1.8960050293305272E-2</v>
      </c>
      <c r="I2" t="s">
        <v>141</v>
      </c>
      <c r="J2">
        <v>1</v>
      </c>
    </row>
    <row r="3" spans="1:10" x14ac:dyDescent="0.4">
      <c r="A3" t="s">
        <v>142</v>
      </c>
      <c r="B3" t="s">
        <v>106</v>
      </c>
      <c r="C3">
        <v>2454438.2517996519</v>
      </c>
      <c r="D3">
        <v>2509287.4741031462</v>
      </c>
      <c r="E3">
        <v>220279.03316747854</v>
      </c>
      <c r="F3">
        <v>76973.237903800225</v>
      </c>
      <c r="G3">
        <v>54849.222303494054</v>
      </c>
      <c r="H3">
        <v>2.234695546456612E-2</v>
      </c>
      <c r="I3" t="s">
        <v>143</v>
      </c>
      <c r="J3">
        <v>0.18452078467162203</v>
      </c>
    </row>
    <row r="4" spans="1:10" x14ac:dyDescent="0.4">
      <c r="A4" t="s">
        <v>142</v>
      </c>
      <c r="B4" t="s">
        <v>157</v>
      </c>
      <c r="C4">
        <v>338577.10393568809</v>
      </c>
      <c r="D4">
        <v>391728.68088048371</v>
      </c>
      <c r="E4">
        <v>220279.03316747854</v>
      </c>
      <c r="F4">
        <v>76973.237903800225</v>
      </c>
      <c r="G4">
        <v>53151.576944795612</v>
      </c>
      <c r="H4">
        <v>0.15698514851403428</v>
      </c>
      <c r="I4" t="s">
        <v>143</v>
      </c>
      <c r="J4">
        <v>0.17880965804984641</v>
      </c>
    </row>
    <row r="5" spans="1:10" x14ac:dyDescent="0.4">
      <c r="A5" t="s">
        <v>142</v>
      </c>
      <c r="B5" t="s">
        <v>64</v>
      </c>
      <c r="C5">
        <v>466952.66722087469</v>
      </c>
      <c r="D5">
        <v>492041.85375747259</v>
      </c>
      <c r="E5">
        <v>220279.03316747854</v>
      </c>
      <c r="F5">
        <v>76973.237903800225</v>
      </c>
      <c r="G5">
        <v>25089.186536597907</v>
      </c>
      <c r="H5">
        <v>5.3729613936931195E-2</v>
      </c>
      <c r="I5" t="s">
        <v>143</v>
      </c>
      <c r="J5">
        <v>8.4403683262630869E-2</v>
      </c>
    </row>
    <row r="6" spans="1:10" x14ac:dyDescent="0.4">
      <c r="A6" t="s">
        <v>142</v>
      </c>
      <c r="B6" t="s">
        <v>63</v>
      </c>
      <c r="C6">
        <v>288805.54987078853</v>
      </c>
      <c r="D6">
        <v>298468.87860699516</v>
      </c>
      <c r="E6">
        <v>220279.03316747854</v>
      </c>
      <c r="F6">
        <v>76973.237903800225</v>
      </c>
      <c r="G6">
        <v>9663.3287362065985</v>
      </c>
      <c r="H6">
        <v>3.3459636563528648E-2</v>
      </c>
      <c r="I6" t="s">
        <v>143</v>
      </c>
      <c r="J6">
        <v>3.2508847456002805E-2</v>
      </c>
    </row>
    <row r="7" spans="1:10" x14ac:dyDescent="0.4">
      <c r="A7" t="s">
        <v>142</v>
      </c>
      <c r="B7" t="s">
        <v>148</v>
      </c>
      <c r="C7">
        <v>269702.81572613097</v>
      </c>
      <c r="D7">
        <v>278632.40280642261</v>
      </c>
      <c r="E7">
        <v>220279.03316747854</v>
      </c>
      <c r="F7">
        <v>76973.237903800225</v>
      </c>
      <c r="G7">
        <v>8929.5870802915997</v>
      </c>
      <c r="H7">
        <v>3.3108987224512977E-2</v>
      </c>
      <c r="I7" t="s">
        <v>143</v>
      </c>
      <c r="J7">
        <v>3.0040433494788521E-2</v>
      </c>
    </row>
    <row r="8" spans="1:10" x14ac:dyDescent="0.4">
      <c r="A8" t="s">
        <v>142</v>
      </c>
      <c r="B8" t="s">
        <v>147</v>
      </c>
      <c r="C8">
        <v>169147.57171826047</v>
      </c>
      <c r="D8">
        <v>174032.6259692641</v>
      </c>
      <c r="E8">
        <v>220279.03316747854</v>
      </c>
      <c r="F8">
        <v>76973.237903800225</v>
      </c>
      <c r="G8">
        <v>4885.0542510036139</v>
      </c>
      <c r="H8">
        <v>2.8880427909070965E-2</v>
      </c>
      <c r="I8" t="s">
        <v>143</v>
      </c>
      <c r="J8">
        <v>1.6434035082047247E-2</v>
      </c>
    </row>
    <row r="9" spans="1:10" x14ac:dyDescent="0.4">
      <c r="A9" t="s">
        <v>142</v>
      </c>
      <c r="B9" t="s">
        <v>146</v>
      </c>
      <c r="C9">
        <v>158569.46375785919</v>
      </c>
      <c r="D9">
        <v>163004.23760720156</v>
      </c>
      <c r="E9">
        <v>220279.03316747854</v>
      </c>
      <c r="F9">
        <v>76973.237903800225</v>
      </c>
      <c r="G9">
        <v>4434.7738493423649</v>
      </c>
      <c r="H9">
        <v>2.7967388829127995E-2</v>
      </c>
      <c r="I9" t="s">
        <v>143</v>
      </c>
      <c r="J9">
        <v>1.4919226128566535E-2</v>
      </c>
    </row>
    <row r="10" spans="1:10" x14ac:dyDescent="0.4">
      <c r="A10" t="s">
        <v>142</v>
      </c>
      <c r="B10" t="s">
        <v>61</v>
      </c>
      <c r="C10">
        <v>221810.07254192946</v>
      </c>
      <c r="D10">
        <v>226178.86232057848</v>
      </c>
      <c r="E10">
        <v>220279.03316747854</v>
      </c>
      <c r="F10">
        <v>76973.237903800225</v>
      </c>
      <c r="G10">
        <v>4368.7897786490366</v>
      </c>
      <c r="H10">
        <v>1.9696083809824169E-2</v>
      </c>
      <c r="I10" t="s">
        <v>143</v>
      </c>
      <c r="J10">
        <v>1.4697246089673894E-2</v>
      </c>
    </row>
    <row r="11" spans="1:10" x14ac:dyDescent="0.4">
      <c r="A11" t="s">
        <v>142</v>
      </c>
      <c r="B11" t="s">
        <v>145</v>
      </c>
      <c r="C11">
        <v>289775.93481161864</v>
      </c>
      <c r="D11">
        <v>292179.29643763276</v>
      </c>
      <c r="E11">
        <v>220279.03316747854</v>
      </c>
      <c r="F11">
        <v>76973.237903800225</v>
      </c>
      <c r="G11">
        <v>2403.361626014078</v>
      </c>
      <c r="H11">
        <v>8.2938620406022411E-3</v>
      </c>
      <c r="I11" t="s">
        <v>143</v>
      </c>
      <c r="J11">
        <v>8.0852590876850546E-3</v>
      </c>
    </row>
    <row r="12" spans="1:10" x14ac:dyDescent="0.4">
      <c r="A12" t="s">
        <v>142</v>
      </c>
      <c r="B12" t="s">
        <v>109</v>
      </c>
      <c r="C12">
        <v>150211.17315474123</v>
      </c>
      <c r="D12">
        <v>152533.0337451699</v>
      </c>
      <c r="E12">
        <v>220279.03316747854</v>
      </c>
      <c r="F12">
        <v>76973.237903800225</v>
      </c>
      <c r="G12">
        <v>2321.8605904286787</v>
      </c>
      <c r="H12">
        <v>1.5457309477483302E-2</v>
      </c>
      <c r="I12" t="s">
        <v>143</v>
      </c>
      <c r="J12">
        <v>7.8110777154396047E-3</v>
      </c>
    </row>
    <row r="13" spans="1:10" x14ac:dyDescent="0.4">
      <c r="A13" t="s">
        <v>142</v>
      </c>
      <c r="B13" t="s">
        <v>155</v>
      </c>
      <c r="C13">
        <v>73674.435926077596</v>
      </c>
      <c r="D13">
        <v>75587.397292862035</v>
      </c>
      <c r="E13">
        <v>220279.03316747854</v>
      </c>
      <c r="F13">
        <v>76973.237903800225</v>
      </c>
      <c r="G13">
        <v>1912.9613667844246</v>
      </c>
      <c r="H13">
        <v>2.5965062952145825E-2</v>
      </c>
      <c r="I13" t="s">
        <v>143</v>
      </c>
      <c r="J13">
        <v>6.4354810810703994E-3</v>
      </c>
    </row>
    <row r="14" spans="1:10" x14ac:dyDescent="0.4">
      <c r="A14" t="s">
        <v>142</v>
      </c>
      <c r="B14" t="s">
        <v>107</v>
      </c>
      <c r="C14">
        <v>229665.61474369981</v>
      </c>
      <c r="D14">
        <v>231188.77247634655</v>
      </c>
      <c r="E14">
        <v>220279.03316747854</v>
      </c>
      <c r="F14">
        <v>76973.237903800225</v>
      </c>
      <c r="G14">
        <v>1523.1577326467468</v>
      </c>
      <c r="H14">
        <v>6.6320669480563633E-3</v>
      </c>
      <c r="I14" t="s">
        <v>143</v>
      </c>
      <c r="J14">
        <v>5.1241247952702957E-3</v>
      </c>
    </row>
    <row r="15" spans="1:10" x14ac:dyDescent="0.4">
      <c r="A15" t="s">
        <v>142</v>
      </c>
      <c r="B15" t="s">
        <v>151</v>
      </c>
      <c r="C15">
        <v>24147.152907646829</v>
      </c>
      <c r="D15">
        <v>25442.275156284555</v>
      </c>
      <c r="E15">
        <v>220279.03316747854</v>
      </c>
      <c r="F15">
        <v>76973.237903800225</v>
      </c>
      <c r="G15">
        <v>1295.1222486377249</v>
      </c>
      <c r="H15">
        <v>5.3634573549562942E-2</v>
      </c>
      <c r="I15" t="s">
        <v>143</v>
      </c>
      <c r="J15">
        <v>4.3569801635835598E-3</v>
      </c>
    </row>
    <row r="16" spans="1:10" x14ac:dyDescent="0.4">
      <c r="A16" t="s">
        <v>142</v>
      </c>
      <c r="B16" t="s">
        <v>150</v>
      </c>
      <c r="C16">
        <v>158753.33624208055</v>
      </c>
      <c r="D16">
        <v>159792.19167901212</v>
      </c>
      <c r="E16">
        <v>220279.03316747854</v>
      </c>
      <c r="F16">
        <v>76973.237903800225</v>
      </c>
      <c r="G16">
        <v>1038.8554369315677</v>
      </c>
      <c r="H16">
        <v>6.5438337330273998E-3</v>
      </c>
      <c r="I16" t="s">
        <v>143</v>
      </c>
      <c r="J16">
        <v>3.4948612274267815E-3</v>
      </c>
    </row>
    <row r="17" spans="1:10" x14ac:dyDescent="0.4">
      <c r="A17" t="s">
        <v>142</v>
      </c>
      <c r="B17" t="s">
        <v>149</v>
      </c>
      <c r="C17">
        <v>145941.07950836577</v>
      </c>
      <c r="D17">
        <v>146706.70477422184</v>
      </c>
      <c r="E17">
        <v>220279.03316747854</v>
      </c>
      <c r="F17">
        <v>76973.237903800225</v>
      </c>
      <c r="G17">
        <v>765.62526585608384</v>
      </c>
      <c r="H17">
        <v>5.2461258230735632E-3</v>
      </c>
      <c r="I17" t="s">
        <v>143</v>
      </c>
      <c r="J17">
        <v>2.5756750759104979E-3</v>
      </c>
    </row>
    <row r="18" spans="1:10" x14ac:dyDescent="0.4">
      <c r="A18" t="s">
        <v>142</v>
      </c>
      <c r="B18" t="s">
        <v>144</v>
      </c>
      <c r="C18">
        <v>566662.02651683567</v>
      </c>
      <c r="D18">
        <v>567407.23336610373</v>
      </c>
      <c r="E18">
        <v>220279.03316747854</v>
      </c>
      <c r="F18">
        <v>76973.237903800225</v>
      </c>
      <c r="G18">
        <v>745.20684926801005</v>
      </c>
      <c r="H18">
        <v>1.3150816790189757E-3</v>
      </c>
      <c r="I18" t="s">
        <v>143</v>
      </c>
      <c r="J18">
        <v>2.5069845440787741E-3</v>
      </c>
    </row>
    <row r="19" spans="1:10" x14ac:dyDescent="0.4">
      <c r="A19" t="s">
        <v>142</v>
      </c>
      <c r="B19" t="s">
        <v>110</v>
      </c>
      <c r="C19">
        <v>82394.822071264149</v>
      </c>
      <c r="D19">
        <v>83131.222052004887</v>
      </c>
      <c r="E19">
        <v>220279.03316747854</v>
      </c>
      <c r="F19">
        <v>76973.237903800225</v>
      </c>
      <c r="G19">
        <v>736.39998074073935</v>
      </c>
      <c r="H19">
        <v>8.937454590336005E-3</v>
      </c>
      <c r="I19" t="s">
        <v>143</v>
      </c>
      <c r="J19">
        <v>2.4773569536972731E-3</v>
      </c>
    </row>
    <row r="20" spans="1:10" x14ac:dyDescent="0.4">
      <c r="A20" t="s">
        <v>142</v>
      </c>
      <c r="B20" t="s">
        <v>156</v>
      </c>
      <c r="C20">
        <v>30324.852571731539</v>
      </c>
      <c r="D20">
        <v>31058.815061677196</v>
      </c>
      <c r="E20">
        <v>220279.03316747854</v>
      </c>
      <c r="F20">
        <v>76973.237903800225</v>
      </c>
      <c r="G20">
        <v>733.96248994565792</v>
      </c>
      <c r="H20">
        <v>2.4203332504569158E-2</v>
      </c>
      <c r="I20" t="s">
        <v>143</v>
      </c>
      <c r="J20">
        <v>2.4691568791064323E-3</v>
      </c>
    </row>
    <row r="21" spans="1:10" x14ac:dyDescent="0.4">
      <c r="A21" t="s">
        <v>142</v>
      </c>
      <c r="B21" t="s">
        <v>153</v>
      </c>
      <c r="C21">
        <v>47880.751788361558</v>
      </c>
      <c r="D21">
        <v>48329.201937268692</v>
      </c>
      <c r="E21">
        <v>220279.03316747854</v>
      </c>
      <c r="F21">
        <v>76973.237903800225</v>
      </c>
      <c r="G21">
        <v>448.45014890713355</v>
      </c>
      <c r="H21">
        <v>9.3659796924103218E-3</v>
      </c>
      <c r="I21" t="s">
        <v>143</v>
      </c>
      <c r="J21">
        <v>1.5086517162373461E-3</v>
      </c>
    </row>
    <row r="22" spans="1:10" x14ac:dyDescent="0.4">
      <c r="A22" t="s">
        <v>142</v>
      </c>
      <c r="B22" t="s">
        <v>111</v>
      </c>
      <c r="C22">
        <v>62776.966152870576</v>
      </c>
      <c r="D22">
        <v>63064.090876704533</v>
      </c>
      <c r="E22">
        <v>220279.03316747854</v>
      </c>
      <c r="F22">
        <v>76973.237903800225</v>
      </c>
      <c r="G22">
        <v>287.12472383395527</v>
      </c>
      <c r="H22">
        <v>4.5737272988753261E-3</v>
      </c>
      <c r="I22" t="s">
        <v>143</v>
      </c>
      <c r="J22">
        <v>9.6592945379080043E-4</v>
      </c>
    </row>
    <row r="23" spans="1:10" x14ac:dyDescent="0.4">
      <c r="A23" t="s">
        <v>142</v>
      </c>
      <c r="B23" t="s">
        <v>152</v>
      </c>
      <c r="C23">
        <v>23724.537383164799</v>
      </c>
      <c r="D23">
        <v>24004.99436791076</v>
      </c>
      <c r="E23">
        <v>220279.03316747854</v>
      </c>
      <c r="F23">
        <v>76973.237903800225</v>
      </c>
      <c r="G23">
        <v>280.45698474595963</v>
      </c>
      <c r="H23">
        <v>1.1821388978694105E-2</v>
      </c>
      <c r="I23" t="s">
        <v>143</v>
      </c>
      <c r="J23">
        <v>9.4349820687731007E-4</v>
      </c>
    </row>
    <row r="24" spans="1:10" x14ac:dyDescent="0.4">
      <c r="A24" t="s">
        <v>142</v>
      </c>
      <c r="B24" t="s">
        <v>62</v>
      </c>
      <c r="C24">
        <v>1304366.3054976421</v>
      </c>
      <c r="D24">
        <v>1267808.0358361991</v>
      </c>
      <c r="E24">
        <v>220279.03316747854</v>
      </c>
      <c r="F24">
        <v>76973.237903800225</v>
      </c>
      <c r="G24">
        <v>-36558.269661443235</v>
      </c>
      <c r="H24">
        <v>-2.8027609657929147E-2</v>
      </c>
      <c r="I24" t="s">
        <v>154</v>
      </c>
      <c r="J24">
        <v>-0.12298735188696623</v>
      </c>
    </row>
    <row r="25" spans="1:10" x14ac:dyDescent="0.4">
      <c r="A25" t="s">
        <v>158</v>
      </c>
      <c r="B25" t="s">
        <v>162</v>
      </c>
      <c r="C25">
        <v>65442.055654845215</v>
      </c>
      <c r="D25">
        <v>103709.32155350586</v>
      </c>
      <c r="E25">
        <v>220279.03316747854</v>
      </c>
      <c r="F25">
        <v>76973.237903800225</v>
      </c>
      <c r="G25">
        <v>38267.26589866064</v>
      </c>
      <c r="H25">
        <v>0.58475036451315077</v>
      </c>
      <c r="I25" t="s">
        <v>143</v>
      </c>
      <c r="J25">
        <v>0.12873666451982951</v>
      </c>
    </row>
    <row r="26" spans="1:10" x14ac:dyDescent="0.4">
      <c r="A26" t="s">
        <v>158</v>
      </c>
      <c r="B26" t="s">
        <v>73</v>
      </c>
      <c r="C26">
        <v>162302.26079623436</v>
      </c>
      <c r="D26">
        <v>189602.84967875975</v>
      </c>
      <c r="E26">
        <v>220279.03316747854</v>
      </c>
      <c r="F26">
        <v>76973.237903800225</v>
      </c>
      <c r="G26">
        <v>27300.588882525393</v>
      </c>
      <c r="H26">
        <v>0.16820830929028441</v>
      </c>
      <c r="I26" t="s">
        <v>143</v>
      </c>
      <c r="J26">
        <v>9.1843163331051289E-2</v>
      </c>
    </row>
    <row r="27" spans="1:10" x14ac:dyDescent="0.4">
      <c r="A27" t="s">
        <v>158</v>
      </c>
      <c r="B27" t="s">
        <v>74</v>
      </c>
      <c r="C27">
        <v>169389.27701055177</v>
      </c>
      <c r="D27">
        <v>185653.81482944824</v>
      </c>
      <c r="E27">
        <v>220279.03316747854</v>
      </c>
      <c r="F27">
        <v>76973.237903800225</v>
      </c>
      <c r="G27">
        <v>16264.537818896468</v>
      </c>
      <c r="H27">
        <v>9.6018697912520753E-2</v>
      </c>
      <c r="I27" t="s">
        <v>143</v>
      </c>
      <c r="J27">
        <v>5.471627772692899E-2</v>
      </c>
    </row>
    <row r="28" spans="1:10" x14ac:dyDescent="0.4">
      <c r="A28" t="s">
        <v>158</v>
      </c>
      <c r="B28" t="s">
        <v>185</v>
      </c>
      <c r="C28">
        <v>55197.338707854491</v>
      </c>
      <c r="D28">
        <v>67088.72549792724</v>
      </c>
      <c r="E28">
        <v>220279.03316747854</v>
      </c>
      <c r="F28">
        <v>76973.237903800225</v>
      </c>
      <c r="G28">
        <v>11891.386790072749</v>
      </c>
      <c r="H28">
        <v>0.2154340602000912</v>
      </c>
      <c r="I28" t="s">
        <v>143</v>
      </c>
      <c r="J28">
        <v>4.0004359755492956E-2</v>
      </c>
    </row>
    <row r="29" spans="1:10" x14ac:dyDescent="0.4">
      <c r="A29" t="s">
        <v>158</v>
      </c>
      <c r="B29" t="s">
        <v>317</v>
      </c>
      <c r="C29">
        <v>85279.480625140131</v>
      </c>
      <c r="D29">
        <v>95764.66283314013</v>
      </c>
      <c r="E29">
        <v>220279.03316747854</v>
      </c>
      <c r="F29">
        <v>76973.237903800225</v>
      </c>
      <c r="G29">
        <v>10485.182207999998</v>
      </c>
      <c r="H29">
        <v>0.12295082159434492</v>
      </c>
      <c r="I29" t="s">
        <v>143</v>
      </c>
      <c r="J29">
        <v>3.5273682418681111E-2</v>
      </c>
    </row>
    <row r="30" spans="1:10" x14ac:dyDescent="0.4">
      <c r="A30" t="s">
        <v>158</v>
      </c>
      <c r="B30" t="s">
        <v>78</v>
      </c>
      <c r="C30">
        <v>124071.030144</v>
      </c>
      <c r="D30">
        <v>121126.96859283105</v>
      </c>
      <c r="E30">
        <v>220279.03316747854</v>
      </c>
      <c r="F30">
        <v>76973.237903800225</v>
      </c>
      <c r="G30">
        <v>-2944.0615511689539</v>
      </c>
      <c r="H30">
        <v>-2.3728839421676445E-2</v>
      </c>
      <c r="I30" t="s">
        <v>154</v>
      </c>
      <c r="J30">
        <v>-9.9042525076721497E-3</v>
      </c>
    </row>
    <row r="31" spans="1:10" x14ac:dyDescent="0.4">
      <c r="A31" t="s">
        <v>158</v>
      </c>
      <c r="B31" t="s">
        <v>88</v>
      </c>
      <c r="C31">
        <v>119672.61261625489</v>
      </c>
      <c r="D31">
        <v>114528.65467250977</v>
      </c>
      <c r="E31">
        <v>220279.03316747854</v>
      </c>
      <c r="F31">
        <v>76973.237903800225</v>
      </c>
      <c r="G31">
        <v>-5143.9579437451175</v>
      </c>
      <c r="H31">
        <v>-4.2983585227138459E-2</v>
      </c>
      <c r="I31" t="s">
        <v>154</v>
      </c>
      <c r="J31">
        <v>-1.7305024870648129E-2</v>
      </c>
    </row>
    <row r="32" spans="1:10" x14ac:dyDescent="0.4">
      <c r="A32" t="s">
        <v>158</v>
      </c>
      <c r="B32" t="s">
        <v>86</v>
      </c>
      <c r="C32">
        <v>256100.88383999999</v>
      </c>
      <c r="D32">
        <v>247623.05608834571</v>
      </c>
      <c r="E32">
        <v>220279.03316747854</v>
      </c>
      <c r="F32">
        <v>76973.237903800225</v>
      </c>
      <c r="G32">
        <v>-8477.8277516542876</v>
      </c>
      <c r="H32">
        <v>-3.3103469322467639E-2</v>
      </c>
      <c r="I32" t="s">
        <v>154</v>
      </c>
      <c r="J32">
        <v>-2.8520649215229617E-2</v>
      </c>
    </row>
    <row r="33" spans="1:10" x14ac:dyDescent="0.4">
      <c r="A33" t="s">
        <v>158</v>
      </c>
      <c r="B33" t="s">
        <v>159</v>
      </c>
      <c r="C33">
        <v>455015.72659199999</v>
      </c>
      <c r="D33">
        <v>438191.60985835548</v>
      </c>
      <c r="E33">
        <v>220279.03316747854</v>
      </c>
      <c r="F33">
        <v>76973.237903800225</v>
      </c>
      <c r="G33">
        <v>-16824.116733644507</v>
      </c>
      <c r="H33">
        <v>-3.6974802738478148E-2</v>
      </c>
      <c r="I33" t="s">
        <v>154</v>
      </c>
      <c r="J33">
        <v>-5.6598782821781088E-2</v>
      </c>
    </row>
    <row r="34" spans="1:10" x14ac:dyDescent="0.4">
      <c r="A34" t="s">
        <v>158</v>
      </c>
      <c r="B34" t="s">
        <v>160</v>
      </c>
      <c r="C34">
        <v>394311.54892799997</v>
      </c>
      <c r="D34">
        <v>372131.51803338673</v>
      </c>
      <c r="E34">
        <v>220279.03316747854</v>
      </c>
      <c r="F34">
        <v>76973.237903800225</v>
      </c>
      <c r="G34">
        <v>-22180.030894613243</v>
      </c>
      <c r="H34">
        <v>-5.6250015894571848E-2</v>
      </c>
      <c r="I34" t="s">
        <v>154</v>
      </c>
      <c r="J34">
        <v>-7.4616859325171134E-2</v>
      </c>
    </row>
  </sheetData>
  <pageMargins left="0.7" right="0.7" top="0.75" bottom="0.75" header="0.3" footer="0.3"/>
  <pageSetup scale="7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6" x14ac:dyDescent="0.4"/>
  <cols>
    <col min="1" max="1" width="14.4609375" bestFit="1" customWidth="1"/>
    <col min="2" max="2" width="9.61328125" bestFit="1" customWidth="1"/>
    <col min="3" max="3" width="11.84375" bestFit="1" customWidth="1"/>
    <col min="4" max="4" width="14.4609375" bestFit="1" customWidth="1"/>
    <col min="5" max="6" width="13" bestFit="1" customWidth="1"/>
    <col min="7" max="7" width="13.921875" bestFit="1" customWidth="1"/>
    <col min="8" max="8" width="10.23046875" bestFit="1" customWidth="1"/>
    <col min="9" max="9" width="11.4609375" bestFit="1" customWidth="1"/>
    <col min="10" max="10" width="10.23046875" bestFit="1" customWidth="1"/>
    <col min="11" max="11" width="11.4609375" bestFit="1" customWidth="1"/>
  </cols>
  <sheetData>
    <row r="1" spans="1:9" x14ac:dyDescent="0.4">
      <c r="A1" t="s">
        <v>31</v>
      </c>
      <c r="B1" t="s">
        <v>18</v>
      </c>
      <c r="C1" t="s">
        <v>32</v>
      </c>
      <c r="D1" t="s">
        <v>228</v>
      </c>
      <c r="E1" t="s">
        <v>33</v>
      </c>
      <c r="F1" t="s">
        <v>289</v>
      </c>
      <c r="G1" t="s">
        <v>290</v>
      </c>
      <c r="H1" t="s">
        <v>34</v>
      </c>
      <c r="I1" t="s">
        <v>35</v>
      </c>
    </row>
    <row r="2" spans="1:9" x14ac:dyDescent="0.4">
      <c r="A2" s="1">
        <v>45862</v>
      </c>
      <c r="B2" t="s">
        <v>27</v>
      </c>
      <c r="C2">
        <v>1515.5999755859375</v>
      </c>
      <c r="D2">
        <v>1.7212497287690476E-2</v>
      </c>
      <c r="E2">
        <v>2.1754249226157985E-3</v>
      </c>
      <c r="F2">
        <v>1.7174358328195138E-2</v>
      </c>
      <c r="G2">
        <v>0.10978488713678547</v>
      </c>
      <c r="H2" t="s">
        <v>36</v>
      </c>
      <c r="I2" t="s">
        <v>37</v>
      </c>
    </row>
    <row r="3" spans="1:9" x14ac:dyDescent="0.4">
      <c r="A3" s="1">
        <v>45861</v>
      </c>
      <c r="B3" t="s">
        <v>27</v>
      </c>
      <c r="C3">
        <v>1512.31005859375</v>
      </c>
      <c r="D3">
        <v>1.5037072365074677E-2</v>
      </c>
      <c r="E3">
        <v>1.835008982584041E-3</v>
      </c>
      <c r="F3">
        <v>2.4968375244579954E-2</v>
      </c>
      <c r="G3">
        <v>0.10650086599140307</v>
      </c>
      <c r="H3" t="s">
        <v>36</v>
      </c>
      <c r="I3" t="s">
        <v>37</v>
      </c>
    </row>
    <row r="4" spans="1:9" x14ac:dyDescent="0.4">
      <c r="A4" s="1">
        <v>45860</v>
      </c>
      <c r="B4" t="s">
        <v>27</v>
      </c>
      <c r="C4">
        <v>1509.5400390625</v>
      </c>
      <c r="D4">
        <v>1.3202063382490636E-2</v>
      </c>
      <c r="E4">
        <v>1.6491020119961952E-2</v>
      </c>
      <c r="F4">
        <v>3.3471409188556178E-2</v>
      </c>
      <c r="G4">
        <v>0.10445796841535548</v>
      </c>
      <c r="H4" t="s">
        <v>36</v>
      </c>
      <c r="I4" t="s">
        <v>37</v>
      </c>
    </row>
    <row r="5" spans="1:9" x14ac:dyDescent="0.4">
      <c r="A5" s="1">
        <v>45859</v>
      </c>
      <c r="B5" t="s">
        <v>27</v>
      </c>
      <c r="C5">
        <v>1485.050048828125</v>
      </c>
      <c r="D5">
        <v>-3.2889567374713158E-3</v>
      </c>
      <c r="E5">
        <v>-8.1681316984459906E-3</v>
      </c>
      <c r="F5">
        <v>9.9495412505112846E-3</v>
      </c>
      <c r="G5">
        <v>9.3411764346370996E-2</v>
      </c>
      <c r="H5" t="s">
        <v>36</v>
      </c>
      <c r="I5" t="s">
        <v>37</v>
      </c>
    </row>
    <row r="6" spans="1:9" x14ac:dyDescent="0.4">
      <c r="A6" s="1">
        <v>45856</v>
      </c>
      <c r="B6" t="s">
        <v>27</v>
      </c>
      <c r="C6">
        <v>1497.280029296875</v>
      </c>
      <c r="D6">
        <v>4.8791749609746748E-3</v>
      </c>
      <c r="E6">
        <v>4.8791749609746748E-3</v>
      </c>
      <c r="F6">
        <v>2.7110099924886777E-2</v>
      </c>
      <c r="G6">
        <v>0.10963060465221464</v>
      </c>
      <c r="H6" t="s">
        <v>36</v>
      </c>
      <c r="I6" t="s">
        <v>37</v>
      </c>
    </row>
    <row r="7" spans="1:9" x14ac:dyDescent="0.4">
      <c r="A7" s="1">
        <v>45862</v>
      </c>
      <c r="B7" t="s">
        <v>28</v>
      </c>
      <c r="C7">
        <v>1654</v>
      </c>
      <c r="D7">
        <v>1.1947096040714866E-2</v>
      </c>
      <c r="E7">
        <v>5.9890153630437482E-4</v>
      </c>
      <c r="F7">
        <v>1.1806477888672617E-2</v>
      </c>
      <c r="G7">
        <v>0.13011339443924785</v>
      </c>
      <c r="H7" t="s">
        <v>36</v>
      </c>
      <c r="I7" t="s">
        <v>37</v>
      </c>
    </row>
    <row r="8" spans="1:9" x14ac:dyDescent="0.4">
      <c r="A8" s="1">
        <v>45861</v>
      </c>
      <c r="B8" t="s">
        <v>28</v>
      </c>
      <c r="C8">
        <v>1653.010009765625</v>
      </c>
      <c r="D8">
        <v>1.1348194504410491E-2</v>
      </c>
      <c r="E8">
        <v>-1.7934822510863313E-3</v>
      </c>
      <c r="F8">
        <v>2.390329949447767E-2</v>
      </c>
      <c r="G8">
        <v>0.1280572871443888</v>
      </c>
      <c r="H8" t="s">
        <v>36</v>
      </c>
      <c r="I8" t="s">
        <v>37</v>
      </c>
    </row>
    <row r="9" spans="1:9" x14ac:dyDescent="0.4">
      <c r="A9" s="1">
        <v>45860</v>
      </c>
      <c r="B9" t="s">
        <v>28</v>
      </c>
      <c r="C9">
        <v>1655.97998046875</v>
      </c>
      <c r="D9">
        <v>1.3141676755496823E-2</v>
      </c>
      <c r="E9">
        <v>1.714919651005764E-2</v>
      </c>
      <c r="F9">
        <v>3.8987612295476204E-2</v>
      </c>
      <c r="G9">
        <v>0.13206174814895921</v>
      </c>
      <c r="H9" t="s">
        <v>36</v>
      </c>
      <c r="I9" t="s">
        <v>37</v>
      </c>
    </row>
    <row r="10" spans="1:9" x14ac:dyDescent="0.4">
      <c r="A10" s="1">
        <v>45859</v>
      </c>
      <c r="B10" t="s">
        <v>28</v>
      </c>
      <c r="C10">
        <v>1628.06005859375</v>
      </c>
      <c r="D10">
        <v>-4.0075197545608177E-3</v>
      </c>
      <c r="E10">
        <v>-9.641631997122424E-3</v>
      </c>
      <c r="F10">
        <v>1.3950664485154585E-2</v>
      </c>
      <c r="G10">
        <v>0.12410249045124599</v>
      </c>
      <c r="H10" t="s">
        <v>36</v>
      </c>
      <c r="I10" t="s">
        <v>37</v>
      </c>
    </row>
    <row r="11" spans="1:9" x14ac:dyDescent="0.4">
      <c r="A11" s="1">
        <v>45856</v>
      </c>
      <c r="B11" t="s">
        <v>28</v>
      </c>
      <c r="C11">
        <v>1643.9100341796875</v>
      </c>
      <c r="D11">
        <v>5.6341122425616064E-3</v>
      </c>
      <c r="E11">
        <v>5.6341122425616064E-3</v>
      </c>
      <c r="F11">
        <v>3.1304712083583208E-2</v>
      </c>
      <c r="G11">
        <v>0.14543029236180827</v>
      </c>
      <c r="H11" t="s">
        <v>36</v>
      </c>
      <c r="I11" t="s">
        <v>37</v>
      </c>
    </row>
    <row r="12" spans="1:9" x14ac:dyDescent="0.4">
      <c r="A12" s="1">
        <v>45862</v>
      </c>
      <c r="B12" t="s">
        <v>38</v>
      </c>
      <c r="C12">
        <v>249.80999755859375</v>
      </c>
      <c r="D12">
        <v>1.5113145877524325E-2</v>
      </c>
      <c r="E12">
        <v>1.925142277359404E-3</v>
      </c>
      <c r="F12">
        <v>1.5116426006993811E-2</v>
      </c>
      <c r="G12">
        <v>9.7101453257275816E-2</v>
      </c>
      <c r="H12" t="s">
        <v>39</v>
      </c>
      <c r="I12" t="s">
        <v>37</v>
      </c>
    </row>
    <row r="13" spans="1:9" x14ac:dyDescent="0.4">
      <c r="A13" s="1">
        <v>45861</v>
      </c>
      <c r="B13" t="s">
        <v>38</v>
      </c>
      <c r="C13">
        <v>249.33000183105469</v>
      </c>
      <c r="D13">
        <v>1.3188003600164921E-2</v>
      </c>
      <c r="E13">
        <v>5.9713362561748529E-3</v>
      </c>
      <c r="F13">
        <v>2.8801302049720867E-2</v>
      </c>
      <c r="G13">
        <v>9.5185793816939812E-2</v>
      </c>
      <c r="H13" t="s">
        <v>39</v>
      </c>
      <c r="I13" t="s">
        <v>37</v>
      </c>
    </row>
    <row r="14" spans="1:9" x14ac:dyDescent="0.4">
      <c r="A14" s="1">
        <v>45860</v>
      </c>
      <c r="B14" t="s">
        <v>38</v>
      </c>
      <c r="C14">
        <v>247.85000610351563</v>
      </c>
      <c r="D14">
        <v>7.2166673439900686E-3</v>
      </c>
      <c r="E14">
        <v>8.3811907467878921E-3</v>
      </c>
      <c r="F14">
        <v>3.1290326697318793E-2</v>
      </c>
      <c r="G14">
        <v>8.80636261847767E-2</v>
      </c>
      <c r="H14" t="s">
        <v>39</v>
      </c>
      <c r="I14" t="s">
        <v>37</v>
      </c>
    </row>
    <row r="15" spans="1:9" x14ac:dyDescent="0.4">
      <c r="A15" s="1">
        <v>45859</v>
      </c>
      <c r="B15" t="s">
        <v>38</v>
      </c>
      <c r="C15">
        <v>245.78999328613281</v>
      </c>
      <c r="D15">
        <v>-1.1645234027978235E-3</v>
      </c>
      <c r="E15">
        <v>-7.9913264405920836E-3</v>
      </c>
      <c r="F15">
        <v>2.579188122381848E-2</v>
      </c>
      <c r="G15">
        <v>8.0775636553918284E-2</v>
      </c>
      <c r="H15" t="s">
        <v>39</v>
      </c>
      <c r="I15" t="s">
        <v>37</v>
      </c>
    </row>
    <row r="16" spans="1:9" x14ac:dyDescent="0.4">
      <c r="A16" s="1">
        <v>45856</v>
      </c>
      <c r="B16" t="s">
        <v>38</v>
      </c>
      <c r="C16">
        <v>247.77000427246094</v>
      </c>
      <c r="D16">
        <v>6.8268030377942601E-3</v>
      </c>
      <c r="E16">
        <v>6.8268030377942601E-3</v>
      </c>
      <c r="F16">
        <v>3.7519395358097452E-2</v>
      </c>
      <c r="G16">
        <v>9.1161299513616401E-2</v>
      </c>
      <c r="H16" t="s">
        <v>39</v>
      </c>
      <c r="I16" t="s">
        <v>37</v>
      </c>
    </row>
    <row r="17" spans="1:9" x14ac:dyDescent="0.4">
      <c r="A17" s="1">
        <v>45862</v>
      </c>
      <c r="B17" t="s">
        <v>40</v>
      </c>
      <c r="C17">
        <v>104.87999725341797</v>
      </c>
      <c r="D17">
        <v>6.4628605803539463E-3</v>
      </c>
      <c r="E17">
        <v>7.633034287284346E-4</v>
      </c>
      <c r="F17">
        <v>6.4293078863018049E-3</v>
      </c>
      <c r="G17">
        <v>4.8171095467014036E-2</v>
      </c>
      <c r="H17" t="s">
        <v>39</v>
      </c>
      <c r="I17" t="s">
        <v>37</v>
      </c>
    </row>
    <row r="18" spans="1:9" x14ac:dyDescent="0.4">
      <c r="A18" s="1">
        <v>45861</v>
      </c>
      <c r="B18" t="s">
        <v>40</v>
      </c>
      <c r="C18">
        <v>104.80000305175781</v>
      </c>
      <c r="D18">
        <v>5.6995571516255117E-3</v>
      </c>
      <c r="E18">
        <v>7.4986198218014444E-3</v>
      </c>
      <c r="F18">
        <v>1.6686080618451671E-2</v>
      </c>
      <c r="G18">
        <v>4.8629182425735218E-2</v>
      </c>
      <c r="H18" t="s">
        <v>39</v>
      </c>
      <c r="I18" t="s">
        <v>37</v>
      </c>
    </row>
    <row r="19" spans="1:9" x14ac:dyDescent="0.4">
      <c r="A19" s="1">
        <v>45860</v>
      </c>
      <c r="B19" t="s">
        <v>40</v>
      </c>
      <c r="C19">
        <v>104.01999664306641</v>
      </c>
      <c r="D19">
        <v>-1.7990626701759327E-3</v>
      </c>
      <c r="E19">
        <v>-2.3976216366036196E-3</v>
      </c>
      <c r="F19">
        <v>9.6088311705238016E-3</v>
      </c>
      <c r="G19">
        <v>4.7110936960954142E-2</v>
      </c>
      <c r="H19" t="s">
        <v>39</v>
      </c>
      <c r="I19" t="s">
        <v>37</v>
      </c>
    </row>
    <row r="20" spans="1:9" x14ac:dyDescent="0.4">
      <c r="A20" s="1">
        <v>45859</v>
      </c>
      <c r="B20" t="s">
        <v>40</v>
      </c>
      <c r="C20">
        <v>104.26999664306641</v>
      </c>
      <c r="D20">
        <v>5.9855896642768691E-4</v>
      </c>
      <c r="E20">
        <v>-4.4873136365195521E-3</v>
      </c>
      <c r="F20">
        <v>1.5583895029278816E-2</v>
      </c>
      <c r="G20">
        <v>5.3977522707146397E-2</v>
      </c>
      <c r="H20" t="s">
        <v>39</v>
      </c>
      <c r="I20" t="s">
        <v>37</v>
      </c>
    </row>
    <row r="21" spans="1:9" x14ac:dyDescent="0.4">
      <c r="A21" s="1">
        <v>45856</v>
      </c>
      <c r="B21" t="s">
        <v>40</v>
      </c>
      <c r="C21">
        <v>104.73999786376953</v>
      </c>
      <c r="D21">
        <v>5.085872602947239E-3</v>
      </c>
      <c r="E21">
        <v>5.085872602947239E-3</v>
      </c>
      <c r="F21">
        <v>1.9665076120144009E-2</v>
      </c>
      <c r="G21">
        <v>5.6059664665110809E-2</v>
      </c>
      <c r="H21" t="s">
        <v>39</v>
      </c>
      <c r="I21" t="s">
        <v>37</v>
      </c>
    </row>
    <row r="22" spans="1:9" x14ac:dyDescent="0.4">
      <c r="A22" s="1">
        <v>45862</v>
      </c>
      <c r="B22" t="s">
        <v>41</v>
      </c>
      <c r="C22">
        <v>1651</v>
      </c>
      <c r="D22">
        <v>8.1148688833037053E-3</v>
      </c>
      <c r="E22">
        <v>-1.209921355111887E-3</v>
      </c>
      <c r="F22">
        <v>7.9365079365079083E-3</v>
      </c>
      <c r="G22">
        <v>0.1395637385127273</v>
      </c>
      <c r="H22" t="s">
        <v>42</v>
      </c>
      <c r="I22" t="s">
        <v>37</v>
      </c>
    </row>
    <row r="23" spans="1:9" x14ac:dyDescent="0.4">
      <c r="A23" s="1">
        <v>45861</v>
      </c>
      <c r="B23" t="s">
        <v>41</v>
      </c>
      <c r="C23">
        <v>1653</v>
      </c>
      <c r="D23">
        <v>9.3247902384155923E-3</v>
      </c>
      <c r="E23">
        <v>-1.2084592145015227E-3</v>
      </c>
      <c r="F23">
        <v>2.1631644004944439E-2</v>
      </c>
      <c r="G23">
        <v>0.13984281868458659</v>
      </c>
      <c r="H23" t="s">
        <v>42</v>
      </c>
      <c r="I23" t="s">
        <v>37</v>
      </c>
    </row>
    <row r="24" spans="1:9" x14ac:dyDescent="0.4">
      <c r="A24" s="1">
        <v>45860</v>
      </c>
      <c r="B24" t="s">
        <v>41</v>
      </c>
      <c r="C24">
        <v>1655</v>
      </c>
      <c r="D24">
        <v>1.0533249452917115E-2</v>
      </c>
      <c r="E24">
        <v>1.8775007694675327E-2</v>
      </c>
      <c r="F24">
        <v>3.8268506900878352E-2</v>
      </c>
      <c r="G24">
        <v>0.14216701173222912</v>
      </c>
      <c r="H24" t="s">
        <v>42</v>
      </c>
      <c r="I24" t="s">
        <v>37</v>
      </c>
    </row>
    <row r="25" spans="1:9" x14ac:dyDescent="0.4">
      <c r="A25" s="1">
        <v>45859</v>
      </c>
      <c r="B25" t="s">
        <v>41</v>
      </c>
      <c r="C25">
        <v>1624.5</v>
      </c>
      <c r="D25">
        <v>-8.2417582417582125E-3</v>
      </c>
      <c r="E25">
        <v>-8.2417582417582125E-3</v>
      </c>
      <c r="F25">
        <v>1.4551617248721671E-2</v>
      </c>
      <c r="G25">
        <v>0.13316129161905033</v>
      </c>
      <c r="H25" t="s">
        <v>42</v>
      </c>
      <c r="I25" t="s">
        <v>37</v>
      </c>
    </row>
    <row r="26" spans="1:9" x14ac:dyDescent="0.4">
      <c r="A26" s="1">
        <v>45856</v>
      </c>
      <c r="B26" t="s">
        <v>41</v>
      </c>
      <c r="C26">
        <v>1638</v>
      </c>
      <c r="D26">
        <v>0</v>
      </c>
      <c r="E26">
        <v>0</v>
      </c>
      <c r="F26">
        <v>2.6380083302144586E-2</v>
      </c>
      <c r="G26">
        <v>0.15011940468907037</v>
      </c>
      <c r="H26" t="s">
        <v>42</v>
      </c>
      <c r="I26" t="s">
        <v>37</v>
      </c>
    </row>
    <row r="27" spans="1:9" x14ac:dyDescent="0.4">
      <c r="A27" s="1">
        <v>45862</v>
      </c>
      <c r="B27" t="s">
        <v>43</v>
      </c>
      <c r="C27">
        <v>1647.5999755859375</v>
      </c>
      <c r="D27">
        <v>1.4038109680184263E-2</v>
      </c>
      <c r="E27">
        <v>2.4285115706690341E-4</v>
      </c>
      <c r="F27">
        <v>1.3970060207279866E-2</v>
      </c>
      <c r="G27">
        <v>0.13627584523168101</v>
      </c>
      <c r="H27" t="s">
        <v>42</v>
      </c>
      <c r="I27" t="s">
        <v>37</v>
      </c>
    </row>
    <row r="28" spans="1:9" x14ac:dyDescent="0.4">
      <c r="A28" s="1">
        <v>45861</v>
      </c>
      <c r="B28" t="s">
        <v>43</v>
      </c>
      <c r="C28">
        <v>1647.199951171875</v>
      </c>
      <c r="D28">
        <v>1.379525852311736E-2</v>
      </c>
      <c r="E28">
        <v>7.2901043248774222E-4</v>
      </c>
      <c r="F28">
        <v>2.8535717247502257E-2</v>
      </c>
      <c r="G28">
        <v>0.13537351511835882</v>
      </c>
      <c r="H28" t="s">
        <v>42</v>
      </c>
      <c r="I28" t="s">
        <v>37</v>
      </c>
    </row>
    <row r="29" spans="1:9" x14ac:dyDescent="0.4">
      <c r="A29" s="1">
        <v>45860</v>
      </c>
      <c r="B29" t="s">
        <v>43</v>
      </c>
      <c r="C29">
        <v>1646</v>
      </c>
      <c r="D29">
        <v>1.3066248090629617E-2</v>
      </c>
      <c r="E29">
        <v>1.6363075023155371E-2</v>
      </c>
      <c r="F29">
        <v>3.9075831934891836E-2</v>
      </c>
      <c r="G29">
        <v>0.13729008807314136</v>
      </c>
      <c r="H29" t="s">
        <v>42</v>
      </c>
      <c r="I29" t="s">
        <v>37</v>
      </c>
    </row>
    <row r="30" spans="1:9" x14ac:dyDescent="0.4">
      <c r="A30" s="1">
        <v>45859</v>
      </c>
      <c r="B30" t="s">
        <v>43</v>
      </c>
      <c r="C30">
        <v>1619.5</v>
      </c>
      <c r="D30">
        <v>-3.2968269325257538E-3</v>
      </c>
      <c r="E30">
        <v>-7.0508890251379519E-3</v>
      </c>
      <c r="F30">
        <v>2.1122320302648268E-2</v>
      </c>
      <c r="G30">
        <v>0.13204251896949315</v>
      </c>
      <c r="H30" t="s">
        <v>42</v>
      </c>
      <c r="I30" t="s">
        <v>37</v>
      </c>
    </row>
    <row r="31" spans="1:9" x14ac:dyDescent="0.4">
      <c r="A31" s="1">
        <v>45856</v>
      </c>
      <c r="B31" t="s">
        <v>43</v>
      </c>
      <c r="C31">
        <v>1631</v>
      </c>
      <c r="D31">
        <v>3.7540620926121981E-3</v>
      </c>
      <c r="E31">
        <v>3.7540620926121981E-3</v>
      </c>
      <c r="F31">
        <v>2.7919613153959411E-2</v>
      </c>
      <c r="G31">
        <v>0.14504350747320705</v>
      </c>
      <c r="H31" t="s">
        <v>42</v>
      </c>
      <c r="I31" t="s">
        <v>37</v>
      </c>
    </row>
    <row r="32" spans="1:9" x14ac:dyDescent="0.4">
      <c r="A32" s="1">
        <v>45862</v>
      </c>
      <c r="B32" t="s">
        <v>19</v>
      </c>
      <c r="C32">
        <v>3375.724609375</v>
      </c>
      <c r="D32">
        <v>7.2764310986171976E-3</v>
      </c>
      <c r="E32">
        <v>-4.2280257563243051E-3</v>
      </c>
      <c r="F32">
        <v>7.121392460170739E-3</v>
      </c>
      <c r="G32">
        <v>1.1457357833476234E-2</v>
      </c>
      <c r="H32" t="s">
        <v>44</v>
      </c>
      <c r="I32" t="s">
        <v>45</v>
      </c>
    </row>
    <row r="33" spans="1:9" x14ac:dyDescent="0.4">
      <c r="A33" s="1">
        <v>45861</v>
      </c>
      <c r="B33" t="s">
        <v>19</v>
      </c>
      <c r="C33">
        <v>3390.057861328125</v>
      </c>
      <c r="D33">
        <v>1.1504456854941503E-2</v>
      </c>
      <c r="E33">
        <v>-9.1779117885240069E-3</v>
      </c>
      <c r="F33">
        <v>1.2303498943749158E-2</v>
      </c>
      <c r="G33">
        <v>1.8672452434314035E-2</v>
      </c>
      <c r="H33" t="s">
        <v>44</v>
      </c>
      <c r="I33" t="s">
        <v>45</v>
      </c>
    </row>
    <row r="34" spans="1:9" x14ac:dyDescent="0.4">
      <c r="A34" s="1">
        <v>45860</v>
      </c>
      <c r="B34" t="s">
        <v>19</v>
      </c>
      <c r="C34">
        <v>3421.459716796875</v>
      </c>
      <c r="D34">
        <v>2.068236864346551E-2</v>
      </c>
      <c r="E34">
        <v>8.6885428554648314E-3</v>
      </c>
      <c r="F34">
        <v>2.4772359728226778E-2</v>
      </c>
      <c r="G34">
        <v>2.2275859639135698E-2</v>
      </c>
      <c r="H34" t="s">
        <v>44</v>
      </c>
      <c r="I34" t="s">
        <v>45</v>
      </c>
    </row>
    <row r="35" spans="1:9" x14ac:dyDescent="0.4">
      <c r="A35" s="1">
        <v>45859</v>
      </c>
      <c r="B35" t="s">
        <v>19</v>
      </c>
      <c r="C35">
        <v>3391.98828125</v>
      </c>
      <c r="D35">
        <v>1.1993825788000678E-2</v>
      </c>
      <c r="E35">
        <v>1.3497264044440627E-2</v>
      </c>
      <c r="F35">
        <v>1.4054942052841746E-2</v>
      </c>
      <c r="G35">
        <v>1.6322954298039427E-2</v>
      </c>
      <c r="H35" t="s">
        <v>44</v>
      </c>
      <c r="I35" t="s">
        <v>45</v>
      </c>
    </row>
    <row r="36" spans="1:9" x14ac:dyDescent="0.4">
      <c r="A36" s="1">
        <v>45858</v>
      </c>
      <c r="B36" t="s">
        <v>19</v>
      </c>
      <c r="C36">
        <v>3346.8154296875</v>
      </c>
      <c r="D36">
        <v>-1.5034382564399484E-3</v>
      </c>
      <c r="E36">
        <v>-1.5034382564399484E-3</v>
      </c>
      <c r="F36">
        <v>4.5613059822540158E-3</v>
      </c>
      <c r="G36">
        <v>1.046125523269148E-2</v>
      </c>
      <c r="H36" t="s">
        <v>44</v>
      </c>
      <c r="I36" t="s">
        <v>45</v>
      </c>
    </row>
    <row r="37" spans="1:9" x14ac:dyDescent="0.4">
      <c r="A37" s="1">
        <v>45828</v>
      </c>
      <c r="B37" t="s">
        <v>25</v>
      </c>
      <c r="C37">
        <v>75</v>
      </c>
      <c r="D37">
        <v>1.8351433089003555E-2</v>
      </c>
      <c r="E37">
        <v>-8.8542115125922471E-3</v>
      </c>
      <c r="F37">
        <v>1.7224963857905173E-2</v>
      </c>
      <c r="G37">
        <v>0.19693584715349366</v>
      </c>
      <c r="H37" t="s">
        <v>44</v>
      </c>
      <c r="I37" t="s">
        <v>45</v>
      </c>
    </row>
    <row r="38" spans="1:9" x14ac:dyDescent="0.4">
      <c r="A38" s="1">
        <v>45827</v>
      </c>
      <c r="B38" t="s">
        <v>25</v>
      </c>
      <c r="C38">
        <v>75.669998168945313</v>
      </c>
      <c r="D38">
        <v>2.7205644601595802E-2</v>
      </c>
      <c r="E38">
        <v>7.589876250405414E-3</v>
      </c>
      <c r="F38">
        <v>3.4025660745910402E-2</v>
      </c>
      <c r="G38">
        <v>0.23744883533521244</v>
      </c>
      <c r="H38" t="s">
        <v>44</v>
      </c>
      <c r="I38" t="s">
        <v>45</v>
      </c>
    </row>
    <row r="39" spans="1:9" x14ac:dyDescent="0.4">
      <c r="A39" s="1">
        <v>45826</v>
      </c>
      <c r="B39" t="s">
        <v>25</v>
      </c>
      <c r="C39">
        <v>75.099998474121094</v>
      </c>
      <c r="D39">
        <v>1.9615768351190388E-2</v>
      </c>
      <c r="E39">
        <v>-1.9933757591881207E-3</v>
      </c>
      <c r="F39">
        <v>1.5963207987084616E-2</v>
      </c>
      <c r="G39">
        <v>0.22452301046718559</v>
      </c>
      <c r="H39" t="s">
        <v>44</v>
      </c>
      <c r="I39" t="s">
        <v>45</v>
      </c>
    </row>
    <row r="40" spans="1:9" x14ac:dyDescent="0.4">
      <c r="A40" s="1">
        <v>45825</v>
      </c>
      <c r="B40" t="s">
        <v>25</v>
      </c>
      <c r="C40">
        <v>75.25</v>
      </c>
      <c r="D40">
        <v>2.1609144110378509E-2</v>
      </c>
      <c r="E40">
        <v>4.4123772979621112E-2</v>
      </c>
      <c r="F40">
        <v>0.10808416937232468</v>
      </c>
      <c r="G40">
        <v>0.2200064790480476</v>
      </c>
      <c r="H40" t="s">
        <v>44</v>
      </c>
      <c r="I40" t="s">
        <v>45</v>
      </c>
    </row>
    <row r="41" spans="1:9" x14ac:dyDescent="0.4">
      <c r="A41" s="1">
        <v>45824</v>
      </c>
      <c r="B41" t="s">
        <v>25</v>
      </c>
      <c r="C41">
        <v>72.069999694824219</v>
      </c>
      <c r="D41">
        <v>-2.2514628869242603E-2</v>
      </c>
      <c r="E41">
        <v>-2.2514628869242603E-2</v>
      </c>
      <c r="F41">
        <v>0.10945198138174028</v>
      </c>
      <c r="G41">
        <v>0.16693655527021511</v>
      </c>
      <c r="H41" t="s">
        <v>44</v>
      </c>
      <c r="I41" t="s">
        <v>45</v>
      </c>
    </row>
    <row r="42" spans="1:9" x14ac:dyDescent="0.4">
      <c r="A42" s="1">
        <v>45862</v>
      </c>
      <c r="B42" t="s">
        <v>20</v>
      </c>
      <c r="C42">
        <v>118062.8984375</v>
      </c>
      <c r="D42">
        <v>1.3947767024514723E-3</v>
      </c>
      <c r="E42">
        <v>-5.961775438892869E-3</v>
      </c>
      <c r="F42">
        <v>1.0849466598805702E-3</v>
      </c>
      <c r="G42">
        <v>9.2604261041017377E-2</v>
      </c>
      <c r="H42" t="s">
        <v>46</v>
      </c>
      <c r="I42" t="s">
        <v>45</v>
      </c>
    </row>
    <row r="43" spans="1:9" x14ac:dyDescent="0.4">
      <c r="A43" s="1">
        <v>45861</v>
      </c>
      <c r="B43" t="s">
        <v>20</v>
      </c>
      <c r="C43">
        <v>118770.984375</v>
      </c>
      <c r="D43">
        <v>7.3565521413443413E-3</v>
      </c>
      <c r="E43">
        <v>-9.877269268080191E-3</v>
      </c>
      <c r="F43">
        <v>6.4611999306989354E-3</v>
      </c>
      <c r="G43">
        <v>8.3324425989377948E-2</v>
      </c>
      <c r="H43" t="s">
        <v>46</v>
      </c>
      <c r="I43" t="s">
        <v>45</v>
      </c>
    </row>
    <row r="44" spans="1:9" x14ac:dyDescent="0.4">
      <c r="A44" s="1">
        <v>45860</v>
      </c>
      <c r="B44" t="s">
        <v>20</v>
      </c>
      <c r="C44">
        <v>119955.8203125</v>
      </c>
      <c r="D44">
        <v>1.7233821409424532E-2</v>
      </c>
      <c r="E44">
        <v>2.1539604028903092E-2</v>
      </c>
      <c r="F44">
        <v>5.6311854195791877E-3</v>
      </c>
      <c r="G44">
        <v>0.10207913172413585</v>
      </c>
      <c r="H44" t="s">
        <v>46</v>
      </c>
      <c r="I44" t="s">
        <v>45</v>
      </c>
    </row>
    <row r="45" spans="1:9" x14ac:dyDescent="0.4">
      <c r="A45" s="1">
        <v>45859</v>
      </c>
      <c r="B45" t="s">
        <v>20</v>
      </c>
      <c r="C45">
        <v>117426.5</v>
      </c>
      <c r="D45">
        <v>-4.3057826194785598E-3</v>
      </c>
      <c r="E45">
        <v>1.0232278857171817E-3</v>
      </c>
      <c r="F45">
        <v>-1.1049556177443187E-2</v>
      </c>
      <c r="G45">
        <v>0.11090874595168065</v>
      </c>
      <c r="H45" t="s">
        <v>46</v>
      </c>
      <c r="I45" t="s">
        <v>45</v>
      </c>
    </row>
    <row r="46" spans="1:9" x14ac:dyDescent="0.4">
      <c r="A46" s="1">
        <v>45858</v>
      </c>
      <c r="B46" t="s">
        <v>20</v>
      </c>
      <c r="C46">
        <v>117306.46875</v>
      </c>
      <c r="D46">
        <v>-5.3290105051957415E-3</v>
      </c>
      <c r="E46">
        <v>-5.3290105051957415E-3</v>
      </c>
      <c r="F46">
        <v>-3.9966886626495723E-3</v>
      </c>
      <c r="G46">
        <v>9.4844784866448872E-2</v>
      </c>
      <c r="H46" t="s">
        <v>46</v>
      </c>
      <c r="I46" t="s">
        <v>45</v>
      </c>
    </row>
    <row r="47" spans="1:9" x14ac:dyDescent="0.4">
      <c r="A47" s="1">
        <v>45862</v>
      </c>
      <c r="B47" t="s">
        <v>21</v>
      </c>
      <c r="C47">
        <v>3566.06396484375</v>
      </c>
      <c r="D47">
        <v>-6.312897324788902E-3</v>
      </c>
      <c r="E47">
        <v>-1.754061458437095E-2</v>
      </c>
      <c r="F47">
        <v>-7.9627325480309263E-3</v>
      </c>
      <c r="G47">
        <v>0.42153641688804888</v>
      </c>
      <c r="H47" t="s">
        <v>46</v>
      </c>
      <c r="I47" t="s">
        <v>45</v>
      </c>
    </row>
    <row r="48" spans="1:9" x14ac:dyDescent="0.4">
      <c r="A48" s="1">
        <v>45861</v>
      </c>
      <c r="B48" t="s">
        <v>21</v>
      </c>
      <c r="C48">
        <v>3629.731689453125</v>
      </c>
      <c r="D48">
        <v>1.1227717259582048E-2</v>
      </c>
      <c r="E48">
        <v>-3.141807197134372E-2</v>
      </c>
      <c r="F48">
        <v>2.3482353005967793E-2</v>
      </c>
      <c r="G48">
        <v>0.40098334882507758</v>
      </c>
      <c r="H48" t="s">
        <v>46</v>
      </c>
      <c r="I48" t="s">
        <v>45</v>
      </c>
    </row>
    <row r="49" spans="1:9" x14ac:dyDescent="0.4">
      <c r="A49" s="1">
        <v>45860</v>
      </c>
      <c r="B49" t="s">
        <v>21</v>
      </c>
      <c r="C49">
        <v>3747.469970703125</v>
      </c>
      <c r="D49">
        <v>4.2645789230925768E-2</v>
      </c>
      <c r="E49">
        <v>-4.0958257652017327E-3</v>
      </c>
      <c r="F49">
        <v>7.7447645159671286E-2</v>
      </c>
      <c r="G49">
        <v>0.45770767151286007</v>
      </c>
      <c r="H49" t="s">
        <v>46</v>
      </c>
      <c r="I49" t="s">
        <v>45</v>
      </c>
    </row>
    <row r="50" spans="1:9" x14ac:dyDescent="0.4">
      <c r="A50" s="1">
        <v>45859</v>
      </c>
      <c r="B50" t="s">
        <v>21</v>
      </c>
      <c r="C50">
        <v>3762.882080078125</v>
      </c>
      <c r="D50">
        <v>4.6741614996127501E-2</v>
      </c>
      <c r="E50">
        <v>1.0538732113756222E-3</v>
      </c>
      <c r="F50">
        <v>0.11608318273861573</v>
      </c>
      <c r="G50">
        <v>0.56405032395707422</v>
      </c>
      <c r="H50" t="s">
        <v>46</v>
      </c>
      <c r="I50" t="s">
        <v>45</v>
      </c>
    </row>
    <row r="51" spans="1:9" x14ac:dyDescent="0.4">
      <c r="A51" s="1">
        <v>45858</v>
      </c>
      <c r="B51" t="s">
        <v>21</v>
      </c>
      <c r="C51">
        <v>3758.920654296875</v>
      </c>
      <c r="D51">
        <v>4.5687741784751879E-2</v>
      </c>
      <c r="E51">
        <v>4.5687741784751879E-2</v>
      </c>
      <c r="F51">
        <v>0.19715056106109419</v>
      </c>
      <c r="G51">
        <v>0.51177510412727845</v>
      </c>
      <c r="H51" t="s">
        <v>46</v>
      </c>
      <c r="I51" t="s">
        <v>45</v>
      </c>
    </row>
    <row r="52" spans="1:9" x14ac:dyDescent="0.4">
      <c r="A52" s="1">
        <v>45861</v>
      </c>
      <c r="B52" t="s">
        <v>23</v>
      </c>
      <c r="C52">
        <v>45010.2890625</v>
      </c>
      <c r="D52">
        <v>1.7019126351969671E-2</v>
      </c>
      <c r="E52">
        <v>1.1411680802273505E-2</v>
      </c>
      <c r="F52">
        <v>1.7071778261247283E-2</v>
      </c>
      <c r="G52">
        <v>4.4588378945513263E-2</v>
      </c>
      <c r="H52" t="s">
        <v>47</v>
      </c>
      <c r="I52" t="s">
        <v>48</v>
      </c>
    </row>
    <row r="53" spans="1:9" x14ac:dyDescent="0.4">
      <c r="A53" s="1">
        <v>45860</v>
      </c>
      <c r="B53" t="s">
        <v>23</v>
      </c>
      <c r="C53">
        <v>44502.44140625</v>
      </c>
      <c r="D53">
        <v>5.6074455496961662E-3</v>
      </c>
      <c r="E53">
        <v>4.0469013650306085E-3</v>
      </c>
      <c r="F53">
        <v>1.0884065092677364E-2</v>
      </c>
      <c r="G53">
        <v>4.5105209314135974E-2</v>
      </c>
      <c r="H53" t="s">
        <v>47</v>
      </c>
      <c r="I53" t="s">
        <v>48</v>
      </c>
    </row>
    <row r="54" spans="1:9" x14ac:dyDescent="0.4">
      <c r="A54" s="1">
        <v>45859</v>
      </c>
      <c r="B54" t="s">
        <v>23</v>
      </c>
      <c r="C54">
        <v>44323.0703125</v>
      </c>
      <c r="D54">
        <v>1.5605441846655577E-3</v>
      </c>
      <c r="E54">
        <v>-4.3121670678880619E-4</v>
      </c>
      <c r="F54">
        <v>-3.0719569272347202E-3</v>
      </c>
      <c r="G54">
        <v>5.0140000699679499E-2</v>
      </c>
      <c r="H54" t="s">
        <v>47</v>
      </c>
      <c r="I54" t="s">
        <v>48</v>
      </c>
    </row>
    <row r="55" spans="1:9" x14ac:dyDescent="0.4">
      <c r="A55" s="1">
        <v>45856</v>
      </c>
      <c r="B55" t="s">
        <v>23</v>
      </c>
      <c r="C55">
        <v>44342.19140625</v>
      </c>
      <c r="D55">
        <v>1.9917608914543639E-3</v>
      </c>
      <c r="E55">
        <v>-3.19879761458286E-3</v>
      </c>
      <c r="F55">
        <v>-6.6079138087171696E-4</v>
      </c>
      <c r="G55">
        <v>5.146895431571763E-2</v>
      </c>
      <c r="H55" t="s">
        <v>47</v>
      </c>
      <c r="I55" t="s">
        <v>48</v>
      </c>
    </row>
    <row r="56" spans="1:9" x14ac:dyDescent="0.4">
      <c r="A56" s="1">
        <v>45855</v>
      </c>
      <c r="B56" t="s">
        <v>23</v>
      </c>
      <c r="C56">
        <v>44484.48828125</v>
      </c>
      <c r="D56">
        <v>5.1905585060372239E-3</v>
      </c>
      <c r="E56">
        <v>5.1905585060372239E-3</v>
      </c>
      <c r="F56">
        <v>-3.7211637151062238E-3</v>
      </c>
      <c r="G56">
        <v>5.3740245548240972E-2</v>
      </c>
      <c r="H56" t="s">
        <v>47</v>
      </c>
      <c r="I56" t="s">
        <v>48</v>
      </c>
    </row>
    <row r="57" spans="1:9" x14ac:dyDescent="0.4">
      <c r="A57" s="1">
        <v>45861</v>
      </c>
      <c r="B57" t="s">
        <v>49</v>
      </c>
      <c r="C57">
        <v>6358.91015625</v>
      </c>
      <c r="D57">
        <v>1.5131834668238198E-2</v>
      </c>
      <c r="E57">
        <v>7.8118869515191314E-3</v>
      </c>
      <c r="F57">
        <v>1.5200274273783343E-2</v>
      </c>
      <c r="G57">
        <v>4.3782352585221229E-2</v>
      </c>
      <c r="H57" t="s">
        <v>47</v>
      </c>
      <c r="I57" t="s">
        <v>48</v>
      </c>
    </row>
    <row r="58" spans="1:9" x14ac:dyDescent="0.4">
      <c r="A58" s="1">
        <v>45860</v>
      </c>
      <c r="B58" t="s">
        <v>49</v>
      </c>
      <c r="C58">
        <v>6309.6201171875</v>
      </c>
      <c r="D58">
        <v>7.3199477167190663E-3</v>
      </c>
      <c r="E58">
        <v>6.3753163362578746E-4</v>
      </c>
      <c r="F58">
        <v>1.0548187956412658E-2</v>
      </c>
      <c r="G58">
        <v>4.7210319211044016E-2</v>
      </c>
      <c r="H58" t="s">
        <v>47</v>
      </c>
      <c r="I58" t="s">
        <v>48</v>
      </c>
    </row>
    <row r="59" spans="1:9" x14ac:dyDescent="0.4">
      <c r="A59" s="1">
        <v>45859</v>
      </c>
      <c r="B59" t="s">
        <v>49</v>
      </c>
      <c r="C59">
        <v>6305.60009765625</v>
      </c>
      <c r="D59">
        <v>6.6824160830932788E-3</v>
      </c>
      <c r="E59">
        <v>1.3991348828683581E-3</v>
      </c>
      <c r="F59">
        <v>5.9088592461868927E-3</v>
      </c>
      <c r="G59">
        <v>5.6596735627880479E-2</v>
      </c>
      <c r="H59" t="s">
        <v>47</v>
      </c>
      <c r="I59" t="s">
        <v>48</v>
      </c>
    </row>
    <row r="60" spans="1:9" x14ac:dyDescent="0.4">
      <c r="A60" s="1">
        <v>45856</v>
      </c>
      <c r="B60" t="s">
        <v>49</v>
      </c>
      <c r="C60">
        <v>6296.7900390625</v>
      </c>
      <c r="D60">
        <v>5.2832812002249208E-3</v>
      </c>
      <c r="E60">
        <v>-9.0486208684459335E-5</v>
      </c>
      <c r="F60">
        <v>5.9171754562881151E-3</v>
      </c>
      <c r="G60">
        <v>5.2821732571507685E-2</v>
      </c>
      <c r="H60" t="s">
        <v>47</v>
      </c>
      <c r="I60" t="s">
        <v>48</v>
      </c>
    </row>
    <row r="61" spans="1:9" x14ac:dyDescent="0.4">
      <c r="A61" s="1">
        <v>45855</v>
      </c>
      <c r="B61" t="s">
        <v>49</v>
      </c>
      <c r="C61">
        <v>6297.35986328125</v>
      </c>
      <c r="D61">
        <v>5.3737674089093801E-3</v>
      </c>
      <c r="E61">
        <v>5.3737674089093801E-3</v>
      </c>
      <c r="F61">
        <v>2.6908701669721147E-3</v>
      </c>
      <c r="G61">
        <v>5.2591402763051853E-2</v>
      </c>
      <c r="H61" t="s">
        <v>47</v>
      </c>
      <c r="I61" t="s">
        <v>48</v>
      </c>
    </row>
    <row r="62" spans="1:9" x14ac:dyDescent="0.4">
      <c r="A62" s="1">
        <v>45862</v>
      </c>
      <c r="B62" t="s">
        <v>26</v>
      </c>
      <c r="C62">
        <v>9121.0498046875</v>
      </c>
      <c r="D62">
        <v>1.6440963037258838E-2</v>
      </c>
      <c r="E62">
        <v>6.5728228770318697E-3</v>
      </c>
      <c r="F62">
        <v>1.65403005207998E-2</v>
      </c>
      <c r="G62">
        <v>4.4124068472510602E-2</v>
      </c>
      <c r="H62" t="s">
        <v>50</v>
      </c>
      <c r="I62" t="s">
        <v>48</v>
      </c>
    </row>
    <row r="63" spans="1:9" x14ac:dyDescent="0.4">
      <c r="A63" s="1">
        <v>45861</v>
      </c>
      <c r="B63" t="s">
        <v>26</v>
      </c>
      <c r="C63">
        <v>9061.490234375</v>
      </c>
      <c r="D63">
        <v>9.868140160226968E-3</v>
      </c>
      <c r="E63">
        <v>4.17569362129111E-3</v>
      </c>
      <c r="F63">
        <v>1.5116750888080066E-2</v>
      </c>
      <c r="G63">
        <v>3.9310707885304552E-2</v>
      </c>
      <c r="H63" t="s">
        <v>50</v>
      </c>
      <c r="I63" t="s">
        <v>48</v>
      </c>
    </row>
    <row r="64" spans="1:9" x14ac:dyDescent="0.4">
      <c r="A64" s="1">
        <v>45860</v>
      </c>
      <c r="B64" t="s">
        <v>26</v>
      </c>
      <c r="C64">
        <v>9023.8095703125</v>
      </c>
      <c r="D64">
        <v>5.6924465389358581E-3</v>
      </c>
      <c r="E64">
        <v>1.2004158060923142E-3</v>
      </c>
      <c r="F64">
        <v>9.564353796198688E-3</v>
      </c>
      <c r="G64">
        <v>3.0234002876062815E-2</v>
      </c>
      <c r="H64" t="s">
        <v>50</v>
      </c>
      <c r="I64" t="s">
        <v>48</v>
      </c>
    </row>
    <row r="65" spans="1:9" x14ac:dyDescent="0.4">
      <c r="A65" s="1">
        <v>45859</v>
      </c>
      <c r="B65" t="s">
        <v>26</v>
      </c>
      <c r="C65">
        <v>9012.990234375</v>
      </c>
      <c r="D65">
        <v>4.4920307328435438E-3</v>
      </c>
      <c r="E65">
        <v>2.320933986147411E-3</v>
      </c>
      <c r="F65">
        <v>1.6593204285688667E-3</v>
      </c>
      <c r="G65">
        <v>2.9110416734266398E-2</v>
      </c>
      <c r="H65" t="s">
        <v>50</v>
      </c>
      <c r="I65" t="s">
        <v>48</v>
      </c>
    </row>
    <row r="66" spans="1:9" x14ac:dyDescent="0.4">
      <c r="A66" s="1">
        <v>45856</v>
      </c>
      <c r="B66" t="s">
        <v>26</v>
      </c>
      <c r="C66">
        <v>8992.1201171875</v>
      </c>
      <c r="D66">
        <v>2.1710967466961328E-3</v>
      </c>
      <c r="E66">
        <v>2.1710967466961328E-3</v>
      </c>
      <c r="F66">
        <v>5.7039833188197164E-3</v>
      </c>
      <c r="G66">
        <v>2.478386224878526E-2</v>
      </c>
      <c r="H66" t="s">
        <v>50</v>
      </c>
      <c r="I66" t="s">
        <v>48</v>
      </c>
    </row>
    <row r="67" spans="1:9" x14ac:dyDescent="0.4">
      <c r="A67" s="1">
        <v>45862</v>
      </c>
      <c r="B67" t="s">
        <v>51</v>
      </c>
      <c r="C67">
        <v>5390.02978515625</v>
      </c>
      <c r="D67">
        <v>2.5389833019499042E-3</v>
      </c>
      <c r="E67">
        <v>8.5661758256536658E-3</v>
      </c>
      <c r="F67">
        <v>2.3952991912845611E-3</v>
      </c>
      <c r="G67">
        <v>2.7841184352779047E-2</v>
      </c>
      <c r="H67" t="s">
        <v>50</v>
      </c>
      <c r="I67" t="s">
        <v>48</v>
      </c>
    </row>
    <row r="68" spans="1:9" x14ac:dyDescent="0.4">
      <c r="A68" s="1">
        <v>45861</v>
      </c>
      <c r="B68" t="s">
        <v>51</v>
      </c>
      <c r="C68">
        <v>5344.25</v>
      </c>
      <c r="D68">
        <v>-6.0271925237037616E-3</v>
      </c>
      <c r="E68">
        <v>1.016354276544984E-2</v>
      </c>
      <c r="F68">
        <v>8.7164150933136675E-3</v>
      </c>
      <c r="G68">
        <v>1.7562845175712161E-2</v>
      </c>
      <c r="H68" t="s">
        <v>50</v>
      </c>
      <c r="I68" t="s">
        <v>48</v>
      </c>
    </row>
    <row r="69" spans="1:9" x14ac:dyDescent="0.4">
      <c r="A69" s="1">
        <v>45860</v>
      </c>
      <c r="B69" t="s">
        <v>51</v>
      </c>
      <c r="C69">
        <v>5290.47998046875</v>
      </c>
      <c r="D69">
        <v>-1.6190735289153602E-2</v>
      </c>
      <c r="E69">
        <v>-9.8259772995432648E-3</v>
      </c>
      <c r="F69">
        <v>-1.1895390384611848E-2</v>
      </c>
      <c r="G69">
        <v>-1.244054537448358E-3</v>
      </c>
      <c r="H69" t="s">
        <v>50</v>
      </c>
      <c r="I69" t="s">
        <v>48</v>
      </c>
    </row>
    <row r="70" spans="1:9" x14ac:dyDescent="0.4">
      <c r="A70" s="1">
        <v>45859</v>
      </c>
      <c r="B70" t="s">
        <v>51</v>
      </c>
      <c r="C70">
        <v>5342.97998046875</v>
      </c>
      <c r="D70">
        <v>-6.3647579896103368E-3</v>
      </c>
      <c r="E70">
        <v>-3.0321520179618089E-3</v>
      </c>
      <c r="F70">
        <v>-5.1891444893727989E-3</v>
      </c>
      <c r="G70">
        <v>2.3186977994475777E-2</v>
      </c>
      <c r="H70" t="s">
        <v>50</v>
      </c>
      <c r="I70" t="s">
        <v>48</v>
      </c>
    </row>
    <row r="71" spans="1:9" x14ac:dyDescent="0.4">
      <c r="A71" s="1">
        <v>45856</v>
      </c>
      <c r="B71" t="s">
        <v>51</v>
      </c>
      <c r="C71">
        <v>5359.22998046875</v>
      </c>
      <c r="D71">
        <v>-3.3326059716485279E-3</v>
      </c>
      <c r="E71">
        <v>-3.3326059716485279E-3</v>
      </c>
      <c r="F71">
        <v>-4.5045212553922465E-3</v>
      </c>
      <c r="G71">
        <v>2.4008403515011434E-2</v>
      </c>
      <c r="H71" t="s">
        <v>50</v>
      </c>
      <c r="I71" t="s">
        <v>48</v>
      </c>
    </row>
    <row r="72" spans="1:9" x14ac:dyDescent="0.4">
      <c r="A72" s="1">
        <v>45862</v>
      </c>
      <c r="B72" t="s">
        <v>24</v>
      </c>
      <c r="C72">
        <v>41826.33984375</v>
      </c>
      <c r="D72">
        <v>5.3845552842277877E-2</v>
      </c>
      <c r="E72">
        <v>1.5909607131329384E-2</v>
      </c>
      <c r="F72">
        <v>5.4532427665225924E-2</v>
      </c>
      <c r="G72">
        <v>7.4065644381628548E-2</v>
      </c>
      <c r="H72" t="s">
        <v>52</v>
      </c>
      <c r="I72" t="s">
        <v>48</v>
      </c>
    </row>
    <row r="73" spans="1:9" x14ac:dyDescent="0.4">
      <c r="A73" s="1">
        <v>45861</v>
      </c>
      <c r="B73" t="s">
        <v>24</v>
      </c>
      <c r="C73">
        <v>41171.3203125</v>
      </c>
      <c r="D73">
        <v>3.7935945710948493E-2</v>
      </c>
      <c r="E73">
        <v>3.5107509246364854E-2</v>
      </c>
      <c r="F73">
        <v>3.7635466661179784E-2</v>
      </c>
      <c r="G73">
        <v>6.1374772755491858E-2</v>
      </c>
      <c r="H73" t="s">
        <v>52</v>
      </c>
      <c r="I73" t="s">
        <v>48</v>
      </c>
    </row>
    <row r="74" spans="1:9" x14ac:dyDescent="0.4">
      <c r="A74" s="1">
        <v>45860</v>
      </c>
      <c r="B74" t="s">
        <v>24</v>
      </c>
      <c r="C74">
        <v>39774.921875</v>
      </c>
      <c r="D74">
        <v>2.8284364645836391E-3</v>
      </c>
      <c r="E74">
        <v>-1.1097058847765462E-3</v>
      </c>
      <c r="F74">
        <v>7.9904665202155112E-3</v>
      </c>
      <c r="G74">
        <v>3.7045124445353794E-2</v>
      </c>
      <c r="H74" t="s">
        <v>52</v>
      </c>
      <c r="I74" t="s">
        <v>48</v>
      </c>
    </row>
    <row r="75" spans="1:9" x14ac:dyDescent="0.4">
      <c r="A75" s="1">
        <v>45856</v>
      </c>
      <c r="B75" t="s">
        <v>24</v>
      </c>
      <c r="C75">
        <v>39819.109375</v>
      </c>
      <c r="D75">
        <v>3.9381423493601853E-3</v>
      </c>
      <c r="E75">
        <v>-2.0571323400920827E-3</v>
      </c>
      <c r="F75">
        <v>6.3035558910220502E-3</v>
      </c>
      <c r="G75">
        <v>3.6868744867756487E-2</v>
      </c>
      <c r="H75" t="s">
        <v>52</v>
      </c>
      <c r="I75" t="s">
        <v>48</v>
      </c>
    </row>
    <row r="76" spans="1:9" x14ac:dyDescent="0.4">
      <c r="A76" s="1">
        <v>45855</v>
      </c>
      <c r="B76" t="s">
        <v>24</v>
      </c>
      <c r="C76">
        <v>39901.19140625</v>
      </c>
      <c r="D76">
        <v>5.9952746894522679E-3</v>
      </c>
      <c r="E76">
        <v>5.9952746894522679E-3</v>
      </c>
      <c r="F76">
        <v>6.4276275367338709E-3</v>
      </c>
      <c r="G76">
        <v>3.6708560780634114E-2</v>
      </c>
      <c r="H76" t="s">
        <v>52</v>
      </c>
      <c r="I76" t="s">
        <v>48</v>
      </c>
    </row>
    <row r="77" spans="1:9" x14ac:dyDescent="0.4">
      <c r="A77" s="1">
        <v>45862</v>
      </c>
      <c r="B77" t="s">
        <v>22</v>
      </c>
      <c r="C77">
        <v>3605.726806640625</v>
      </c>
      <c r="D77">
        <v>2.5043159595951936E-2</v>
      </c>
      <c r="E77">
        <v>6.5401343806652523E-3</v>
      </c>
      <c r="F77">
        <v>2.5278868319754899E-2</v>
      </c>
      <c r="G77">
        <v>4.5606949163761845E-2</v>
      </c>
      <c r="H77" t="s">
        <v>52</v>
      </c>
      <c r="I77" t="s">
        <v>48</v>
      </c>
    </row>
    <row r="78" spans="1:9" x14ac:dyDescent="0.4">
      <c r="A78" s="1">
        <v>45861</v>
      </c>
      <c r="B78" t="s">
        <v>22</v>
      </c>
      <c r="C78">
        <v>3582.298095703125</v>
      </c>
      <c r="D78">
        <v>1.8503025215286684E-2</v>
      </c>
      <c r="E78">
        <v>1.2200688650487734E-4</v>
      </c>
      <c r="F78">
        <v>2.2410456907898668E-2</v>
      </c>
      <c r="G78">
        <v>3.6552496145006996E-2</v>
      </c>
      <c r="H78" t="s">
        <v>52</v>
      </c>
      <c r="I78" t="s">
        <v>48</v>
      </c>
    </row>
    <row r="79" spans="1:9" x14ac:dyDescent="0.4">
      <c r="A79" s="1">
        <v>45860</v>
      </c>
      <c r="B79" t="s">
        <v>22</v>
      </c>
      <c r="C79">
        <v>3581.861083984375</v>
      </c>
      <c r="D79">
        <v>1.8381018328781806E-2</v>
      </c>
      <c r="E79">
        <v>6.1997523473338312E-3</v>
      </c>
      <c r="F79">
        <v>2.1929338504054874E-2</v>
      </c>
      <c r="G79">
        <v>4.7154526439124433E-2</v>
      </c>
      <c r="H79" t="s">
        <v>52</v>
      </c>
      <c r="I79" t="s">
        <v>48</v>
      </c>
    </row>
    <row r="80" spans="1:9" x14ac:dyDescent="0.4">
      <c r="A80" s="1">
        <v>45859</v>
      </c>
      <c r="B80" t="s">
        <v>22</v>
      </c>
      <c r="C80">
        <v>3559.791259765625</v>
      </c>
      <c r="D80">
        <v>1.2181265981447975E-2</v>
      </c>
      <c r="E80">
        <v>7.1604803705347386E-3</v>
      </c>
      <c r="F80">
        <v>1.1404929051365142E-2</v>
      </c>
      <c r="G80">
        <v>5.2700109263200456E-2</v>
      </c>
      <c r="H80" t="s">
        <v>52</v>
      </c>
      <c r="I80" t="s">
        <v>48</v>
      </c>
    </row>
    <row r="81" spans="1:9" x14ac:dyDescent="0.4">
      <c r="A81" s="1">
        <v>45856</v>
      </c>
      <c r="B81" t="s">
        <v>22</v>
      </c>
      <c r="C81">
        <v>3534.482666015625</v>
      </c>
      <c r="D81">
        <v>5.0207856109132365E-3</v>
      </c>
      <c r="E81">
        <v>5.0207856109132365E-3</v>
      </c>
      <c r="F81">
        <v>6.9242714022270668E-3</v>
      </c>
      <c r="G81">
        <v>5.1962079712649212E-2</v>
      </c>
      <c r="H81" t="s">
        <v>52</v>
      </c>
      <c r="I81" t="s">
        <v>48</v>
      </c>
    </row>
    <row r="82" spans="1:9" x14ac:dyDescent="0.4">
      <c r="A82" s="1">
        <v>45862</v>
      </c>
      <c r="B82" t="s">
        <v>29</v>
      </c>
      <c r="C82">
        <v>97.225480610190999</v>
      </c>
      <c r="D82">
        <v>-7.1289206473310607E-3</v>
      </c>
      <c r="E82">
        <v>4.4661507061349859E-4</v>
      </c>
      <c r="F82">
        <v>-7.1171962907713437E-3</v>
      </c>
      <c r="G82">
        <v>2.7185176952020385E-3</v>
      </c>
      <c r="H82" t="s">
        <v>53</v>
      </c>
      <c r="I82" t="s">
        <v>45</v>
      </c>
    </row>
    <row r="83" spans="1:9" x14ac:dyDescent="0.4">
      <c r="A83" s="1">
        <v>45861</v>
      </c>
      <c r="B83" t="s">
        <v>29</v>
      </c>
      <c r="C83">
        <v>97.182077629728028</v>
      </c>
      <c r="D83">
        <v>-7.5755357179445593E-3</v>
      </c>
      <c r="E83">
        <v>-1.9832627800802083E-3</v>
      </c>
      <c r="F83">
        <v>-1.3072051598385315E-2</v>
      </c>
      <c r="G83">
        <v>1.0779491211383441E-3</v>
      </c>
      <c r="H83" t="s">
        <v>53</v>
      </c>
      <c r="I83" t="s">
        <v>45</v>
      </c>
    </row>
    <row r="84" spans="1:9" x14ac:dyDescent="0.4">
      <c r="A84" s="1">
        <v>45860</v>
      </c>
      <c r="B84" t="s">
        <v>29</v>
      </c>
      <c r="C84">
        <v>97.375198236092601</v>
      </c>
      <c r="D84">
        <v>-5.592272937864351E-3</v>
      </c>
      <c r="E84">
        <v>-4.7082982885089386E-3</v>
      </c>
      <c r="F84">
        <v>-1.1155369631854928E-2</v>
      </c>
      <c r="G84">
        <v>6.6116875626751614E-3</v>
      </c>
      <c r="H84" t="s">
        <v>53</v>
      </c>
      <c r="I84" t="s">
        <v>45</v>
      </c>
    </row>
    <row r="85" spans="1:9" x14ac:dyDescent="0.4">
      <c r="A85" s="1">
        <v>45859</v>
      </c>
      <c r="B85" t="s">
        <v>29</v>
      </c>
      <c r="C85">
        <v>97.835838547279593</v>
      </c>
      <c r="D85">
        <v>-8.8397464935541237E-4</v>
      </c>
      <c r="E85">
        <v>-1.0251407191124162E-3</v>
      </c>
      <c r="F85">
        <v>-4.6916040174223017E-3</v>
      </c>
      <c r="G85">
        <v>1.2357315646188916E-2</v>
      </c>
      <c r="H85" t="s">
        <v>53</v>
      </c>
      <c r="I85" t="s">
        <v>45</v>
      </c>
    </row>
    <row r="86" spans="1:9" x14ac:dyDescent="0.4">
      <c r="A86" s="1">
        <v>45858</v>
      </c>
      <c r="B86" t="s">
        <v>29</v>
      </c>
      <c r="C86">
        <v>97.936236971675896</v>
      </c>
      <c r="D86">
        <v>1.4116606975700385E-4</v>
      </c>
      <c r="E86">
        <v>1.4116606975700385E-4</v>
      </c>
      <c r="F86">
        <v>-6.7220979664727176E-3</v>
      </c>
      <c r="G86">
        <v>1.2216841784666865E-2</v>
      </c>
      <c r="H86" t="s">
        <v>53</v>
      </c>
      <c r="I86" t="s">
        <v>45</v>
      </c>
    </row>
    <row r="87" spans="1:9" x14ac:dyDescent="0.4">
      <c r="A87" s="1">
        <v>45861</v>
      </c>
      <c r="B87" t="s">
        <v>30</v>
      </c>
      <c r="C87">
        <v>26125</v>
      </c>
      <c r="D87">
        <v>-5.7379655559242071E-4</v>
      </c>
      <c r="E87">
        <v>1.914241960183638E-4</v>
      </c>
      <c r="F87">
        <v>-5.7383320581483321E-4</v>
      </c>
      <c r="G87">
        <v>-9.5602294455066072E-4</v>
      </c>
      <c r="H87" t="s">
        <v>53</v>
      </c>
      <c r="I87" t="s">
        <v>45</v>
      </c>
    </row>
    <row r="88" spans="1:9" x14ac:dyDescent="0.4">
      <c r="A88" s="1">
        <v>45860</v>
      </c>
      <c r="B88" t="s">
        <v>30</v>
      </c>
      <c r="C88">
        <v>26120</v>
      </c>
      <c r="D88">
        <v>-7.6522075161078451E-4</v>
      </c>
      <c r="E88">
        <v>-3.8270187523914423E-4</v>
      </c>
      <c r="F88">
        <v>0</v>
      </c>
      <c r="G88">
        <v>-1.1472275334607485E-3</v>
      </c>
      <c r="H88" t="s">
        <v>53</v>
      </c>
      <c r="I88" t="s">
        <v>45</v>
      </c>
    </row>
    <row r="89" spans="1:9" x14ac:dyDescent="0.4">
      <c r="A89" s="1">
        <v>45859</v>
      </c>
      <c r="B89" t="s">
        <v>30</v>
      </c>
      <c r="C89">
        <v>26130</v>
      </c>
      <c r="D89">
        <v>-3.8251887637164028E-4</v>
      </c>
      <c r="E89">
        <v>-3.8255547054322214E-4</v>
      </c>
      <c r="F89">
        <v>1.1494252873562871E-3</v>
      </c>
      <c r="G89">
        <v>-2.2909507445589838E-3</v>
      </c>
      <c r="H89" t="s">
        <v>53</v>
      </c>
      <c r="I89" t="s">
        <v>45</v>
      </c>
    </row>
    <row r="90" spans="1:9" x14ac:dyDescent="0.4">
      <c r="A90" s="1">
        <v>45856</v>
      </c>
      <c r="B90" t="s">
        <v>30</v>
      </c>
      <c r="C90">
        <v>26140</v>
      </c>
      <c r="D90">
        <v>3.6594171581860735E-8</v>
      </c>
      <c r="E90">
        <v>1.9131432944319293E-4</v>
      </c>
      <c r="F90">
        <v>1.2256779531178985E-3</v>
      </c>
      <c r="G90">
        <v>8.0401240476279945E-4</v>
      </c>
      <c r="H90" t="s">
        <v>53</v>
      </c>
      <c r="I90" t="s">
        <v>45</v>
      </c>
    </row>
    <row r="91" spans="1:9" x14ac:dyDescent="0.4">
      <c r="A91" s="1">
        <v>45855</v>
      </c>
      <c r="B91" t="s">
        <v>30</v>
      </c>
      <c r="C91">
        <v>26135</v>
      </c>
      <c r="D91">
        <v>-1.9127773527161107E-4</v>
      </c>
      <c r="E91">
        <v>-1.9127773527161107E-4</v>
      </c>
      <c r="F91">
        <v>8.4249224524191035E-4</v>
      </c>
      <c r="G91">
        <v>4.5936531026291583E-4</v>
      </c>
      <c r="H91" t="s">
        <v>53</v>
      </c>
      <c r="I91" t="s">
        <v>45</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6" x14ac:dyDescent="0.4"/>
  <cols>
    <col min="1" max="1" width="8.15234375" style="14" bestFit="1" customWidth="1"/>
    <col min="2" max="2" width="11.84375" bestFit="1" customWidth="1"/>
    <col min="3" max="3" width="11.765625" style="15" bestFit="1" customWidth="1"/>
    <col min="4" max="5" width="12.61328125" style="15" bestFit="1" customWidth="1"/>
    <col min="6" max="6" width="13.53515625" style="15" bestFit="1" customWidth="1"/>
    <col min="7" max="7" width="11" bestFit="1" customWidth="1"/>
    <col min="8" max="11" width="12" bestFit="1" customWidth="1"/>
    <col min="12" max="12" width="13.69140625" bestFit="1" customWidth="1"/>
    <col min="13" max="13" width="14.69140625" bestFit="1" customWidth="1"/>
    <col min="14" max="14" width="15.53515625" bestFit="1" customWidth="1"/>
    <col min="15" max="17" width="14.3828125" bestFit="1" customWidth="1"/>
    <col min="18" max="20" width="14.3046875" bestFit="1" customWidth="1"/>
    <col min="21" max="23" width="13.84375" bestFit="1" customWidth="1"/>
    <col min="24" max="24" width="18.15234375" bestFit="1" customWidth="1"/>
    <col min="25" max="25" width="17.53515625" bestFit="1" customWidth="1"/>
    <col min="26" max="26" width="19.15234375" bestFit="1" customWidth="1"/>
    <col min="27" max="27" width="18.53515625" bestFit="1" customWidth="1"/>
    <col min="28" max="28" width="20" bestFit="1" customWidth="1"/>
    <col min="29" max="29" width="19.3046875" bestFit="1" customWidth="1"/>
    <col min="30" max="30" width="12" bestFit="1" customWidth="1"/>
    <col min="31" max="32" width="12.3046875" bestFit="1" customWidth="1"/>
    <col min="33" max="33" width="13.3046875" bestFit="1" customWidth="1"/>
  </cols>
  <sheetData>
    <row r="1" spans="1:6" x14ac:dyDescent="0.4">
      <c r="A1" s="14" t="s">
        <v>31</v>
      </c>
      <c r="B1" t="s">
        <v>32</v>
      </c>
      <c r="C1" s="15" t="s">
        <v>96</v>
      </c>
      <c r="D1" s="15" t="s">
        <v>97</v>
      </c>
      <c r="E1" s="15" t="s">
        <v>98</v>
      </c>
      <c r="F1" s="15" t="s">
        <v>99</v>
      </c>
    </row>
    <row r="2" spans="1:6" x14ac:dyDescent="0.4">
      <c r="A2" s="14">
        <v>45862</v>
      </c>
      <c r="B2">
        <v>1515.5999755859375</v>
      </c>
      <c r="C2" s="15">
        <v>0.52506596306068598</v>
      </c>
      <c r="D2" s="15">
        <v>0.79419525065963059</v>
      </c>
      <c r="E2" s="15">
        <v>0.86807387862796836</v>
      </c>
      <c r="F2" s="15">
        <v>0.72559366754617416</v>
      </c>
    </row>
    <row r="3" spans="1:6" x14ac:dyDescent="0.4">
      <c r="A3" s="14">
        <v>45861</v>
      </c>
      <c r="B3">
        <v>1512.31005859375</v>
      </c>
      <c r="C3" s="15">
        <v>0.61741424802110823</v>
      </c>
      <c r="D3" s="15">
        <v>0.80738786279683372</v>
      </c>
      <c r="E3" s="15">
        <v>0.8812664907651715</v>
      </c>
      <c r="F3" s="15">
        <v>0.72559366754617416</v>
      </c>
    </row>
    <row r="4" spans="1:6" x14ac:dyDescent="0.4">
      <c r="A4" s="14">
        <v>45860</v>
      </c>
      <c r="B4">
        <v>1509.5400390625</v>
      </c>
      <c r="C4" s="15">
        <v>0.49604221635883905</v>
      </c>
      <c r="D4" s="15">
        <v>0.78100263852242746</v>
      </c>
      <c r="E4" s="15">
        <v>0.8812664907651715</v>
      </c>
      <c r="F4" s="15">
        <v>0.70448548812664913</v>
      </c>
    </row>
    <row r="5" spans="1:6" x14ac:dyDescent="0.4">
      <c r="A5" s="14">
        <v>45859</v>
      </c>
      <c r="B5">
        <v>1485.050048828125</v>
      </c>
      <c r="C5" s="15">
        <v>0.51978891820580475</v>
      </c>
      <c r="D5" s="15">
        <v>0.76781002638522422</v>
      </c>
      <c r="E5" s="15">
        <v>0.87598944591029027</v>
      </c>
      <c r="F5" s="15">
        <v>0.69129287598944589</v>
      </c>
    </row>
    <row r="6" spans="1:6" x14ac:dyDescent="0.4">
      <c r="A6" s="14">
        <v>45856</v>
      </c>
      <c r="B6">
        <v>1497.280029296875</v>
      </c>
      <c r="C6" s="15">
        <v>0.71503957783641159</v>
      </c>
      <c r="D6" s="15">
        <v>0.81266490765171506</v>
      </c>
      <c r="E6" s="15">
        <v>0.89973614775725597</v>
      </c>
      <c r="F6" s="15">
        <v>0.70712401055408969</v>
      </c>
    </row>
    <row r="7" spans="1:6" x14ac:dyDescent="0.4">
      <c r="A7" s="14">
        <v>45855</v>
      </c>
      <c r="B7">
        <v>1490.010009765625</v>
      </c>
      <c r="C7" s="15">
        <v>0.68073878627968343</v>
      </c>
      <c r="D7" s="15">
        <v>0.82585751978891819</v>
      </c>
      <c r="E7" s="15">
        <v>0.89445910290237463</v>
      </c>
      <c r="F7" s="15">
        <v>0.68865435356200533</v>
      </c>
    </row>
    <row r="8" spans="1:6" x14ac:dyDescent="0.4">
      <c r="A8" s="14">
        <v>45854</v>
      </c>
      <c r="B8">
        <v>1475.469970703125</v>
      </c>
      <c r="C8" s="15">
        <v>0.62005277044854878</v>
      </c>
      <c r="D8" s="15">
        <v>0.77572559366754612</v>
      </c>
      <c r="E8" s="15">
        <v>0.87862796833773082</v>
      </c>
      <c r="F8" s="15">
        <v>0.67810026385224276</v>
      </c>
    </row>
    <row r="9" spans="1:6" x14ac:dyDescent="0.4">
      <c r="A9" s="14">
        <v>45853</v>
      </c>
      <c r="B9">
        <v>1460.6500244140625</v>
      </c>
      <c r="C9" s="15">
        <v>0.58575197889182062</v>
      </c>
      <c r="D9" s="15">
        <v>0.74934036939313986</v>
      </c>
      <c r="E9" s="15">
        <v>0.87598944591029027</v>
      </c>
      <c r="F9" s="15">
        <v>0.67018469656992086</v>
      </c>
    </row>
    <row r="10" spans="1:6" x14ac:dyDescent="0.4">
      <c r="A10" s="14">
        <v>45852</v>
      </c>
      <c r="B10">
        <v>1470.4200439453125</v>
      </c>
      <c r="C10" s="15">
        <v>0.67810026385224276</v>
      </c>
      <c r="D10" s="15">
        <v>0.77572559366754612</v>
      </c>
      <c r="E10" s="15">
        <v>0.86807387862796836</v>
      </c>
      <c r="F10" s="15">
        <v>0.64643799472295516</v>
      </c>
    </row>
    <row r="11" spans="1:6" x14ac:dyDescent="0.4">
      <c r="A11" s="14">
        <v>45849</v>
      </c>
      <c r="B11">
        <v>1457.760009765625</v>
      </c>
      <c r="C11" s="15">
        <v>0.62005277044854878</v>
      </c>
      <c r="D11" s="15">
        <v>0.76781002638522422</v>
      </c>
      <c r="E11" s="15">
        <v>0.86543535620052769</v>
      </c>
      <c r="F11" s="15">
        <v>0.60422163588390498</v>
      </c>
    </row>
    <row r="12" spans="1:6" x14ac:dyDescent="0.4">
      <c r="A12" s="14">
        <v>45848</v>
      </c>
      <c r="B12">
        <v>1445.6400146484375</v>
      </c>
      <c r="C12" s="15">
        <v>0.73614775725593673</v>
      </c>
      <c r="D12" s="15">
        <v>0.80211081794195249</v>
      </c>
      <c r="E12" s="15">
        <v>0.85488126649076512</v>
      </c>
      <c r="F12" s="15">
        <v>0.60949868073878632</v>
      </c>
    </row>
    <row r="13" spans="1:6" x14ac:dyDescent="0.4">
      <c r="A13" s="14">
        <v>45847</v>
      </c>
      <c r="B13">
        <v>1431.3199462890625</v>
      </c>
      <c r="C13" s="15">
        <v>0.73614775725593673</v>
      </c>
      <c r="D13" s="15">
        <v>0.79947229551451182</v>
      </c>
      <c r="E13" s="15">
        <v>0.86015831134564646</v>
      </c>
      <c r="F13" s="15">
        <v>0.60422163588390498</v>
      </c>
    </row>
    <row r="14" spans="1:6" x14ac:dyDescent="0.4">
      <c r="A14" s="14">
        <v>45846</v>
      </c>
      <c r="B14">
        <v>1415.4599609375</v>
      </c>
      <c r="C14" s="15">
        <v>0.75461741424802109</v>
      </c>
      <c r="D14" s="15">
        <v>0.75989445910290232</v>
      </c>
      <c r="E14" s="15">
        <v>0.84696569920844322</v>
      </c>
      <c r="F14" s="15">
        <v>0.57255936675461738</v>
      </c>
    </row>
    <row r="15" spans="1:6" x14ac:dyDescent="0.4">
      <c r="A15" s="14">
        <v>45845</v>
      </c>
      <c r="B15">
        <v>1402.06005859375</v>
      </c>
      <c r="C15" s="15">
        <v>0.66754617414248019</v>
      </c>
      <c r="D15" s="15">
        <v>0.71503957783641159</v>
      </c>
      <c r="E15" s="15">
        <v>0.87598944591029027</v>
      </c>
      <c r="F15" s="15">
        <v>0.54353562005277045</v>
      </c>
    </row>
    <row r="16" spans="1:6" x14ac:dyDescent="0.4">
      <c r="A16" s="14">
        <v>45842</v>
      </c>
      <c r="B16">
        <v>1386.969970703125</v>
      </c>
      <c r="C16" s="15">
        <v>0.63588390501319259</v>
      </c>
      <c r="D16" s="15">
        <v>0.63060686015831136</v>
      </c>
      <c r="E16" s="15">
        <v>0.86807387862796836</v>
      </c>
      <c r="F16" s="15">
        <v>0.52506596306068598</v>
      </c>
    </row>
    <row r="17" spans="1:6" x14ac:dyDescent="0.4">
      <c r="A17" s="14">
        <v>45841</v>
      </c>
      <c r="B17">
        <v>1381.9599609375</v>
      </c>
      <c r="C17" s="15">
        <v>0.57255936675461738</v>
      </c>
      <c r="D17" s="15">
        <v>0.56464379947229548</v>
      </c>
      <c r="E17" s="15">
        <v>0.85488126649076512</v>
      </c>
      <c r="F17" s="15">
        <v>0.50659630606860162</v>
      </c>
    </row>
    <row r="18" spans="1:6" x14ac:dyDescent="0.4">
      <c r="A18" s="14">
        <v>45840</v>
      </c>
      <c r="B18">
        <v>1384.5899658203125</v>
      </c>
      <c r="C18" s="15">
        <v>0.62532981530343013</v>
      </c>
      <c r="D18" s="15">
        <v>0.55145118733509235</v>
      </c>
      <c r="E18" s="15">
        <v>0.81002638522427439</v>
      </c>
      <c r="F18" s="15">
        <v>0.51978891820580475</v>
      </c>
    </row>
    <row r="19" spans="1:6" x14ac:dyDescent="0.4">
      <c r="A19" s="14">
        <v>45839</v>
      </c>
      <c r="B19">
        <v>1377.8399658203125</v>
      </c>
      <c r="C19" s="15">
        <v>0.45910290237467016</v>
      </c>
      <c r="D19" s="15">
        <v>0.46174142480211083</v>
      </c>
      <c r="E19" s="15">
        <v>0.76517150395778366</v>
      </c>
      <c r="F19" s="15">
        <v>0.48284960422163586</v>
      </c>
    </row>
    <row r="20" spans="1:6" x14ac:dyDescent="0.4">
      <c r="A20" s="14">
        <v>45838</v>
      </c>
      <c r="B20">
        <v>1376.0699462890625</v>
      </c>
      <c r="C20" s="15">
        <v>0.61455525606469008</v>
      </c>
      <c r="D20" s="15">
        <v>0.50404312668463613</v>
      </c>
      <c r="E20" s="15">
        <v>0.74123989218328845</v>
      </c>
      <c r="F20" s="15">
        <v>0.44743935309973049</v>
      </c>
    </row>
    <row r="21" spans="1:6" x14ac:dyDescent="0.4">
      <c r="A21" s="14">
        <v>45835</v>
      </c>
      <c r="B21">
        <v>1371.43994140625</v>
      </c>
      <c r="C21" s="15">
        <v>0.52560646900269536</v>
      </c>
      <c r="D21" s="15">
        <v>0.46091644204851751</v>
      </c>
      <c r="E21" s="15">
        <v>0.73045822102425872</v>
      </c>
      <c r="F21" s="15">
        <v>0.43126684636118601</v>
      </c>
    </row>
    <row r="22" spans="1:6" x14ac:dyDescent="0.4">
      <c r="A22" s="14">
        <v>45834</v>
      </c>
      <c r="B22">
        <v>1365.6700439453125</v>
      </c>
      <c r="C22" s="15">
        <v>0.46361185983827491</v>
      </c>
      <c r="D22" s="15">
        <v>0.43396226415094341</v>
      </c>
      <c r="E22" s="15">
        <v>0.7142857142857143</v>
      </c>
      <c r="F22" s="15">
        <v>0.43396226415094341</v>
      </c>
    </row>
    <row r="23" spans="1:6" x14ac:dyDescent="0.4">
      <c r="A23" s="14">
        <v>45833</v>
      </c>
      <c r="B23">
        <v>1366.75</v>
      </c>
      <c r="C23" s="15">
        <v>0.48787061994609165</v>
      </c>
      <c r="D23" s="15">
        <v>0.42048517520215634</v>
      </c>
      <c r="E23" s="15">
        <v>0.71159029649595684</v>
      </c>
      <c r="F23" s="15">
        <v>0.42857142857142855</v>
      </c>
    </row>
    <row r="24" spans="1:6" x14ac:dyDescent="0.4">
      <c r="A24" s="14">
        <v>45832</v>
      </c>
      <c r="B24">
        <v>1366.77001953125</v>
      </c>
      <c r="C24" s="15">
        <v>0.47978436657681939</v>
      </c>
      <c r="D24" s="15">
        <v>0.44743935309973049</v>
      </c>
      <c r="E24" s="15">
        <v>0.70080862533692723</v>
      </c>
      <c r="F24" s="15">
        <v>0.42857142857142855</v>
      </c>
    </row>
    <row r="25" spans="1:6" x14ac:dyDescent="0.4">
      <c r="A25" s="14">
        <v>45831</v>
      </c>
      <c r="B25">
        <v>1358.1800537109375</v>
      </c>
      <c r="C25" s="15">
        <v>0.40161725067385445</v>
      </c>
      <c r="D25" s="15">
        <v>0.44743935309973049</v>
      </c>
      <c r="E25" s="15">
        <v>0.69002695417789761</v>
      </c>
      <c r="F25" s="15">
        <v>0.41509433962264153</v>
      </c>
    </row>
    <row r="26" spans="1:6" x14ac:dyDescent="0.4">
      <c r="A26" s="14">
        <v>45828</v>
      </c>
      <c r="B26">
        <v>1349.3499755859375</v>
      </c>
      <c r="C26" s="15">
        <v>0.55256064690026951</v>
      </c>
      <c r="D26" s="15">
        <v>0.49595687331536387</v>
      </c>
      <c r="E26" s="15">
        <v>0.68194070080862534</v>
      </c>
      <c r="F26" s="15">
        <v>0.42048517520215634</v>
      </c>
    </row>
    <row r="27" spans="1:6" x14ac:dyDescent="0.4">
      <c r="A27" s="14">
        <v>45827</v>
      </c>
      <c r="B27">
        <v>1352.0400390625</v>
      </c>
      <c r="C27" s="15">
        <v>0.54716981132075471</v>
      </c>
      <c r="D27" s="15">
        <v>0.47708894878706198</v>
      </c>
      <c r="E27" s="15">
        <v>0.67654986522911054</v>
      </c>
      <c r="F27" s="15">
        <v>0.40700808625336926</v>
      </c>
    </row>
    <row r="28" spans="1:6" x14ac:dyDescent="0.4">
      <c r="A28" s="14">
        <v>45826</v>
      </c>
      <c r="B28">
        <v>1346.8299560546875</v>
      </c>
      <c r="C28" s="15">
        <v>0.60646900269541781</v>
      </c>
      <c r="D28" s="15">
        <v>0.48517520215633425</v>
      </c>
      <c r="E28" s="15">
        <v>0.67115902964959573</v>
      </c>
      <c r="F28" s="15">
        <v>0.41239892183288412</v>
      </c>
    </row>
    <row r="29" spans="1:6" x14ac:dyDescent="0.4">
      <c r="A29" s="14">
        <v>45825</v>
      </c>
      <c r="B29">
        <v>1347.68994140625</v>
      </c>
      <c r="C29" s="15">
        <v>0.68733153638814015</v>
      </c>
      <c r="D29" s="15">
        <v>0.52021563342318056</v>
      </c>
      <c r="E29" s="15">
        <v>0.67924528301886788</v>
      </c>
      <c r="F29" s="15">
        <v>0.43126684636118601</v>
      </c>
    </row>
    <row r="30" spans="1:6" x14ac:dyDescent="0.4">
      <c r="A30" s="14">
        <v>45824</v>
      </c>
      <c r="B30">
        <v>1338.1099853515625</v>
      </c>
      <c r="C30" s="15">
        <v>0.5768194070080862</v>
      </c>
      <c r="D30" s="15">
        <v>0.49865229110512127</v>
      </c>
      <c r="E30" s="15">
        <v>0.64690026954177893</v>
      </c>
      <c r="F30" s="15">
        <v>0.42318059299191374</v>
      </c>
    </row>
    <row r="31" spans="1:6" x14ac:dyDescent="0.4">
      <c r="A31" s="14">
        <v>45821</v>
      </c>
      <c r="B31">
        <v>1315.489990234375</v>
      </c>
      <c r="C31" s="15">
        <v>0.29380053908355797</v>
      </c>
      <c r="D31" s="15">
        <v>0.35309973045822102</v>
      </c>
      <c r="E31" s="15">
        <v>0.61725067385444743</v>
      </c>
      <c r="F31" s="15">
        <v>0.36388140161725069</v>
      </c>
    </row>
    <row r="32" spans="1:6" x14ac:dyDescent="0.4">
      <c r="A32" s="14">
        <v>45820</v>
      </c>
      <c r="B32">
        <v>1322.989990234375</v>
      </c>
      <c r="C32" s="15">
        <v>0.38274932614555257</v>
      </c>
      <c r="D32" s="15">
        <v>0.49865229110512127</v>
      </c>
      <c r="E32" s="15">
        <v>0.65498652291105119</v>
      </c>
      <c r="F32" s="15">
        <v>0.40970350404312667</v>
      </c>
    </row>
    <row r="33" spans="1:6" x14ac:dyDescent="0.4">
      <c r="A33" s="14">
        <v>45819</v>
      </c>
      <c r="B33">
        <v>1315.199951171875</v>
      </c>
      <c r="C33" s="15">
        <v>0.26415094339622641</v>
      </c>
      <c r="D33" s="15">
        <v>0.42587601078167114</v>
      </c>
      <c r="E33" s="15">
        <v>0.59838274932614555</v>
      </c>
      <c r="F33" s="15">
        <v>0.38005390835579517</v>
      </c>
    </row>
    <row r="34" spans="1:6" x14ac:dyDescent="0.4">
      <c r="A34" s="14">
        <v>45818</v>
      </c>
      <c r="B34">
        <v>1316.22998046875</v>
      </c>
      <c r="C34" s="15">
        <v>0.18867924528301888</v>
      </c>
      <c r="D34" s="15">
        <v>0.42587601078167114</v>
      </c>
      <c r="E34" s="15">
        <v>0.56603773584905659</v>
      </c>
      <c r="F34" s="15">
        <v>0.36388140161725069</v>
      </c>
    </row>
    <row r="35" spans="1:6" x14ac:dyDescent="0.4">
      <c r="A35" s="14">
        <v>45817</v>
      </c>
      <c r="B35">
        <v>1310.5699462890625</v>
      </c>
      <c r="C35" s="15">
        <v>0.22102425876010781</v>
      </c>
      <c r="D35" s="15">
        <v>0.40700808625336926</v>
      </c>
      <c r="E35" s="15">
        <v>0.56334231805929924</v>
      </c>
      <c r="F35" s="15">
        <v>0.36657681940700809</v>
      </c>
    </row>
    <row r="36" spans="1:6" x14ac:dyDescent="0.4">
      <c r="A36" s="14">
        <v>45814</v>
      </c>
      <c r="B36">
        <v>1329.8900146484375</v>
      </c>
      <c r="C36" s="15">
        <v>0.32884097035040433</v>
      </c>
      <c r="D36" s="15">
        <v>0.59029649595687328</v>
      </c>
      <c r="E36" s="15">
        <v>0.60916442048517516</v>
      </c>
      <c r="F36" s="15">
        <v>0.39622641509433965</v>
      </c>
    </row>
    <row r="37" spans="1:6" x14ac:dyDescent="0.4">
      <c r="A37" s="14">
        <v>45813</v>
      </c>
      <c r="B37">
        <v>1342.0899658203125</v>
      </c>
      <c r="C37" s="15">
        <v>0.53638814016172509</v>
      </c>
      <c r="D37" s="15">
        <v>0.75741239892183287</v>
      </c>
      <c r="E37" s="15">
        <v>0.64959568733153639</v>
      </c>
      <c r="F37" s="15">
        <v>0.43396226415094341</v>
      </c>
    </row>
    <row r="38" spans="1:6" x14ac:dyDescent="0.4">
      <c r="A38" s="14">
        <v>45812</v>
      </c>
      <c r="B38">
        <v>1345.739990234375</v>
      </c>
      <c r="C38" s="15">
        <v>0.55256064690026951</v>
      </c>
      <c r="D38" s="15">
        <v>0.76819407008086249</v>
      </c>
      <c r="E38" s="15">
        <v>0.64420485175202158</v>
      </c>
      <c r="F38" s="15">
        <v>0.43126684636118601</v>
      </c>
    </row>
    <row r="39" spans="1:6" x14ac:dyDescent="0.4">
      <c r="A39" s="14">
        <v>45811</v>
      </c>
      <c r="B39">
        <v>1347.25</v>
      </c>
      <c r="C39" s="15">
        <v>0.58490566037735847</v>
      </c>
      <c r="D39" s="15">
        <v>0.75471698113207553</v>
      </c>
      <c r="E39" s="15">
        <v>0.64420485175202158</v>
      </c>
      <c r="F39" s="15">
        <v>0.41239892183288412</v>
      </c>
    </row>
    <row r="40" spans="1:6" x14ac:dyDescent="0.4">
      <c r="A40" s="14">
        <v>45810</v>
      </c>
      <c r="B40">
        <v>1336.300048828125</v>
      </c>
      <c r="C40" s="15">
        <v>0.59568733153638809</v>
      </c>
      <c r="D40" s="15">
        <v>0.68194070080862534</v>
      </c>
      <c r="E40" s="15">
        <v>0.59838274932614555</v>
      </c>
      <c r="F40" s="15">
        <v>0.40970350404312667</v>
      </c>
    </row>
    <row r="41" spans="1:6" x14ac:dyDescent="0.4">
      <c r="A41" s="14">
        <v>45807</v>
      </c>
      <c r="B41">
        <v>1332.5999755859375</v>
      </c>
      <c r="C41" s="15">
        <v>0.52830188679245282</v>
      </c>
      <c r="D41" s="15">
        <v>0.65768194070080865</v>
      </c>
      <c r="E41" s="15">
        <v>0.56064690026954178</v>
      </c>
      <c r="F41" s="15">
        <v>0.3746630727762803</v>
      </c>
    </row>
    <row r="42" spans="1:6" x14ac:dyDescent="0.4">
      <c r="A42" s="14">
        <v>45806</v>
      </c>
      <c r="B42">
        <v>1341.8599853515625</v>
      </c>
      <c r="C42" s="15">
        <v>0.7439353099730458</v>
      </c>
      <c r="D42" s="15">
        <v>0.80323450134770891</v>
      </c>
      <c r="E42" s="15">
        <v>0.59838274932614555</v>
      </c>
      <c r="F42" s="15">
        <v>0.37735849056603776</v>
      </c>
    </row>
    <row r="43" spans="1:6" x14ac:dyDescent="0.4">
      <c r="A43" s="14">
        <v>45805</v>
      </c>
      <c r="B43">
        <v>1341.8699951171875</v>
      </c>
      <c r="C43" s="15">
        <v>0.78975741239892183</v>
      </c>
      <c r="D43" s="15">
        <v>0.81671159029649598</v>
      </c>
      <c r="E43" s="15">
        <v>0.56334231805929924</v>
      </c>
      <c r="F43" s="15">
        <v>0.38005390835579517</v>
      </c>
    </row>
    <row r="44" spans="1:6" x14ac:dyDescent="0.4">
      <c r="A44" s="14">
        <v>45804</v>
      </c>
      <c r="B44">
        <v>1339.81005859375</v>
      </c>
      <c r="C44" s="15">
        <v>0.80592991913746626</v>
      </c>
      <c r="D44" s="15">
        <v>0.81401617250673852</v>
      </c>
      <c r="E44" s="15">
        <v>0.53369272237196763</v>
      </c>
      <c r="F44" s="15">
        <v>0.3746630727762803</v>
      </c>
    </row>
    <row r="45" spans="1:6" x14ac:dyDescent="0.4">
      <c r="A45" s="14">
        <v>45803</v>
      </c>
      <c r="B45">
        <v>1332.510009765625</v>
      </c>
      <c r="C45" s="15">
        <v>0.6253369272237197</v>
      </c>
      <c r="D45" s="15">
        <v>0.76010781671159033</v>
      </c>
      <c r="E45" s="15">
        <v>0.48517520215633425</v>
      </c>
      <c r="F45" s="15">
        <v>0.36388140161725069</v>
      </c>
    </row>
    <row r="46" spans="1:6" x14ac:dyDescent="0.4">
      <c r="A46" s="14">
        <v>45800</v>
      </c>
      <c r="B46">
        <v>1314.4599609375</v>
      </c>
      <c r="C46" s="15">
        <v>0.33692722371967654</v>
      </c>
      <c r="D46" s="15">
        <v>0.81671159029649598</v>
      </c>
      <c r="E46" s="15">
        <v>0.40970350404312667</v>
      </c>
      <c r="F46" s="15">
        <v>0.32614555256064692</v>
      </c>
    </row>
    <row r="47" spans="1:6" x14ac:dyDescent="0.4">
      <c r="A47" s="14">
        <v>45799</v>
      </c>
      <c r="B47">
        <v>1313.8399658203125</v>
      </c>
      <c r="C47" s="15">
        <v>0.30727762803234504</v>
      </c>
      <c r="D47" s="15">
        <v>0.82210242587601079</v>
      </c>
      <c r="E47" s="15">
        <v>0.40161725067385445</v>
      </c>
      <c r="F47" s="15">
        <v>0.31266846361185985</v>
      </c>
    </row>
    <row r="48" spans="1:6" x14ac:dyDescent="0.4">
      <c r="A48" s="14">
        <v>45798</v>
      </c>
      <c r="B48">
        <v>1323.050048828125</v>
      </c>
      <c r="C48" s="15">
        <v>0.38274932614555257</v>
      </c>
      <c r="D48" s="15">
        <v>0.85444743935309975</v>
      </c>
      <c r="E48" s="15">
        <v>0.40970350404312667</v>
      </c>
      <c r="F48" s="15">
        <v>0.32075471698113206</v>
      </c>
    </row>
    <row r="49" spans="1:6" x14ac:dyDescent="0.4">
      <c r="A49" s="14">
        <v>45797</v>
      </c>
      <c r="B49">
        <v>1315.1500244140625</v>
      </c>
      <c r="C49" s="15">
        <v>0.38814016172506738</v>
      </c>
      <c r="D49" s="15">
        <v>0.87601078167115898</v>
      </c>
      <c r="E49" s="15">
        <v>0.42318059299191374</v>
      </c>
      <c r="F49" s="15">
        <v>0.33153638814016173</v>
      </c>
    </row>
    <row r="50" spans="1:6" x14ac:dyDescent="0.4">
      <c r="A50" s="14">
        <v>45796</v>
      </c>
      <c r="B50">
        <v>1296.2900390625</v>
      </c>
      <c r="C50" s="15">
        <v>0.34770889487870621</v>
      </c>
      <c r="D50" s="15">
        <v>0.83827493261455521</v>
      </c>
      <c r="E50" s="15">
        <v>0.40161725067385445</v>
      </c>
      <c r="F50" s="15">
        <v>0.29919137466307277</v>
      </c>
    </row>
    <row r="51" spans="1:6" x14ac:dyDescent="0.4">
      <c r="A51" s="14">
        <v>45793</v>
      </c>
      <c r="B51">
        <v>1301.3900146484375</v>
      </c>
      <c r="C51" s="15">
        <v>0.57412398921832886</v>
      </c>
      <c r="D51" s="15">
        <v>0.8571428571428571</v>
      </c>
      <c r="E51" s="15">
        <v>0.44474393530997303</v>
      </c>
      <c r="F51" s="15">
        <v>0.32075471698113206</v>
      </c>
    </row>
    <row r="52" spans="1:6" x14ac:dyDescent="0.4">
      <c r="A52" s="14">
        <v>45792</v>
      </c>
      <c r="B52">
        <v>1313.199951171875</v>
      </c>
      <c r="C52" s="15">
        <v>0.71159029649595684</v>
      </c>
      <c r="D52" s="15">
        <v>0.87601078167115898</v>
      </c>
      <c r="E52" s="15">
        <v>0.47439353099730458</v>
      </c>
      <c r="F52" s="15">
        <v>0.32345013477088946</v>
      </c>
    </row>
    <row r="53" spans="1:6" x14ac:dyDescent="0.4">
      <c r="A53" s="14">
        <v>45791</v>
      </c>
      <c r="B53">
        <v>1309.72998046875</v>
      </c>
      <c r="C53" s="15">
        <v>0.77358490566037741</v>
      </c>
      <c r="D53" s="15">
        <v>0.86522911051212936</v>
      </c>
      <c r="E53" s="15">
        <v>0.46091644204851751</v>
      </c>
      <c r="F53" s="15">
        <v>0.32345013477088946</v>
      </c>
    </row>
    <row r="54" spans="1:6" x14ac:dyDescent="0.4">
      <c r="A54" s="14">
        <v>45790</v>
      </c>
      <c r="B54">
        <v>1293.4300537109375</v>
      </c>
      <c r="C54" s="15">
        <v>0.80053908355795145</v>
      </c>
      <c r="D54" s="15">
        <v>0.85444743935309975</v>
      </c>
      <c r="E54" s="15">
        <v>0.43126684636118601</v>
      </c>
      <c r="F54" s="15">
        <v>0.29380053908355797</v>
      </c>
    </row>
    <row r="55" spans="1:6" x14ac:dyDescent="0.4">
      <c r="A55" s="14">
        <v>45789</v>
      </c>
      <c r="B55">
        <v>1283.260009765625</v>
      </c>
      <c r="C55" s="15">
        <v>0.71967654986522911</v>
      </c>
      <c r="D55" s="15">
        <v>0.89218328840970351</v>
      </c>
      <c r="E55" s="15">
        <v>0.3719676549865229</v>
      </c>
      <c r="F55" s="15">
        <v>0.2857142857142857</v>
      </c>
    </row>
    <row r="56" spans="1:6" x14ac:dyDescent="0.4">
      <c r="A56" s="14">
        <v>45786</v>
      </c>
      <c r="B56">
        <v>1267.300048828125</v>
      </c>
      <c r="C56" s="15">
        <v>0.69541778975741242</v>
      </c>
      <c r="D56" s="15">
        <v>0.87601078167115898</v>
      </c>
      <c r="E56" s="15">
        <v>0.33692722371967654</v>
      </c>
      <c r="F56" s="15">
        <v>0.28301886792452829</v>
      </c>
    </row>
    <row r="57" spans="1:6" x14ac:dyDescent="0.4">
      <c r="A57" s="14">
        <v>45785</v>
      </c>
      <c r="B57">
        <v>1269.800048828125</v>
      </c>
      <c r="C57" s="15">
        <v>0.73854447439353099</v>
      </c>
      <c r="D57" s="15">
        <v>0.84366576819407013</v>
      </c>
      <c r="E57" s="15">
        <v>0.33423180592991913</v>
      </c>
      <c r="F57" s="15">
        <v>0.28032345013477089</v>
      </c>
    </row>
    <row r="58" spans="1:6" x14ac:dyDescent="0.4">
      <c r="A58" s="14">
        <v>45784</v>
      </c>
      <c r="B58">
        <v>1250.3699951171875</v>
      </c>
      <c r="C58" s="15">
        <v>0.63881401617250677</v>
      </c>
      <c r="D58" s="15">
        <v>0.64690026954177893</v>
      </c>
      <c r="E58" s="15">
        <v>0.30997304582210244</v>
      </c>
      <c r="F58" s="15">
        <v>0.26145552560646901</v>
      </c>
    </row>
    <row r="59" spans="1:6" x14ac:dyDescent="0.4">
      <c r="A59" s="14">
        <v>45783</v>
      </c>
      <c r="B59">
        <v>1241.949951171875</v>
      </c>
      <c r="C59" s="15">
        <v>0.70080862533692723</v>
      </c>
      <c r="D59" s="15">
        <v>0.53908355795148244</v>
      </c>
      <c r="E59" s="15">
        <v>0.29649595687331537</v>
      </c>
      <c r="F59" s="15">
        <v>0.26684636118598382</v>
      </c>
    </row>
    <row r="60" spans="1:6" x14ac:dyDescent="0.4">
      <c r="A60" s="14">
        <v>45782</v>
      </c>
      <c r="B60">
        <v>1240.050048828125</v>
      </c>
      <c r="C60" s="15">
        <v>0.73315363881401618</v>
      </c>
      <c r="D60" s="15">
        <v>0.50943396226415094</v>
      </c>
      <c r="E60" s="15">
        <v>0.31266846361185985</v>
      </c>
      <c r="F60" s="15">
        <v>0.27223719676549868</v>
      </c>
    </row>
    <row r="61" spans="1:6" x14ac:dyDescent="0.4">
      <c r="A61" s="14">
        <v>45776</v>
      </c>
      <c r="B61">
        <v>1226.300048828125</v>
      </c>
      <c r="C61" s="15">
        <v>0.8328840970350404</v>
      </c>
      <c r="D61" s="15">
        <v>0.46630727762803237</v>
      </c>
      <c r="E61" s="15">
        <v>0.27223719676549868</v>
      </c>
      <c r="F61" s="15">
        <v>0.26145552560646901</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6" x14ac:dyDescent="0.4"/>
  <cols>
    <col min="1" max="1" width="14.4609375" bestFit="1" customWidth="1"/>
    <col min="2" max="2" width="8.15234375" bestFit="1" customWidth="1"/>
    <col min="3" max="3" width="14.3046875" bestFit="1" customWidth="1"/>
    <col min="4" max="4" width="14.4609375" bestFit="1" customWidth="1"/>
    <col min="5" max="5" width="12.61328125" bestFit="1" customWidth="1"/>
    <col min="6" max="6" width="12.765625" bestFit="1" customWidth="1"/>
    <col min="7" max="7" width="14.15234375" bestFit="1" customWidth="1"/>
    <col min="8" max="8" width="12.53515625" bestFit="1" customWidth="1"/>
  </cols>
  <sheetData>
    <row r="1" spans="1:8" x14ac:dyDescent="0.4">
      <c r="A1" t="s">
        <v>31</v>
      </c>
      <c r="B1" t="s">
        <v>35</v>
      </c>
      <c r="C1" t="s">
        <v>123</v>
      </c>
      <c r="D1" t="s">
        <v>124</v>
      </c>
      <c r="E1" t="s">
        <v>66</v>
      </c>
      <c r="F1" t="s">
        <v>65</v>
      </c>
      <c r="G1" t="s">
        <v>125</v>
      </c>
      <c r="H1" t="s">
        <v>67</v>
      </c>
    </row>
    <row r="2" spans="1:8" x14ac:dyDescent="0.4">
      <c r="A2" s="1">
        <v>45862</v>
      </c>
      <c r="B2" t="s">
        <v>68</v>
      </c>
      <c r="C2">
        <v>0</v>
      </c>
      <c r="D2">
        <v>0</v>
      </c>
      <c r="E2">
        <v>0</v>
      </c>
      <c r="F2">
        <v>0</v>
      </c>
      <c r="G2">
        <v>0</v>
      </c>
      <c r="H2">
        <v>0</v>
      </c>
    </row>
    <row r="3" spans="1:8" x14ac:dyDescent="0.4">
      <c r="A3" s="1">
        <v>45862</v>
      </c>
      <c r="B3" t="s">
        <v>69</v>
      </c>
      <c r="C3">
        <v>-143.759906</v>
      </c>
      <c r="D3">
        <v>147.98363900000001</v>
      </c>
      <c r="E3">
        <v>-5092.6392279040001</v>
      </c>
      <c r="F3">
        <v>4503.1777269760005</v>
      </c>
      <c r="G3">
        <v>4.2237330000000002</v>
      </c>
      <c r="H3">
        <v>-589.46150092799951</v>
      </c>
    </row>
    <row r="4" spans="1:8" x14ac:dyDescent="0.4">
      <c r="A4" s="1">
        <v>45861</v>
      </c>
      <c r="B4" t="s">
        <v>68</v>
      </c>
      <c r="C4">
        <v>-34.343511999999997</v>
      </c>
      <c r="D4">
        <v>34.208834000000003</v>
      </c>
      <c r="E4">
        <v>-1311.7974344960001</v>
      </c>
      <c r="F4">
        <v>1173.5518658559999</v>
      </c>
      <c r="G4">
        <v>-0.13467799999999999</v>
      </c>
      <c r="H4">
        <v>-138.24556863999999</v>
      </c>
    </row>
    <row r="5" spans="1:8" x14ac:dyDescent="0.4">
      <c r="A5" s="1">
        <v>45861</v>
      </c>
      <c r="B5" t="s">
        <v>69</v>
      </c>
      <c r="C5">
        <v>-127.76969099999999</v>
      </c>
      <c r="D5">
        <v>117.86644099999999</v>
      </c>
      <c r="E5">
        <v>-3630.3114240000004</v>
      </c>
      <c r="F5">
        <v>3736.5552168959998</v>
      </c>
      <c r="G5">
        <v>-9.9032499999999999</v>
      </c>
      <c r="H5">
        <v>106.2437928959996</v>
      </c>
    </row>
    <row r="6" spans="1:8" x14ac:dyDescent="0.4">
      <c r="A6" s="1">
        <v>45860</v>
      </c>
      <c r="B6" t="s">
        <v>68</v>
      </c>
      <c r="C6">
        <v>-24.539016</v>
      </c>
      <c r="D6">
        <v>24.817322000000001</v>
      </c>
      <c r="E6">
        <v>-815.79190323199998</v>
      </c>
      <c r="F6">
        <v>767.093584384</v>
      </c>
      <c r="G6">
        <v>0.278306</v>
      </c>
      <c r="H6">
        <v>-48.698318847999936</v>
      </c>
    </row>
    <row r="7" spans="1:8" x14ac:dyDescent="0.4">
      <c r="A7" s="1">
        <v>45860</v>
      </c>
      <c r="B7" t="s">
        <v>69</v>
      </c>
      <c r="C7">
        <v>-137.62955400000001</v>
      </c>
      <c r="D7">
        <v>127.139774</v>
      </c>
      <c r="E7">
        <v>-5610.5007267840001</v>
      </c>
      <c r="F7">
        <v>3730.192621568</v>
      </c>
      <c r="G7">
        <v>-10.48978</v>
      </c>
      <c r="H7">
        <v>-1880.3081052160003</v>
      </c>
    </row>
    <row r="8" spans="1:8" x14ac:dyDescent="0.4">
      <c r="A8" s="1">
        <v>45859</v>
      </c>
      <c r="B8" t="s">
        <v>68</v>
      </c>
      <c r="C8">
        <v>-23.948093</v>
      </c>
      <c r="D8">
        <v>23.981439999999999</v>
      </c>
      <c r="E8">
        <v>-756.64992511999992</v>
      </c>
      <c r="F8">
        <v>718.13489049600003</v>
      </c>
      <c r="G8">
        <v>3.3347000000000002E-2</v>
      </c>
      <c r="H8">
        <v>-38.515034623999952</v>
      </c>
    </row>
    <row r="9" spans="1:8" x14ac:dyDescent="0.4">
      <c r="A9" s="1">
        <v>45859</v>
      </c>
      <c r="B9" t="s">
        <v>69</v>
      </c>
      <c r="C9">
        <v>-135.65885700000001</v>
      </c>
      <c r="D9">
        <v>151.216342</v>
      </c>
      <c r="E9">
        <v>-4292.6643773440001</v>
      </c>
      <c r="F9">
        <v>4430.6298880000004</v>
      </c>
      <c r="G9">
        <v>15.557485</v>
      </c>
      <c r="H9">
        <v>137.96551065600039</v>
      </c>
    </row>
    <row r="10" spans="1:8" x14ac:dyDescent="0.4">
      <c r="A10" s="1">
        <v>45856</v>
      </c>
      <c r="B10" t="s">
        <v>69</v>
      </c>
      <c r="C10">
        <v>-104.937748</v>
      </c>
      <c r="D10">
        <v>120.88912000000001</v>
      </c>
      <c r="E10">
        <v>-3434.4492441599996</v>
      </c>
      <c r="F10">
        <v>3364.5136056319998</v>
      </c>
      <c r="G10">
        <v>15.951371999999999</v>
      </c>
      <c r="H10">
        <v>-69.935638527999814</v>
      </c>
    </row>
    <row r="11" spans="1:8" x14ac:dyDescent="0.4">
      <c r="A11" s="1">
        <v>45856</v>
      </c>
      <c r="B11" t="s">
        <v>68</v>
      </c>
      <c r="C11">
        <v>-26.291710999999999</v>
      </c>
      <c r="D11">
        <v>26.1722</v>
      </c>
      <c r="E11">
        <v>-814.31362969600002</v>
      </c>
      <c r="F11">
        <v>949.2706048</v>
      </c>
      <c r="G11">
        <v>-0.11951100000000001</v>
      </c>
      <c r="H11">
        <v>134.95697510399992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6" x14ac:dyDescent="0.4"/>
  <cols>
    <col min="1" max="1" width="8.15234375" bestFit="1" customWidth="1"/>
    <col min="2" max="2" width="9.07421875" bestFit="1" customWidth="1"/>
    <col min="3" max="3" width="15.69140625" bestFit="1" customWidth="1"/>
    <col min="4" max="4" width="12.61328125" bestFit="1" customWidth="1"/>
    <col min="7" max="7" width="6" bestFit="1" customWidth="1"/>
    <col min="8" max="8" width="13.3828125" bestFit="1" customWidth="1"/>
  </cols>
  <sheetData>
    <row r="1" spans="1:4" x14ac:dyDescent="0.4">
      <c r="A1" t="s">
        <v>35</v>
      </c>
      <c r="B1" t="s">
        <v>18</v>
      </c>
      <c r="C1" t="s">
        <v>70</v>
      </c>
      <c r="D1" t="s">
        <v>116</v>
      </c>
    </row>
    <row r="2" spans="1:4" x14ac:dyDescent="0.4">
      <c r="A2" t="s">
        <v>69</v>
      </c>
      <c r="B2" t="s">
        <v>317</v>
      </c>
      <c r="C2">
        <v>548.807266304</v>
      </c>
      <c r="D2">
        <v>1</v>
      </c>
    </row>
    <row r="3" spans="1:4" x14ac:dyDescent="0.4">
      <c r="A3" t="s">
        <v>69</v>
      </c>
      <c r="B3" t="s">
        <v>74</v>
      </c>
      <c r="C3">
        <v>527.85243750399991</v>
      </c>
      <c r="D3">
        <v>1</v>
      </c>
    </row>
    <row r="4" spans="1:4" x14ac:dyDescent="0.4">
      <c r="A4" t="s">
        <v>69</v>
      </c>
      <c r="B4" t="s">
        <v>81</v>
      </c>
      <c r="C4">
        <v>397.23426739199994</v>
      </c>
      <c r="D4">
        <v>1</v>
      </c>
    </row>
    <row r="5" spans="1:4" x14ac:dyDescent="0.4">
      <c r="A5" t="s">
        <v>69</v>
      </c>
      <c r="B5" t="s">
        <v>292</v>
      </c>
      <c r="C5">
        <v>274.65544191999999</v>
      </c>
      <c r="D5">
        <v>1</v>
      </c>
    </row>
    <row r="6" spans="1:4" x14ac:dyDescent="0.4">
      <c r="A6" t="s">
        <v>69</v>
      </c>
      <c r="B6" t="s">
        <v>71</v>
      </c>
      <c r="C6">
        <v>169.59544524800003</v>
      </c>
      <c r="D6">
        <v>1</v>
      </c>
    </row>
    <row r="7" spans="1:4" x14ac:dyDescent="0.4">
      <c r="A7" t="s">
        <v>69</v>
      </c>
      <c r="B7" t="s">
        <v>85</v>
      </c>
      <c r="C7">
        <v>157.15463014399998</v>
      </c>
      <c r="D7">
        <v>1</v>
      </c>
    </row>
    <row r="8" spans="1:4" x14ac:dyDescent="0.4">
      <c r="A8" t="s">
        <v>69</v>
      </c>
      <c r="B8" t="s">
        <v>319</v>
      </c>
      <c r="C8">
        <v>121.989556736</v>
      </c>
      <c r="D8">
        <v>1</v>
      </c>
    </row>
    <row r="9" spans="1:4" x14ac:dyDescent="0.4">
      <c r="A9" t="s">
        <v>69</v>
      </c>
      <c r="B9" t="s">
        <v>318</v>
      </c>
      <c r="C9">
        <v>107.13528634800002</v>
      </c>
      <c r="D9">
        <v>1</v>
      </c>
    </row>
    <row r="10" spans="1:4" x14ac:dyDescent="0.4">
      <c r="A10" t="s">
        <v>69</v>
      </c>
      <c r="B10" t="s">
        <v>91</v>
      </c>
      <c r="C10">
        <v>98.871900160000024</v>
      </c>
      <c r="D10">
        <v>1</v>
      </c>
    </row>
    <row r="11" spans="1:4" x14ac:dyDescent="0.4">
      <c r="A11" t="s">
        <v>69</v>
      </c>
      <c r="B11" t="s">
        <v>598</v>
      </c>
      <c r="C11">
        <v>98.224372991999999</v>
      </c>
      <c r="D11">
        <v>1</v>
      </c>
    </row>
    <row r="12" spans="1:4" x14ac:dyDescent="0.4">
      <c r="A12" t="s">
        <v>69</v>
      </c>
      <c r="B12" t="s">
        <v>83</v>
      </c>
      <c r="C12">
        <v>114.862575104</v>
      </c>
      <c r="D12">
        <v>0</v>
      </c>
    </row>
    <row r="13" spans="1:4" x14ac:dyDescent="0.4">
      <c r="A13" t="s">
        <v>69</v>
      </c>
      <c r="B13" t="s">
        <v>291</v>
      </c>
      <c r="C13">
        <v>127.34886553599998</v>
      </c>
      <c r="D13">
        <v>0</v>
      </c>
    </row>
    <row r="14" spans="1:4" x14ac:dyDescent="0.4">
      <c r="A14" t="s">
        <v>69</v>
      </c>
      <c r="B14" t="s">
        <v>78</v>
      </c>
      <c r="C14">
        <v>161.74421247999999</v>
      </c>
      <c r="D14">
        <v>0</v>
      </c>
    </row>
    <row r="15" spans="1:4" x14ac:dyDescent="0.4">
      <c r="A15" t="s">
        <v>69</v>
      </c>
      <c r="B15" t="s">
        <v>76</v>
      </c>
      <c r="C15">
        <v>183.08055449600002</v>
      </c>
      <c r="D15">
        <v>0</v>
      </c>
    </row>
    <row r="16" spans="1:4" x14ac:dyDescent="0.4">
      <c r="A16" t="s">
        <v>69</v>
      </c>
      <c r="B16" t="s">
        <v>84</v>
      </c>
      <c r="C16">
        <v>204.14401126399997</v>
      </c>
      <c r="D16">
        <v>0</v>
      </c>
    </row>
    <row r="17" spans="1:4" x14ac:dyDescent="0.4">
      <c r="A17" t="s">
        <v>69</v>
      </c>
      <c r="B17" t="s">
        <v>161</v>
      </c>
      <c r="C17">
        <v>277.78252492799999</v>
      </c>
      <c r="D17">
        <v>0</v>
      </c>
    </row>
    <row r="18" spans="1:4" x14ac:dyDescent="0.4">
      <c r="A18" t="s">
        <v>69</v>
      </c>
      <c r="B18" t="s">
        <v>72</v>
      </c>
      <c r="C18">
        <v>409.66810214399999</v>
      </c>
      <c r="D18">
        <v>0</v>
      </c>
    </row>
    <row r="19" spans="1:4" x14ac:dyDescent="0.4">
      <c r="A19" t="s">
        <v>69</v>
      </c>
      <c r="B19" t="s">
        <v>160</v>
      </c>
      <c r="C19">
        <v>422.65509478399997</v>
      </c>
      <c r="D19">
        <v>0</v>
      </c>
    </row>
    <row r="20" spans="1:4" x14ac:dyDescent="0.4">
      <c r="A20" t="s">
        <v>69</v>
      </c>
      <c r="B20" t="s">
        <v>73</v>
      </c>
      <c r="C20">
        <v>452.7089469440001</v>
      </c>
      <c r="D20">
        <v>0</v>
      </c>
    </row>
    <row r="21" spans="1:4" x14ac:dyDescent="0.4">
      <c r="A21" t="s">
        <v>69</v>
      </c>
      <c r="B21" t="s">
        <v>185</v>
      </c>
      <c r="C21">
        <v>1921.6397378559998</v>
      </c>
      <c r="D21">
        <v>0</v>
      </c>
    </row>
    <row r="22" spans="1:4" x14ac:dyDescent="0.4">
      <c r="A22" t="s">
        <v>68</v>
      </c>
      <c r="B22" t="s">
        <v>72</v>
      </c>
      <c r="C22">
        <v>111.99080345600001</v>
      </c>
      <c r="D22">
        <v>1</v>
      </c>
    </row>
    <row r="23" spans="1:4" x14ac:dyDescent="0.4">
      <c r="A23" t="s">
        <v>68</v>
      </c>
      <c r="B23" t="s">
        <v>86</v>
      </c>
      <c r="C23">
        <v>103.469244416</v>
      </c>
      <c r="D23">
        <v>1</v>
      </c>
    </row>
    <row r="24" spans="1:4" x14ac:dyDescent="0.4">
      <c r="A24" t="s">
        <v>68</v>
      </c>
      <c r="B24" t="s">
        <v>292</v>
      </c>
      <c r="C24">
        <v>93.857289727999998</v>
      </c>
      <c r="D24">
        <v>1</v>
      </c>
    </row>
    <row r="25" spans="1:4" x14ac:dyDescent="0.4">
      <c r="A25" t="s">
        <v>68</v>
      </c>
      <c r="B25" t="s">
        <v>160</v>
      </c>
      <c r="C25">
        <v>55.128203264</v>
      </c>
      <c r="D25">
        <v>1</v>
      </c>
    </row>
    <row r="26" spans="1:4" x14ac:dyDescent="0.4">
      <c r="A26" t="s">
        <v>68</v>
      </c>
      <c r="B26" t="s">
        <v>193</v>
      </c>
      <c r="C26">
        <v>40.472891392000001</v>
      </c>
      <c r="D26">
        <v>1</v>
      </c>
    </row>
    <row r="27" spans="1:4" x14ac:dyDescent="0.4">
      <c r="A27" t="s">
        <v>68</v>
      </c>
      <c r="B27" t="s">
        <v>590</v>
      </c>
      <c r="C27">
        <v>35.438351264000005</v>
      </c>
      <c r="D27">
        <v>1</v>
      </c>
    </row>
    <row r="28" spans="1:4" x14ac:dyDescent="0.4">
      <c r="A28" t="s">
        <v>68</v>
      </c>
      <c r="B28" t="s">
        <v>93</v>
      </c>
      <c r="C28">
        <v>33.78050713599999</v>
      </c>
      <c r="D28">
        <v>1</v>
      </c>
    </row>
    <row r="29" spans="1:4" x14ac:dyDescent="0.4">
      <c r="A29" t="s">
        <v>68</v>
      </c>
      <c r="B29" t="s">
        <v>76</v>
      </c>
      <c r="C29">
        <v>33.699223551999992</v>
      </c>
      <c r="D29">
        <v>1</v>
      </c>
    </row>
    <row r="30" spans="1:4" x14ac:dyDescent="0.4">
      <c r="A30" t="s">
        <v>68</v>
      </c>
      <c r="B30" t="s">
        <v>293</v>
      </c>
      <c r="C30">
        <v>31.042058944000001</v>
      </c>
      <c r="D30">
        <v>1</v>
      </c>
    </row>
    <row r="31" spans="1:4" x14ac:dyDescent="0.4">
      <c r="A31" t="s">
        <v>68</v>
      </c>
      <c r="B31" t="s">
        <v>591</v>
      </c>
      <c r="C31">
        <v>25.625729751999998</v>
      </c>
      <c r="D31">
        <v>1</v>
      </c>
    </row>
    <row r="32" spans="1:4" x14ac:dyDescent="0.4">
      <c r="A32" t="s">
        <v>68</v>
      </c>
      <c r="B32" t="s">
        <v>176</v>
      </c>
      <c r="C32">
        <v>15.248594688000001</v>
      </c>
      <c r="D32">
        <v>0</v>
      </c>
    </row>
    <row r="33" spans="1:4" x14ac:dyDescent="0.4">
      <c r="A33" t="s">
        <v>68</v>
      </c>
      <c r="B33" t="s">
        <v>178</v>
      </c>
      <c r="C33">
        <v>24.751049855999995</v>
      </c>
      <c r="D33">
        <v>0</v>
      </c>
    </row>
    <row r="34" spans="1:4" x14ac:dyDescent="0.4">
      <c r="A34" t="s">
        <v>68</v>
      </c>
      <c r="B34" t="s">
        <v>94</v>
      </c>
      <c r="C34">
        <v>29.156788319999997</v>
      </c>
      <c r="D34">
        <v>0</v>
      </c>
    </row>
    <row r="35" spans="1:4" x14ac:dyDescent="0.4">
      <c r="A35" t="s">
        <v>68</v>
      </c>
      <c r="B35" t="s">
        <v>89</v>
      </c>
      <c r="C35">
        <v>36.778639215999995</v>
      </c>
      <c r="D35">
        <v>0</v>
      </c>
    </row>
    <row r="36" spans="1:4" x14ac:dyDescent="0.4">
      <c r="A36" t="s">
        <v>68</v>
      </c>
      <c r="B36" t="s">
        <v>294</v>
      </c>
      <c r="C36">
        <v>41.102250519999998</v>
      </c>
      <c r="D36">
        <v>0</v>
      </c>
    </row>
    <row r="37" spans="1:4" x14ac:dyDescent="0.4">
      <c r="A37" t="s">
        <v>68</v>
      </c>
      <c r="B37" t="s">
        <v>320</v>
      </c>
      <c r="C37">
        <v>41.159240191999999</v>
      </c>
      <c r="D37">
        <v>0</v>
      </c>
    </row>
    <row r="38" spans="1:4" x14ac:dyDescent="0.4">
      <c r="A38" t="s">
        <v>68</v>
      </c>
      <c r="B38" t="s">
        <v>316</v>
      </c>
      <c r="C38">
        <v>65.892919231999997</v>
      </c>
      <c r="D38">
        <v>0</v>
      </c>
    </row>
    <row r="39" spans="1:4" x14ac:dyDescent="0.4">
      <c r="A39" t="s">
        <v>68</v>
      </c>
      <c r="B39" t="s">
        <v>75</v>
      </c>
      <c r="C39">
        <v>171.94129681599998</v>
      </c>
      <c r="D39">
        <v>0</v>
      </c>
    </row>
    <row r="40" spans="1:4" x14ac:dyDescent="0.4">
      <c r="A40" t="s">
        <v>68</v>
      </c>
      <c r="B40" t="s">
        <v>74</v>
      </c>
      <c r="C40">
        <v>197.88080537600001</v>
      </c>
      <c r="D40">
        <v>0</v>
      </c>
    </row>
    <row r="41" spans="1:4" x14ac:dyDescent="0.4">
      <c r="A41" t="s">
        <v>68</v>
      </c>
      <c r="B41" t="s">
        <v>81</v>
      </c>
      <c r="C41">
        <v>291.21954384000003</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view="pageBreakPreview" zoomScale="60" zoomScaleNormal="100" workbookViewId="0">
      <selection activeCell="G5" sqref="G5"/>
    </sheetView>
  </sheetViews>
  <sheetFormatPr defaultRowHeight="14.6" x14ac:dyDescent="0.4"/>
  <cols>
    <col min="1" max="1" width="13.3046875" bestFit="1" customWidth="1"/>
    <col min="2" max="2" width="10.07421875" bestFit="1" customWidth="1"/>
    <col min="3" max="6" width="80.61328125" bestFit="1" customWidth="1"/>
    <col min="7" max="7" width="17.23046875" bestFit="1" customWidth="1"/>
    <col min="8" max="8" width="14.07421875" bestFit="1" customWidth="1"/>
    <col min="9" max="9" width="9.921875" bestFit="1" customWidth="1"/>
    <col min="10" max="10" width="80.61328125" bestFit="1" customWidth="1"/>
  </cols>
  <sheetData>
    <row r="1" spans="1:10" x14ac:dyDescent="0.4">
      <c r="A1" t="s">
        <v>0</v>
      </c>
      <c r="B1" t="s">
        <v>1</v>
      </c>
      <c r="C1" t="s">
        <v>2</v>
      </c>
      <c r="D1" t="s">
        <v>3</v>
      </c>
      <c r="E1" t="s">
        <v>4</v>
      </c>
      <c r="F1" t="s">
        <v>5</v>
      </c>
      <c r="G1" t="s">
        <v>6</v>
      </c>
      <c r="H1" t="s">
        <v>7</v>
      </c>
      <c r="I1" t="s">
        <v>8</v>
      </c>
      <c r="J1" t="s">
        <v>60</v>
      </c>
    </row>
    <row r="2" spans="1:10" x14ac:dyDescent="0.4">
      <c r="A2" t="s">
        <v>9</v>
      </c>
      <c r="B2" t="s">
        <v>10</v>
      </c>
      <c r="C2" t="s">
        <v>321</v>
      </c>
      <c r="D2" t="s">
        <v>322</v>
      </c>
      <c r="E2" t="s">
        <v>323</v>
      </c>
      <c r="F2" t="s">
        <v>324</v>
      </c>
      <c r="G2" s="1">
        <v>45862.382939814815</v>
      </c>
      <c r="H2">
        <v>54</v>
      </c>
      <c r="I2" t="s">
        <v>12</v>
      </c>
      <c r="J2" t="s">
        <v>325</v>
      </c>
    </row>
    <row r="3" spans="1:10" x14ac:dyDescent="0.4">
      <c r="A3" t="s">
        <v>9</v>
      </c>
      <c r="B3" t="s">
        <v>10</v>
      </c>
      <c r="C3" t="s">
        <v>326</v>
      </c>
      <c r="D3" t="s">
        <v>327</v>
      </c>
      <c r="E3" t="s">
        <v>328</v>
      </c>
      <c r="F3" t="s">
        <v>329</v>
      </c>
      <c r="G3" s="1">
        <v>45861.636805555558</v>
      </c>
      <c r="H3">
        <v>52</v>
      </c>
      <c r="I3" t="s">
        <v>12</v>
      </c>
      <c r="J3" t="s">
        <v>330</v>
      </c>
    </row>
    <row r="4" spans="1:10" x14ac:dyDescent="0.4">
      <c r="A4" t="s">
        <v>9</v>
      </c>
      <c r="B4" t="s">
        <v>10</v>
      </c>
      <c r="C4" t="s">
        <v>331</v>
      </c>
      <c r="D4" t="s">
        <v>332</v>
      </c>
      <c r="E4" t="s">
        <v>333</v>
      </c>
      <c r="F4" t="s">
        <v>334</v>
      </c>
      <c r="G4" s="1">
        <v>45861.615972222222</v>
      </c>
      <c r="H4">
        <v>47</v>
      </c>
      <c r="I4" t="s">
        <v>12</v>
      </c>
      <c r="J4" t="s">
        <v>325</v>
      </c>
    </row>
    <row r="5" spans="1:10" x14ac:dyDescent="0.4">
      <c r="A5" t="s">
        <v>9</v>
      </c>
      <c r="B5" t="s">
        <v>10</v>
      </c>
      <c r="C5" t="s">
        <v>335</v>
      </c>
      <c r="D5" t="s">
        <v>336</v>
      </c>
      <c r="E5" t="s">
        <v>337</v>
      </c>
      <c r="F5" t="s">
        <v>338</v>
      </c>
      <c r="G5" s="1">
        <v>45861.404166666667</v>
      </c>
      <c r="H5">
        <v>51</v>
      </c>
      <c r="I5" t="s">
        <v>12</v>
      </c>
      <c r="J5" t="s">
        <v>325</v>
      </c>
    </row>
    <row r="6" spans="1:10" x14ac:dyDescent="0.4">
      <c r="A6" t="s">
        <v>9</v>
      </c>
      <c r="B6" t="s">
        <v>13</v>
      </c>
      <c r="C6" t="s">
        <v>339</v>
      </c>
      <c r="D6" t="s">
        <v>340</v>
      </c>
      <c r="E6" t="s">
        <v>341</v>
      </c>
      <c r="F6" t="s">
        <v>342</v>
      </c>
      <c r="G6" s="1">
        <v>45862.254166666666</v>
      </c>
      <c r="H6">
        <v>47</v>
      </c>
      <c r="I6" t="s">
        <v>12</v>
      </c>
      <c r="J6" t="s">
        <v>343</v>
      </c>
    </row>
    <row r="7" spans="1:10" x14ac:dyDescent="0.4">
      <c r="A7" t="s">
        <v>9</v>
      </c>
      <c r="B7" t="s">
        <v>13</v>
      </c>
      <c r="C7" t="s">
        <v>344</v>
      </c>
      <c r="D7" t="s">
        <v>345</v>
      </c>
      <c r="E7" t="s">
        <v>346</v>
      </c>
      <c r="F7" t="s">
        <v>347</v>
      </c>
      <c r="G7" s="1">
        <v>45862.122916666667</v>
      </c>
      <c r="H7">
        <v>55</v>
      </c>
      <c r="I7" t="s">
        <v>11</v>
      </c>
      <c r="J7" t="s">
        <v>348</v>
      </c>
    </row>
    <row r="8" spans="1:10" x14ac:dyDescent="0.4">
      <c r="A8" t="s">
        <v>9</v>
      </c>
      <c r="B8" t="s">
        <v>13</v>
      </c>
      <c r="C8" t="s">
        <v>349</v>
      </c>
      <c r="D8" t="s">
        <v>350</v>
      </c>
      <c r="E8" t="s">
        <v>351</v>
      </c>
      <c r="F8" t="s">
        <v>352</v>
      </c>
      <c r="G8" s="1">
        <v>45861.666666666664</v>
      </c>
      <c r="H8">
        <v>47</v>
      </c>
      <c r="I8" t="s">
        <v>12</v>
      </c>
      <c r="J8" t="s">
        <v>325</v>
      </c>
    </row>
    <row r="9" spans="1:10" x14ac:dyDescent="0.4">
      <c r="A9" t="s">
        <v>9</v>
      </c>
      <c r="B9" t="s">
        <v>13</v>
      </c>
      <c r="C9" t="s">
        <v>353</v>
      </c>
      <c r="D9" t="s">
        <v>354</v>
      </c>
      <c r="E9" t="s">
        <v>355</v>
      </c>
      <c r="F9" t="s">
        <v>356</v>
      </c>
      <c r="G9" s="1">
        <v>45860.65625</v>
      </c>
      <c r="H9">
        <v>52</v>
      </c>
      <c r="I9" t="s">
        <v>12</v>
      </c>
      <c r="J9" t="s">
        <v>357</v>
      </c>
    </row>
    <row r="10" spans="1:10" x14ac:dyDescent="0.4">
      <c r="A10" t="s">
        <v>9</v>
      </c>
      <c r="B10" t="s">
        <v>13</v>
      </c>
      <c r="C10" t="s">
        <v>358</v>
      </c>
      <c r="D10" t="s">
        <v>359</v>
      </c>
      <c r="E10" t="s">
        <v>360</v>
      </c>
      <c r="F10" t="s">
        <v>361</v>
      </c>
      <c r="G10" s="1">
        <v>45862.001388888886</v>
      </c>
      <c r="H10">
        <v>49</v>
      </c>
      <c r="I10" t="s">
        <v>12</v>
      </c>
      <c r="J10" t="s">
        <v>63</v>
      </c>
    </row>
    <row r="11" spans="1:10" x14ac:dyDescent="0.4">
      <c r="A11" t="s">
        <v>9</v>
      </c>
      <c r="B11" t="s">
        <v>13</v>
      </c>
      <c r="C11" t="s">
        <v>362</v>
      </c>
      <c r="D11" t="s">
        <v>363</v>
      </c>
      <c r="E11" t="s">
        <v>364</v>
      </c>
      <c r="F11" t="s">
        <v>365</v>
      </c>
      <c r="G11" s="1">
        <v>45862.291666666664</v>
      </c>
      <c r="H11">
        <v>59</v>
      </c>
      <c r="I11" t="s">
        <v>12</v>
      </c>
      <c r="J11" t="s">
        <v>309</v>
      </c>
    </row>
    <row r="12" spans="1:10" x14ac:dyDescent="0.4">
      <c r="A12" t="s">
        <v>9</v>
      </c>
      <c r="B12" t="s">
        <v>13</v>
      </c>
      <c r="C12" t="s">
        <v>366</v>
      </c>
      <c r="D12" t="s">
        <v>367</v>
      </c>
      <c r="E12" t="s">
        <v>368</v>
      </c>
      <c r="F12" t="s">
        <v>369</v>
      </c>
      <c r="G12" s="1">
        <v>45862.000694444447</v>
      </c>
      <c r="H12">
        <v>56</v>
      </c>
      <c r="I12" t="s">
        <v>12</v>
      </c>
      <c r="J12" t="s">
        <v>310</v>
      </c>
    </row>
    <row r="13" spans="1:10" x14ac:dyDescent="0.4">
      <c r="A13" t="s">
        <v>9</v>
      </c>
      <c r="B13" t="s">
        <v>13</v>
      </c>
      <c r="C13" t="s">
        <v>370</v>
      </c>
      <c r="D13" t="s">
        <v>371</v>
      </c>
      <c r="E13" t="s">
        <v>372</v>
      </c>
      <c r="F13" t="s">
        <v>373</v>
      </c>
      <c r="G13" s="1">
        <v>45861.006249999999</v>
      </c>
      <c r="H13">
        <v>52</v>
      </c>
      <c r="I13" t="s">
        <v>12</v>
      </c>
      <c r="J13" t="s">
        <v>63</v>
      </c>
    </row>
    <row r="14" spans="1:10" x14ac:dyDescent="0.4">
      <c r="A14" t="s">
        <v>9</v>
      </c>
      <c r="B14" t="s">
        <v>108</v>
      </c>
      <c r="C14" t="s">
        <v>374</v>
      </c>
      <c r="D14" t="s">
        <v>375</v>
      </c>
      <c r="E14" t="s">
        <v>376</v>
      </c>
      <c r="F14" t="s">
        <v>377</v>
      </c>
      <c r="G14" s="1">
        <v>45862.425000000003</v>
      </c>
      <c r="H14">
        <v>52</v>
      </c>
      <c r="I14" t="s">
        <v>12</v>
      </c>
      <c r="J14" t="s">
        <v>378</v>
      </c>
    </row>
    <row r="15" spans="1:10" x14ac:dyDescent="0.4">
      <c r="A15" t="s">
        <v>9</v>
      </c>
      <c r="B15" t="s">
        <v>108</v>
      </c>
      <c r="C15" t="s">
        <v>379</v>
      </c>
      <c r="D15" t="s">
        <v>380</v>
      </c>
      <c r="E15" t="s">
        <v>381</v>
      </c>
      <c r="F15" t="s">
        <v>382</v>
      </c>
      <c r="G15" s="1">
        <v>45862.330555555556</v>
      </c>
      <c r="H15">
        <v>52</v>
      </c>
      <c r="I15" t="s">
        <v>14</v>
      </c>
      <c r="J15" t="s">
        <v>383</v>
      </c>
    </row>
    <row r="16" spans="1:10" x14ac:dyDescent="0.4">
      <c r="A16" t="s">
        <v>9</v>
      </c>
      <c r="B16" t="s">
        <v>108</v>
      </c>
      <c r="C16" t="s">
        <v>384</v>
      </c>
      <c r="D16" t="s">
        <v>385</v>
      </c>
      <c r="E16" t="s">
        <v>386</v>
      </c>
      <c r="F16" t="s">
        <v>387</v>
      </c>
      <c r="G16" s="1">
        <v>45861.834027777775</v>
      </c>
      <c r="H16">
        <v>58</v>
      </c>
      <c r="I16" t="s">
        <v>14</v>
      </c>
      <c r="J16" t="s">
        <v>63</v>
      </c>
    </row>
    <row r="17" spans="1:10" x14ac:dyDescent="0.4">
      <c r="A17" t="s">
        <v>9</v>
      </c>
      <c r="B17" t="s">
        <v>108</v>
      </c>
      <c r="C17" t="s">
        <v>388</v>
      </c>
      <c r="D17" t="s">
        <v>389</v>
      </c>
      <c r="E17" t="s">
        <v>390</v>
      </c>
      <c r="F17" t="s">
        <v>391</v>
      </c>
      <c r="G17" s="1">
        <v>45861.709722222222</v>
      </c>
      <c r="H17">
        <v>60</v>
      </c>
      <c r="I17" t="s">
        <v>12</v>
      </c>
      <c r="J17" t="s">
        <v>392</v>
      </c>
    </row>
    <row r="18" spans="1:10" x14ac:dyDescent="0.4">
      <c r="A18" t="s">
        <v>9</v>
      </c>
      <c r="B18" t="s">
        <v>108</v>
      </c>
      <c r="C18" t="s">
        <v>393</v>
      </c>
      <c r="D18" t="s">
        <v>394</v>
      </c>
      <c r="E18" t="s">
        <v>395</v>
      </c>
      <c r="F18" t="s">
        <v>396</v>
      </c>
      <c r="G18" s="1">
        <v>45861.467361111114</v>
      </c>
      <c r="H18">
        <v>55</v>
      </c>
      <c r="I18" t="s">
        <v>14</v>
      </c>
      <c r="J18" t="s">
        <v>62</v>
      </c>
    </row>
    <row r="19" spans="1:10" x14ac:dyDescent="0.4">
      <c r="A19" t="s">
        <v>9</v>
      </c>
      <c r="B19" t="s">
        <v>108</v>
      </c>
      <c r="C19" t="s">
        <v>397</v>
      </c>
      <c r="D19" t="s">
        <v>398</v>
      </c>
      <c r="E19" t="s">
        <v>399</v>
      </c>
      <c r="F19" t="s">
        <v>400</v>
      </c>
      <c r="G19" s="1">
        <v>45860.864583333336</v>
      </c>
      <c r="H19">
        <v>51</v>
      </c>
      <c r="I19" t="s">
        <v>12</v>
      </c>
      <c r="J19" t="s">
        <v>62</v>
      </c>
    </row>
    <row r="20" spans="1:10" x14ac:dyDescent="0.4">
      <c r="A20" t="s">
        <v>9</v>
      </c>
      <c r="B20" t="s">
        <v>108</v>
      </c>
      <c r="C20" t="s">
        <v>401</v>
      </c>
      <c r="D20" t="s">
        <v>402</v>
      </c>
      <c r="E20" t="s">
        <v>403</v>
      </c>
      <c r="F20" t="s">
        <v>404</v>
      </c>
      <c r="G20" s="1">
        <v>45860.847222222219</v>
      </c>
      <c r="H20">
        <v>60</v>
      </c>
      <c r="I20" t="s">
        <v>11</v>
      </c>
      <c r="J20" t="s">
        <v>62</v>
      </c>
    </row>
    <row r="21" spans="1:10" x14ac:dyDescent="0.4">
      <c r="A21" t="s">
        <v>9</v>
      </c>
      <c r="B21" t="s">
        <v>108</v>
      </c>
      <c r="C21" t="s">
        <v>405</v>
      </c>
      <c r="D21" t="s">
        <v>406</v>
      </c>
      <c r="E21" t="s">
        <v>407</v>
      </c>
      <c r="F21" t="s">
        <v>408</v>
      </c>
      <c r="G21" s="1">
        <v>45860.634027777778</v>
      </c>
      <c r="H21">
        <v>54</v>
      </c>
      <c r="I21" t="s">
        <v>14</v>
      </c>
      <c r="J21" t="s">
        <v>62</v>
      </c>
    </row>
    <row r="22" spans="1:10" x14ac:dyDescent="0.4">
      <c r="A22" t="s">
        <v>16</v>
      </c>
      <c r="B22" t="s">
        <v>10</v>
      </c>
      <c r="C22" t="s">
        <v>409</v>
      </c>
      <c r="D22" t="s">
        <v>410</v>
      </c>
      <c r="E22" t="s">
        <v>411</v>
      </c>
      <c r="F22" t="s">
        <v>412</v>
      </c>
      <c r="G22" s="1">
        <v>45862.35052083333</v>
      </c>
      <c r="H22">
        <v>50</v>
      </c>
      <c r="I22" t="s">
        <v>12</v>
      </c>
      <c r="J22" t="s">
        <v>413</v>
      </c>
    </row>
    <row r="23" spans="1:10" x14ac:dyDescent="0.4">
      <c r="A23" t="s">
        <v>16</v>
      </c>
      <c r="B23" t="s">
        <v>10</v>
      </c>
      <c r="C23" t="s">
        <v>414</v>
      </c>
      <c r="D23" t="s">
        <v>415</v>
      </c>
      <c r="E23" t="s">
        <v>416</v>
      </c>
      <c r="F23" t="s">
        <v>417</v>
      </c>
      <c r="G23" s="1">
        <v>45862.350034722222</v>
      </c>
      <c r="H23">
        <v>53</v>
      </c>
      <c r="I23" t="s">
        <v>12</v>
      </c>
      <c r="J23" t="s">
        <v>418</v>
      </c>
    </row>
    <row r="24" spans="1:10" x14ac:dyDescent="0.4">
      <c r="A24" t="s">
        <v>16</v>
      </c>
      <c r="B24" t="s">
        <v>10</v>
      </c>
      <c r="C24" t="s">
        <v>419</v>
      </c>
      <c r="D24" t="s">
        <v>420</v>
      </c>
      <c r="E24" t="s">
        <v>421</v>
      </c>
      <c r="F24" t="s">
        <v>422</v>
      </c>
      <c r="G24" s="1">
        <v>45861.324999999997</v>
      </c>
      <c r="H24">
        <v>53</v>
      </c>
      <c r="I24" t="s">
        <v>11</v>
      </c>
      <c r="J24" t="s">
        <v>423</v>
      </c>
    </row>
    <row r="25" spans="1:10" x14ac:dyDescent="0.4">
      <c r="A25" t="s">
        <v>16</v>
      </c>
      <c r="B25" t="s">
        <v>10</v>
      </c>
      <c r="C25" t="s">
        <v>424</v>
      </c>
      <c r="D25" t="s">
        <v>425</v>
      </c>
      <c r="E25" t="s">
        <v>426</v>
      </c>
      <c r="F25" t="s">
        <v>427</v>
      </c>
      <c r="G25" s="1">
        <v>45861.324641203704</v>
      </c>
      <c r="H25">
        <v>59</v>
      </c>
      <c r="I25" t="s">
        <v>12</v>
      </c>
      <c r="J25" t="s">
        <v>418</v>
      </c>
    </row>
    <row r="26" spans="1:10" x14ac:dyDescent="0.4">
      <c r="A26" t="s">
        <v>16</v>
      </c>
      <c r="B26" t="s">
        <v>10</v>
      </c>
      <c r="C26" t="s">
        <v>428</v>
      </c>
      <c r="D26" t="s">
        <v>429</v>
      </c>
      <c r="E26" t="s">
        <v>430</v>
      </c>
      <c r="F26" t="s">
        <v>431</v>
      </c>
      <c r="G26" s="1">
        <v>45862.349733796298</v>
      </c>
      <c r="H26">
        <v>41</v>
      </c>
      <c r="I26" t="s">
        <v>12</v>
      </c>
      <c r="J26" t="s">
        <v>63</v>
      </c>
    </row>
    <row r="27" spans="1:10" x14ac:dyDescent="0.4">
      <c r="A27" t="s">
        <v>16</v>
      </c>
      <c r="B27" t="s">
        <v>10</v>
      </c>
      <c r="C27" t="s">
        <v>432</v>
      </c>
      <c r="D27" t="s">
        <v>433</v>
      </c>
      <c r="E27" t="s">
        <v>434</v>
      </c>
      <c r="F27" t="s">
        <v>435</v>
      </c>
      <c r="G27" s="1">
        <v>45861.75990740741</v>
      </c>
      <c r="H27">
        <v>55</v>
      </c>
      <c r="I27" t="s">
        <v>12</v>
      </c>
      <c r="J27" t="s">
        <v>436</v>
      </c>
    </row>
    <row r="28" spans="1:10" x14ac:dyDescent="0.4">
      <c r="A28" t="s">
        <v>16</v>
      </c>
      <c r="B28" t="s">
        <v>10</v>
      </c>
      <c r="C28" t="s">
        <v>437</v>
      </c>
      <c r="D28" t="s">
        <v>438</v>
      </c>
      <c r="E28" t="s">
        <v>439</v>
      </c>
      <c r="F28" t="s">
        <v>440</v>
      </c>
      <c r="G28" s="1">
        <v>45861.324421296296</v>
      </c>
      <c r="H28">
        <v>43</v>
      </c>
      <c r="I28" t="s">
        <v>12</v>
      </c>
      <c r="J28" t="s">
        <v>441</v>
      </c>
    </row>
    <row r="29" spans="1:10" x14ac:dyDescent="0.4">
      <c r="A29" t="s">
        <v>16</v>
      </c>
      <c r="B29" t="s">
        <v>10</v>
      </c>
      <c r="C29" t="s">
        <v>296</v>
      </c>
      <c r="D29" t="s">
        <v>442</v>
      </c>
      <c r="E29" t="s">
        <v>297</v>
      </c>
      <c r="F29" t="s">
        <v>298</v>
      </c>
      <c r="G29" s="1">
        <v>45860.614062499997</v>
      </c>
      <c r="H29">
        <v>46</v>
      </c>
      <c r="I29" t="s">
        <v>11</v>
      </c>
      <c r="J29" t="s">
        <v>443</v>
      </c>
    </row>
    <row r="30" spans="1:10" x14ac:dyDescent="0.4">
      <c r="A30" t="s">
        <v>16</v>
      </c>
      <c r="B30" t="s">
        <v>13</v>
      </c>
      <c r="C30" t="s">
        <v>444</v>
      </c>
      <c r="D30" t="s">
        <v>445</v>
      </c>
      <c r="E30" t="s">
        <v>446</v>
      </c>
      <c r="F30" t="s">
        <v>447</v>
      </c>
      <c r="G30" s="1">
        <v>45862.428472222222</v>
      </c>
      <c r="H30">
        <v>46</v>
      </c>
      <c r="I30" t="s">
        <v>12</v>
      </c>
      <c r="J30" t="s">
        <v>448</v>
      </c>
    </row>
    <row r="31" spans="1:10" x14ac:dyDescent="0.4">
      <c r="A31" t="s">
        <v>16</v>
      </c>
      <c r="B31" t="s">
        <v>13</v>
      </c>
      <c r="C31" t="s">
        <v>449</v>
      </c>
      <c r="D31" t="s">
        <v>450</v>
      </c>
      <c r="E31" t="s">
        <v>451</v>
      </c>
      <c r="F31" t="s">
        <v>452</v>
      </c>
      <c r="G31" s="1">
        <v>45861.931944444441</v>
      </c>
      <c r="H31">
        <v>51</v>
      </c>
      <c r="I31" t="s">
        <v>11</v>
      </c>
      <c r="J31" t="s">
        <v>453</v>
      </c>
    </row>
    <row r="32" spans="1:10" x14ac:dyDescent="0.4">
      <c r="A32" t="s">
        <v>16</v>
      </c>
      <c r="B32" t="s">
        <v>13</v>
      </c>
      <c r="C32" t="s">
        <v>299</v>
      </c>
      <c r="D32" t="s">
        <v>454</v>
      </c>
      <c r="E32" t="s">
        <v>300</v>
      </c>
      <c r="F32" t="s">
        <v>301</v>
      </c>
      <c r="G32" s="1">
        <v>45859.87777777778</v>
      </c>
      <c r="H32">
        <v>46</v>
      </c>
      <c r="I32" t="s">
        <v>11</v>
      </c>
      <c r="J32" t="s">
        <v>150</v>
      </c>
    </row>
    <row r="33" spans="1:10" x14ac:dyDescent="0.4">
      <c r="A33" t="s">
        <v>16</v>
      </c>
      <c r="B33" t="s">
        <v>13</v>
      </c>
      <c r="C33" t="s">
        <v>455</v>
      </c>
      <c r="D33" t="s">
        <v>456</v>
      </c>
      <c r="E33" t="s">
        <v>457</v>
      </c>
      <c r="F33" t="s">
        <v>458</v>
      </c>
      <c r="G33" s="1">
        <v>45859.916666666664</v>
      </c>
      <c r="H33">
        <v>44</v>
      </c>
      <c r="I33" t="s">
        <v>12</v>
      </c>
      <c r="J33" t="s">
        <v>459</v>
      </c>
    </row>
    <row r="34" spans="1:10" x14ac:dyDescent="0.4">
      <c r="A34" t="s">
        <v>16</v>
      </c>
      <c r="B34" t="s">
        <v>13</v>
      </c>
      <c r="C34" t="s">
        <v>460</v>
      </c>
      <c r="D34" t="s">
        <v>461</v>
      </c>
      <c r="E34" t="s">
        <v>462</v>
      </c>
      <c r="F34" t="s">
        <v>463</v>
      </c>
      <c r="G34" s="1">
        <v>45861.412499999999</v>
      </c>
      <c r="H34">
        <v>48</v>
      </c>
      <c r="I34" t="s">
        <v>11</v>
      </c>
      <c r="J34" t="s">
        <v>464</v>
      </c>
    </row>
    <row r="35" spans="1:10" x14ac:dyDescent="0.4">
      <c r="A35" t="s">
        <v>16</v>
      </c>
      <c r="B35" t="s">
        <v>13</v>
      </c>
      <c r="C35" t="s">
        <v>465</v>
      </c>
      <c r="D35" t="s">
        <v>466</v>
      </c>
      <c r="E35" t="s">
        <v>467</v>
      </c>
      <c r="F35" t="s">
        <v>468</v>
      </c>
      <c r="G35" s="1">
        <v>45860.915277777778</v>
      </c>
      <c r="H35">
        <v>52</v>
      </c>
      <c r="I35" t="s">
        <v>11</v>
      </c>
      <c r="J35" t="s">
        <v>469</v>
      </c>
    </row>
    <row r="36" spans="1:10" x14ac:dyDescent="0.4">
      <c r="A36" t="s">
        <v>16</v>
      </c>
      <c r="B36" t="s">
        <v>108</v>
      </c>
      <c r="C36" t="s">
        <v>470</v>
      </c>
      <c r="D36" t="s">
        <v>471</v>
      </c>
      <c r="E36" t="s">
        <v>472</v>
      </c>
      <c r="F36" t="s">
        <v>473</v>
      </c>
      <c r="G36" s="1">
        <v>45861.288194444445</v>
      </c>
      <c r="H36">
        <v>48</v>
      </c>
      <c r="I36" t="s">
        <v>12</v>
      </c>
      <c r="J36" t="s">
        <v>474</v>
      </c>
    </row>
    <row r="37" spans="1:10" x14ac:dyDescent="0.4">
      <c r="A37" t="s">
        <v>16</v>
      </c>
      <c r="B37" t="s">
        <v>108</v>
      </c>
      <c r="C37" t="s">
        <v>475</v>
      </c>
      <c r="D37" t="s">
        <v>476</v>
      </c>
      <c r="E37" t="s">
        <v>477</v>
      </c>
      <c r="F37" t="s">
        <v>478</v>
      </c>
      <c r="G37" s="1">
        <v>45860.322916666664</v>
      </c>
      <c r="H37">
        <v>52</v>
      </c>
      <c r="I37" t="s">
        <v>14</v>
      </c>
      <c r="J37" t="s">
        <v>469</v>
      </c>
    </row>
    <row r="38" spans="1:10" x14ac:dyDescent="0.4">
      <c r="A38" t="s">
        <v>16</v>
      </c>
      <c r="B38" t="s">
        <v>108</v>
      </c>
      <c r="C38" t="s">
        <v>479</v>
      </c>
      <c r="D38" t="s">
        <v>480</v>
      </c>
      <c r="E38" t="s">
        <v>481</v>
      </c>
      <c r="F38" t="s">
        <v>482</v>
      </c>
      <c r="G38" s="1">
        <v>45860.287499999999</v>
      </c>
      <c r="H38">
        <v>46</v>
      </c>
      <c r="I38" t="s">
        <v>12</v>
      </c>
      <c r="J38" t="s">
        <v>483</v>
      </c>
    </row>
    <row r="39" spans="1:10" x14ac:dyDescent="0.4">
      <c r="A39" t="s">
        <v>16</v>
      </c>
      <c r="B39" t="s">
        <v>108</v>
      </c>
      <c r="C39" t="s">
        <v>484</v>
      </c>
      <c r="D39" t="s">
        <v>485</v>
      </c>
      <c r="E39" t="s">
        <v>486</v>
      </c>
      <c r="F39" t="s">
        <v>487</v>
      </c>
      <c r="G39" s="1">
        <v>45859.916666666664</v>
      </c>
      <c r="H39">
        <v>51</v>
      </c>
      <c r="I39" t="s">
        <v>14</v>
      </c>
      <c r="J39" t="s">
        <v>488</v>
      </c>
    </row>
    <row r="40" spans="1:10" x14ac:dyDescent="0.4">
      <c r="A40" t="s">
        <v>16</v>
      </c>
      <c r="B40" t="s">
        <v>108</v>
      </c>
      <c r="C40" t="s">
        <v>489</v>
      </c>
      <c r="D40" t="s">
        <v>490</v>
      </c>
      <c r="E40" t="s">
        <v>491</v>
      </c>
      <c r="F40" t="s">
        <v>492</v>
      </c>
      <c r="G40" s="1">
        <v>45859.62222222222</v>
      </c>
      <c r="H40">
        <v>53</v>
      </c>
      <c r="I40" t="s">
        <v>12</v>
      </c>
      <c r="J40" t="s">
        <v>493</v>
      </c>
    </row>
    <row r="41" spans="1:10" x14ac:dyDescent="0.4">
      <c r="A41" t="s">
        <v>16</v>
      </c>
      <c r="B41" t="s">
        <v>108</v>
      </c>
      <c r="C41" t="s">
        <v>302</v>
      </c>
      <c r="D41" t="s">
        <v>494</v>
      </c>
      <c r="E41" t="s">
        <v>303</v>
      </c>
      <c r="F41" t="s">
        <v>304</v>
      </c>
      <c r="G41" s="1">
        <v>45859.425694444442</v>
      </c>
      <c r="H41">
        <v>42</v>
      </c>
      <c r="I41" t="s">
        <v>11</v>
      </c>
      <c r="J41" t="s">
        <v>495</v>
      </c>
    </row>
    <row r="42" spans="1:10" x14ac:dyDescent="0.4">
      <c r="A42" t="s">
        <v>17</v>
      </c>
      <c r="B42" t="s">
        <v>10</v>
      </c>
      <c r="C42" t="s">
        <v>496</v>
      </c>
      <c r="D42" t="s">
        <v>497</v>
      </c>
      <c r="E42" t="s">
        <v>498</v>
      </c>
      <c r="F42" t="s">
        <v>499</v>
      </c>
      <c r="G42" s="1">
        <v>45862.40452546296</v>
      </c>
      <c r="H42">
        <v>57</v>
      </c>
      <c r="I42" t="s">
        <v>12</v>
      </c>
      <c r="J42" t="s">
        <v>500</v>
      </c>
    </row>
    <row r="43" spans="1:10" x14ac:dyDescent="0.4">
      <c r="A43" t="s">
        <v>17</v>
      </c>
      <c r="B43" t="s">
        <v>10</v>
      </c>
      <c r="C43" t="s">
        <v>501</v>
      </c>
      <c r="D43" t="s">
        <v>502</v>
      </c>
      <c r="E43" t="s">
        <v>503</v>
      </c>
      <c r="F43" t="s">
        <v>504</v>
      </c>
      <c r="G43" s="1">
        <v>45862.398240740738</v>
      </c>
      <c r="H43">
        <v>56</v>
      </c>
      <c r="I43" t="s">
        <v>12</v>
      </c>
      <c r="J43" t="s">
        <v>505</v>
      </c>
    </row>
    <row r="44" spans="1:10" x14ac:dyDescent="0.4">
      <c r="A44" t="s">
        <v>17</v>
      </c>
      <c r="B44" t="s">
        <v>10</v>
      </c>
      <c r="C44" t="s">
        <v>506</v>
      </c>
      <c r="D44" t="s">
        <v>507</v>
      </c>
      <c r="E44" t="s">
        <v>508</v>
      </c>
      <c r="F44" t="s">
        <v>509</v>
      </c>
      <c r="G44" s="1">
        <v>45861.790925925925</v>
      </c>
      <c r="H44">
        <v>48</v>
      </c>
      <c r="I44" t="s">
        <v>12</v>
      </c>
      <c r="J44" t="s">
        <v>510</v>
      </c>
    </row>
    <row r="45" spans="1:10" x14ac:dyDescent="0.4">
      <c r="A45" t="s">
        <v>17</v>
      </c>
      <c r="B45" t="s">
        <v>10</v>
      </c>
      <c r="C45" t="s">
        <v>511</v>
      </c>
      <c r="D45" t="s">
        <v>512</v>
      </c>
      <c r="E45" t="s">
        <v>513</v>
      </c>
      <c r="F45" t="s">
        <v>514</v>
      </c>
      <c r="G45" s="1">
        <v>45861.644155092596</v>
      </c>
      <c r="H45">
        <v>55</v>
      </c>
      <c r="I45" t="s">
        <v>12</v>
      </c>
      <c r="J45" t="s">
        <v>515</v>
      </c>
    </row>
    <row r="46" spans="1:10" x14ac:dyDescent="0.4">
      <c r="A46" t="s">
        <v>17</v>
      </c>
      <c r="B46" t="s">
        <v>10</v>
      </c>
      <c r="C46" t="s">
        <v>516</v>
      </c>
      <c r="D46" t="s">
        <v>517</v>
      </c>
      <c r="E46" t="s">
        <v>518</v>
      </c>
      <c r="F46" t="s">
        <v>519</v>
      </c>
      <c r="G46" s="1">
        <v>45861.604328703703</v>
      </c>
      <c r="H46">
        <v>56</v>
      </c>
      <c r="I46" t="s">
        <v>11</v>
      </c>
      <c r="J46" t="s">
        <v>520</v>
      </c>
    </row>
    <row r="47" spans="1:10" x14ac:dyDescent="0.4">
      <c r="A47" t="s">
        <v>17</v>
      </c>
      <c r="B47" t="s">
        <v>10</v>
      </c>
      <c r="C47" t="s">
        <v>521</v>
      </c>
      <c r="D47" t="s">
        <v>522</v>
      </c>
      <c r="E47" t="s">
        <v>523</v>
      </c>
      <c r="F47" t="s">
        <v>524</v>
      </c>
      <c r="G47" s="1">
        <v>45861.543055555558</v>
      </c>
      <c r="H47">
        <v>60</v>
      </c>
      <c r="I47" t="s">
        <v>14</v>
      </c>
      <c r="J47" t="s">
        <v>525</v>
      </c>
    </row>
    <row r="48" spans="1:10" x14ac:dyDescent="0.4">
      <c r="A48" t="s">
        <v>17</v>
      </c>
      <c r="B48" t="s">
        <v>10</v>
      </c>
      <c r="C48" t="s">
        <v>526</v>
      </c>
      <c r="D48" t="s">
        <v>527</v>
      </c>
      <c r="E48" t="s">
        <v>528</v>
      </c>
      <c r="F48" t="s">
        <v>529</v>
      </c>
      <c r="G48" s="1">
        <v>45861.51190972222</v>
      </c>
      <c r="H48">
        <v>53</v>
      </c>
      <c r="I48" t="s">
        <v>14</v>
      </c>
      <c r="J48" t="s">
        <v>530</v>
      </c>
    </row>
    <row r="49" spans="1:10" x14ac:dyDescent="0.4">
      <c r="A49" t="s">
        <v>17</v>
      </c>
      <c r="B49" t="s">
        <v>10</v>
      </c>
      <c r="C49" t="s">
        <v>531</v>
      </c>
      <c r="D49" t="s">
        <v>532</v>
      </c>
      <c r="E49" t="s">
        <v>533</v>
      </c>
      <c r="F49" t="s">
        <v>534</v>
      </c>
      <c r="G49" s="1">
        <v>45861.503483796296</v>
      </c>
      <c r="H49">
        <v>56</v>
      </c>
      <c r="I49" t="s">
        <v>12</v>
      </c>
      <c r="J49" t="s">
        <v>535</v>
      </c>
    </row>
    <row r="50" spans="1:10" x14ac:dyDescent="0.4">
      <c r="A50" t="s">
        <v>17</v>
      </c>
      <c r="B50" t="s">
        <v>13</v>
      </c>
      <c r="C50" t="s">
        <v>536</v>
      </c>
      <c r="D50" t="s">
        <v>537</v>
      </c>
      <c r="E50" t="s">
        <v>538</v>
      </c>
      <c r="F50" t="s">
        <v>539</v>
      </c>
      <c r="G50" s="1">
        <v>45862.001388888886</v>
      </c>
      <c r="H50">
        <v>55</v>
      </c>
      <c r="I50" t="s">
        <v>12</v>
      </c>
      <c r="J50" t="s">
        <v>540</v>
      </c>
    </row>
    <row r="51" spans="1:10" x14ac:dyDescent="0.4">
      <c r="A51" t="s">
        <v>17</v>
      </c>
      <c r="B51" t="s">
        <v>13</v>
      </c>
      <c r="C51" t="s">
        <v>541</v>
      </c>
      <c r="D51" t="s">
        <v>542</v>
      </c>
      <c r="E51" t="s">
        <v>543</v>
      </c>
      <c r="F51" t="s">
        <v>544</v>
      </c>
      <c r="G51" s="1">
        <v>45862.354166666664</v>
      </c>
      <c r="H51">
        <v>56</v>
      </c>
      <c r="I51" t="s">
        <v>11</v>
      </c>
      <c r="J51" t="s">
        <v>545</v>
      </c>
    </row>
    <row r="52" spans="1:10" x14ac:dyDescent="0.4">
      <c r="A52" t="s">
        <v>17</v>
      </c>
      <c r="B52" t="s">
        <v>13</v>
      </c>
      <c r="C52" t="s">
        <v>546</v>
      </c>
      <c r="D52" t="s">
        <v>547</v>
      </c>
      <c r="E52" t="s">
        <v>548</v>
      </c>
      <c r="F52" t="s">
        <v>308</v>
      </c>
      <c r="G52" s="1">
        <v>45860.784722222219</v>
      </c>
      <c r="H52">
        <v>57</v>
      </c>
      <c r="I52" t="s">
        <v>12</v>
      </c>
      <c r="J52" t="s">
        <v>549</v>
      </c>
    </row>
    <row r="53" spans="1:10" x14ac:dyDescent="0.4">
      <c r="A53" t="s">
        <v>17</v>
      </c>
      <c r="B53" t="s">
        <v>13</v>
      </c>
      <c r="C53" t="s">
        <v>550</v>
      </c>
      <c r="D53" t="s">
        <v>551</v>
      </c>
      <c r="E53" t="s">
        <v>552</v>
      </c>
      <c r="F53" t="s">
        <v>553</v>
      </c>
      <c r="G53" s="1">
        <v>45861.697222222225</v>
      </c>
      <c r="H53">
        <v>52</v>
      </c>
      <c r="I53" t="s">
        <v>12</v>
      </c>
      <c r="J53" t="s">
        <v>554</v>
      </c>
    </row>
    <row r="54" spans="1:10" x14ac:dyDescent="0.4">
      <c r="A54" t="s">
        <v>17</v>
      </c>
      <c r="B54" t="s">
        <v>13</v>
      </c>
      <c r="C54" t="s">
        <v>305</v>
      </c>
      <c r="D54" t="s">
        <v>555</v>
      </c>
      <c r="E54" t="s">
        <v>306</v>
      </c>
      <c r="F54" t="s">
        <v>307</v>
      </c>
      <c r="G54" s="1">
        <v>45859.515972222223</v>
      </c>
      <c r="H54">
        <v>54</v>
      </c>
      <c r="I54" t="s">
        <v>11</v>
      </c>
      <c r="J54" t="s">
        <v>556</v>
      </c>
    </row>
    <row r="55" spans="1:10" x14ac:dyDescent="0.4">
      <c r="A55" t="s">
        <v>17</v>
      </c>
      <c r="B55" t="s">
        <v>13</v>
      </c>
      <c r="C55" t="s">
        <v>557</v>
      </c>
      <c r="D55" t="s">
        <v>558</v>
      </c>
      <c r="E55" t="s">
        <v>559</v>
      </c>
      <c r="F55" t="s">
        <v>560</v>
      </c>
      <c r="G55" s="1">
        <v>45861.524305555555</v>
      </c>
      <c r="H55">
        <v>53</v>
      </c>
      <c r="I55" t="s">
        <v>12</v>
      </c>
      <c r="J55" t="s">
        <v>495</v>
      </c>
    </row>
    <row r="56" spans="1:10" x14ac:dyDescent="0.4">
      <c r="A56" t="s">
        <v>17</v>
      </c>
      <c r="B56" t="s">
        <v>108</v>
      </c>
      <c r="C56" t="s">
        <v>561</v>
      </c>
      <c r="D56" t="s">
        <v>562</v>
      </c>
      <c r="E56" t="s">
        <v>563</v>
      </c>
      <c r="F56" t="s">
        <v>564</v>
      </c>
      <c r="G56" s="1">
        <v>45861.614583333336</v>
      </c>
      <c r="H56">
        <v>59</v>
      </c>
      <c r="I56" t="s">
        <v>12</v>
      </c>
      <c r="J56" t="s">
        <v>565</v>
      </c>
    </row>
    <row r="57" spans="1:10" x14ac:dyDescent="0.4">
      <c r="A57" t="s">
        <v>17</v>
      </c>
      <c r="B57" t="s">
        <v>108</v>
      </c>
      <c r="C57" t="s">
        <v>566</v>
      </c>
      <c r="D57" t="s">
        <v>567</v>
      </c>
      <c r="E57" t="s">
        <v>568</v>
      </c>
      <c r="F57" t="s">
        <v>569</v>
      </c>
      <c r="G57" s="1">
        <v>45860.654861111114</v>
      </c>
      <c r="H57">
        <v>45</v>
      </c>
      <c r="I57" t="s">
        <v>12</v>
      </c>
      <c r="J57" t="s">
        <v>570</v>
      </c>
    </row>
    <row r="58" spans="1:10" x14ac:dyDescent="0.4">
      <c r="A58" t="s">
        <v>17</v>
      </c>
      <c r="B58" t="s">
        <v>108</v>
      </c>
      <c r="C58" t="s">
        <v>571</v>
      </c>
      <c r="D58" t="s">
        <v>572</v>
      </c>
      <c r="E58" t="s">
        <v>573</v>
      </c>
      <c r="F58" t="s">
        <v>574</v>
      </c>
      <c r="G58" s="1">
        <v>45860.617361111108</v>
      </c>
      <c r="H58">
        <v>52</v>
      </c>
      <c r="I58" t="s">
        <v>12</v>
      </c>
      <c r="J58" t="s">
        <v>575</v>
      </c>
    </row>
    <row r="59" spans="1:10" x14ac:dyDescent="0.4">
      <c r="A59" t="s">
        <v>17</v>
      </c>
      <c r="B59" t="s">
        <v>108</v>
      </c>
      <c r="C59" t="s">
        <v>576</v>
      </c>
      <c r="D59" t="s">
        <v>577</v>
      </c>
      <c r="E59" t="s">
        <v>578</v>
      </c>
      <c r="F59" t="s">
        <v>579</v>
      </c>
      <c r="G59" s="1">
        <v>45860.568749999999</v>
      </c>
      <c r="H59">
        <v>51</v>
      </c>
      <c r="I59" t="s">
        <v>12</v>
      </c>
      <c r="J59" t="s">
        <v>580</v>
      </c>
    </row>
    <row r="60" spans="1:10" x14ac:dyDescent="0.4">
      <c r="A60" t="s">
        <v>17</v>
      </c>
      <c r="B60" t="s">
        <v>108</v>
      </c>
      <c r="C60" t="s">
        <v>581</v>
      </c>
      <c r="D60" t="s">
        <v>582</v>
      </c>
      <c r="E60" t="s">
        <v>583</v>
      </c>
      <c r="F60" t="s">
        <v>584</v>
      </c>
      <c r="G60" s="1">
        <v>45860.47152777778</v>
      </c>
      <c r="H60">
        <v>56</v>
      </c>
      <c r="I60" t="s">
        <v>12</v>
      </c>
      <c r="J60" t="s">
        <v>575</v>
      </c>
    </row>
    <row r="61" spans="1:10" x14ac:dyDescent="0.4">
      <c r="A61" t="s">
        <v>17</v>
      </c>
      <c r="B61" t="s">
        <v>108</v>
      </c>
      <c r="C61" t="s">
        <v>585</v>
      </c>
      <c r="D61" t="s">
        <v>586</v>
      </c>
      <c r="E61" t="s">
        <v>587</v>
      </c>
      <c r="F61" t="s">
        <v>588</v>
      </c>
      <c r="G61" s="1">
        <v>45860.405555555553</v>
      </c>
      <c r="H61">
        <v>46</v>
      </c>
      <c r="I61" t="s">
        <v>12</v>
      </c>
      <c r="J61" t="s">
        <v>589</v>
      </c>
    </row>
  </sheetData>
  <pageMargins left="0.7" right="0.7" top="0.75" bottom="0.75" header="0.3" footer="0.3"/>
  <pageSetup scale="20"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7"/>
  <sheetViews>
    <sheetView view="pageBreakPreview" zoomScale="60" zoomScaleNormal="100" workbookViewId="0">
      <selection activeCell="M6" sqref="M6"/>
    </sheetView>
  </sheetViews>
  <sheetFormatPr defaultRowHeight="14.6" x14ac:dyDescent="0.4"/>
  <cols>
    <col min="1" max="1" width="11.4609375" bestFit="1" customWidth="1"/>
    <col min="2" max="2" width="9.15234375" bestFit="1" customWidth="1"/>
    <col min="3" max="3" width="80.61328125" bestFit="1" customWidth="1"/>
  </cols>
  <sheetData>
    <row r="1" spans="1:3" x14ac:dyDescent="0.4">
      <c r="A1" t="s">
        <v>35</v>
      </c>
      <c r="B1" t="s">
        <v>54</v>
      </c>
      <c r="C1" t="s">
        <v>55</v>
      </c>
    </row>
    <row r="2" spans="1:3" ht="102" x14ac:dyDescent="0.4">
      <c r="A2" s="122" t="s">
        <v>37</v>
      </c>
      <c r="B2" s="122" t="s">
        <v>56</v>
      </c>
      <c r="C2" s="123" t="s">
        <v>603</v>
      </c>
    </row>
    <row r="3" spans="1:3" ht="87.45" x14ac:dyDescent="0.4">
      <c r="A3" s="122" t="s">
        <v>48</v>
      </c>
      <c r="B3" s="122" t="s">
        <v>56</v>
      </c>
      <c r="C3" s="123" t="s">
        <v>604</v>
      </c>
    </row>
    <row r="4" spans="1:3" ht="87.45" x14ac:dyDescent="0.4">
      <c r="A4" s="122" t="s">
        <v>45</v>
      </c>
      <c r="B4" s="122" t="s">
        <v>56</v>
      </c>
      <c r="C4" s="123" t="s">
        <v>605</v>
      </c>
    </row>
    <row r="5" spans="1:3" ht="189.45" x14ac:dyDescent="0.4">
      <c r="A5" s="122" t="s">
        <v>57</v>
      </c>
      <c r="B5" s="122" t="s">
        <v>58</v>
      </c>
      <c r="C5" s="123" t="s">
        <v>606</v>
      </c>
    </row>
    <row r="6" spans="1:3" ht="145.75" x14ac:dyDescent="0.4">
      <c r="A6" s="122" t="s">
        <v>59</v>
      </c>
      <c r="B6" s="122" t="s">
        <v>58</v>
      </c>
      <c r="C6" s="123" t="s">
        <v>607</v>
      </c>
    </row>
    <row r="7" spans="1:3" x14ac:dyDescent="0.4">
      <c r="A7" s="122" t="s">
        <v>595</v>
      </c>
      <c r="B7" s="122" t="s">
        <v>596</v>
      </c>
      <c r="C7" s="123" t="s">
        <v>608</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weekly_portfolio</vt:lpstr>
      <vt:lpstr>market_cap_change</vt:lpstr>
      <vt:lpstr>weekly_history_data</vt:lpstr>
      <vt:lpstr>weekly_ms_index</vt:lpstr>
      <vt:lpstr>weekly_nntd_history</vt:lpstr>
      <vt:lpstr>weekly_nntd_stock</vt:lpstr>
      <vt:lpstr>weekly_news</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2025-07-24T07:21:37Z</cp:lastPrinted>
  <dcterms:created xsi:type="dcterms:W3CDTF">2015-06-05T18:17:20Z</dcterms:created>
  <dcterms:modified xsi:type="dcterms:W3CDTF">2025-07-24T07:32:46Z</dcterms:modified>
</cp:coreProperties>
</file>