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8.xml" ContentType="application/vnd.openxmlformats-officedocument.themeOverrid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twan-projects\cts-reports\app\report\"/>
    </mc:Choice>
  </mc:AlternateContent>
  <xr:revisionPtr revIDLastSave="0" documentId="13_ncr:1_{96AE9979-F836-4DFD-9D73-2F6959C54122}" xr6:coauthVersionLast="47" xr6:coauthVersionMax="47" xr10:uidLastSave="{00000000-0000-0000-0000-000000000000}"/>
  <bookViews>
    <workbookView xWindow="-103" yWindow="-103" windowWidth="24892" windowHeight="14914" xr2:uid="{00000000-000D-0000-FFFF-FFFF00000000}"/>
  </bookViews>
  <sheets>
    <sheet name="report 8h30" sheetId="9" r:id="rId1"/>
    <sheet name="daily_8h30_time" sheetId="10" state="hidden" r:id="rId2"/>
    <sheet name="news 8h30" sheetId="11" r:id="rId3"/>
    <sheet name="data 8h30" sheetId="8" state="hidden" r:id="rId4"/>
    <sheet name="daily_8h30_data" sheetId="4" state="hidden" r:id="rId5"/>
    <sheet name="daily_8h30_news" sheetId="2" state="hidden" r:id="rId6"/>
  </sheets>
  <definedNames>
    <definedName name="ExternalData_1" localSheetId="5" hidden="1">daily_8h30_news!$A$1:$J$31</definedName>
    <definedName name="ExternalData_1" localSheetId="1" hidden="1">daily_8h30_time!$A$1:$B$2</definedName>
    <definedName name="ExternalData_3" localSheetId="4" hidden="1">daily_8h30_data!$A$1:$H$181</definedName>
    <definedName name="_xlnm.Print_Area" localSheetId="0">'report 8h30'!$A$1,'report 8h30'!$B$2:$N$26,'report 8h30'!$O$27:$Z$62,'report 8h30'!$AA$63:$AI$72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9" l="1"/>
  <c r="Y61" i="9" l="1"/>
  <c r="Y49" i="9"/>
  <c r="B26" i="11" l="1" a="1"/>
  <c r="B14" i="11" a="1"/>
  <c r="B2" i="11" a="1"/>
  <c r="B2" i="11" s="1"/>
  <c r="Y37" i="9"/>
  <c r="P30" i="9" l="1" a="1"/>
  <c r="P30" i="9" s="1"/>
  <c r="V32" i="9" a="1"/>
  <c r="V32" i="9" s="1"/>
  <c r="K34" i="9" a="1"/>
  <c r="K34" i="9" s="1"/>
  <c r="P34" i="9" s="1"/>
  <c r="B26" i="11"/>
  <c r="K60" i="9" a="1"/>
  <c r="K59" i="9" a="1"/>
  <c r="K58" i="9" a="1"/>
  <c r="V56" i="9" a="1"/>
  <c r="V56" i="9" s="1"/>
  <c r="U55" i="9" a="1"/>
  <c r="U55" i="9" s="1"/>
  <c r="P54" i="9" a="1"/>
  <c r="P54" i="9" s="1"/>
  <c r="U54" i="9" a="1"/>
  <c r="U54" i="9" s="1"/>
  <c r="U31" i="9" a="1"/>
  <c r="U31" i="9" s="1"/>
  <c r="K35" i="9" a="1"/>
  <c r="K35" i="9" s="1"/>
  <c r="B14" i="11"/>
  <c r="V44" i="9" a="1"/>
  <c r="V44" i="9" s="1"/>
  <c r="K46" i="9" a="1"/>
  <c r="K47" i="9" a="1"/>
  <c r="U42" i="9" a="1"/>
  <c r="U42" i="9" s="1"/>
  <c r="K48" i="9" a="1"/>
  <c r="P42" i="9" a="1"/>
  <c r="P42" i="9" s="1"/>
  <c r="U43" i="9" a="1"/>
  <c r="U43" i="9" s="1"/>
  <c r="U30" i="9" a="1"/>
  <c r="U30" i="9" s="1"/>
  <c r="K36" i="9" a="1"/>
  <c r="K36" i="9" s="1"/>
  <c r="Q36" i="9" s="1"/>
  <c r="K47" i="9" l="1"/>
  <c r="P47" i="9" s="1"/>
  <c r="X47" i="9"/>
  <c r="S47" i="9"/>
  <c r="Y36" i="9"/>
  <c r="T36" i="9"/>
  <c r="K46" i="9"/>
  <c r="P46" i="9" s="1"/>
  <c r="X46" i="9"/>
  <c r="S46" i="9"/>
  <c r="K58" i="9"/>
  <c r="P58" i="9" s="1"/>
  <c r="X58" i="9"/>
  <c r="S58" i="9"/>
  <c r="K59" i="9"/>
  <c r="P59" i="9" s="1"/>
  <c r="S59" i="9"/>
  <c r="X59" i="9"/>
  <c r="K48" i="9"/>
  <c r="Q48" i="9" s="1"/>
  <c r="T48" i="9"/>
  <c r="Y48" i="9"/>
  <c r="K60" i="9"/>
  <c r="Q60" i="9" s="1"/>
  <c r="Y60" i="9"/>
  <c r="T60" i="9"/>
  <c r="X35" i="9"/>
  <c r="S35" i="9"/>
  <c r="S34" i="9"/>
  <c r="X34" i="9"/>
  <c r="P35" i="9"/>
  <c r="C25" i="9"/>
  <c r="AB72" i="9"/>
  <c r="M46" i="8" a="1"/>
  <c r="M46" i="8" s="1"/>
  <c r="G46" i="8" a="1"/>
  <c r="G46" i="8" s="1"/>
  <c r="A46" i="8" a="1"/>
  <c r="A46" i="8" s="1"/>
  <c r="M24" i="8" a="1"/>
  <c r="M24" i="8" s="1"/>
  <c r="G24" i="8" a="1"/>
  <c r="G24" i="8" s="1"/>
  <c r="A24" i="8" a="1"/>
  <c r="A24" i="8" s="1"/>
  <c r="M2" i="8" a="1"/>
  <c r="M2" i="8" s="1"/>
  <c r="G2" i="8" a="1"/>
  <c r="G2" i="8" s="1"/>
  <c r="A2" i="8" a="1"/>
  <c r="A2" i="8" s="1"/>
  <c r="P38" i="9" l="1"/>
  <c r="P62" i="9"/>
  <c r="P50" i="9"/>
  <c r="C6" i="9"/>
  <c r="G6" i="9"/>
  <c r="H6" i="9"/>
  <c r="I6" i="9"/>
  <c r="K6" i="9"/>
  <c r="L6" i="9"/>
  <c r="K20" i="9"/>
  <c r="M13" i="9"/>
  <c r="M6" i="9"/>
  <c r="C13" i="9"/>
  <c r="G20" i="9"/>
  <c r="G13" i="9"/>
  <c r="H20" i="9"/>
  <c r="H13" i="9"/>
  <c r="I20" i="9"/>
  <c r="I13" i="9"/>
  <c r="K13" i="9"/>
  <c r="L20" i="9"/>
  <c r="L13" i="9"/>
  <c r="M20" i="9"/>
  <c r="C20" i="9"/>
  <c r="C26" i="9"/>
  <c r="D20" i="9"/>
  <c r="D6" i="9"/>
  <c r="E6" i="9"/>
  <c r="E20" i="9"/>
  <c r="D13" i="9"/>
  <c r="E13"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2104A7-5996-4805-B1D1-68845BF589BF}" keepAlive="1" name="Query - daily_8h30_data" description="Connection to the 'daily_8h30_data' query in the workbook." type="5" refreshedVersion="8" background="1" saveData="1">
    <dbPr connection="Provider=Microsoft.Mashup.OleDb.1;Data Source=$Workbook$;Location=daily_8h30_data;Extended Properties=&quot;&quot;" command="SELECT * FROM [daily_8h30_data]"/>
  </connection>
  <connection id="2" xr16:uid="{6AA43B55-13C0-4847-A4C3-86DCB693DD86}" keepAlive="1" name="Query - daily_8h30_news" description="Connection to the 'daily_8h30_news' query in the workbook." type="5" refreshedVersion="8" background="1" saveData="1">
    <dbPr connection="Provider=Microsoft.Mashup.OleDb.1;Data Source=$Workbook$;Location=daily_8h30_news;Extended Properties=&quot;&quot;" command="SELECT * FROM [daily_8h30_news]"/>
  </connection>
  <connection id="3" xr16:uid="{21088457-8179-413E-ACD2-15E1F3646F7C}" keepAlive="1" name="Query - daily_8h30_time" description="Connection to the 'daily_8h30_time' query in the workbook." type="5" refreshedVersion="8" background="1" saveData="1">
    <dbPr connection="Provider=Microsoft.Mashup.OleDb.1;Data Source=$Workbook$;Location=daily_8h30_time;Extended Properties=&quot;&quot;" command="SELECT * FROM [daily_8h30_tim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<sst xmlns="http://schemas.openxmlformats.org/spreadsheetml/2006/main" count="884" uniqueCount="192">
  <si>
    <t>news_type</t>
  </si>
  <si>
    <t>source</t>
  </si>
  <si>
    <t>title</t>
  </si>
  <si>
    <t>content</t>
  </si>
  <si>
    <t>image_url</t>
  </si>
  <si>
    <t>article_url</t>
  </si>
  <si>
    <t>published_time</t>
  </si>
  <si>
    <t>word_count</t>
  </si>
  <si>
    <t>impact</t>
  </si>
  <si>
    <t>major_news</t>
  </si>
  <si>
    <t>trong_nuoc</t>
  </si>
  <si>
    <t>VietStock</t>
  </si>
  <si>
    <t>Trung lập</t>
  </si>
  <si>
    <t/>
  </si>
  <si>
    <t>Tích cực</t>
  </si>
  <si>
    <t>CafeF</t>
  </si>
  <si>
    <t>Tiêu cực</t>
  </si>
  <si>
    <t>x</t>
  </si>
  <si>
    <t>quoc_te</t>
  </si>
  <si>
    <t>doanh_nghiep</t>
  </si>
  <si>
    <t>ticker</t>
  </si>
  <si>
    <t>XAU_USD</t>
  </si>
  <si>
    <t>SSEC</t>
  </si>
  <si>
    <t>DJI</t>
  </si>
  <si>
    <t>FTSE</t>
  </si>
  <si>
    <t>VNINDEX</t>
  </si>
  <si>
    <t>VN30</t>
  </si>
  <si>
    <t>DXY</t>
  </si>
  <si>
    <t>USD_VND</t>
  </si>
  <si>
    <t>date</t>
  </si>
  <si>
    <t>close</t>
  </si>
  <si>
    <t>1d_change</t>
  </si>
  <si>
    <t>market</t>
  </si>
  <si>
    <t>type</t>
  </si>
  <si>
    <t>vn</t>
  </si>
  <si>
    <t>commodity</t>
  </si>
  <si>
    <t>other</t>
  </si>
  <si>
    <t>asia</t>
  </si>
  <si>
    <t>fx</t>
  </si>
  <si>
    <t>cum_change</t>
  </si>
  <si>
    <t>hose</t>
  </si>
  <si>
    <t>VN30F1M</t>
  </si>
  <si>
    <t>derivatives</t>
  </si>
  <si>
    <t>us</t>
  </si>
  <si>
    <t>international</t>
  </si>
  <si>
    <t>eu</t>
  </si>
  <si>
    <t>Ông Nguyễn Mạnh Cường làm Phó chủ tịch UBND TPHCM</t>
  </si>
  <si>
    <t>https://image.vietstock.vn/2025/07/24/vietstock_s_ong-nguyen-manh-cuong-lam-pho-chu-tich-ubnd-tphcm_20250724135059.png</t>
  </si>
  <si>
    <t>http://vietstock.vn/2025/07/ong-nguyen-manh-cuong-lam-pho-chu-tich-ubnd-tphcm-761-1332148.htm</t>
  </si>
  <si>
    <t>Nhà đồng sáng lập Dragon Capital: Không phải ngẫu nhiên các định chế tài chính khuyến khích “BUY Việt Nam”, nâng hạng chỉ là một yếu tố</t>
  </si>
  <si>
    <t>https://cafefcdn.com/thumb_w/640/203337114487263232/2025/7/23/avatar1753285121439-1753285121874397137688.jpg</t>
  </si>
  <si>
    <t>https://cafef.vn/nha-dong-sang-lap-dragon-capital-khong-phai-ngau-nhien-cac-dinh-che-tai-chinh-khuyen-khich-buy-viet-nam-nang-hang-chi-la-mot-yeu-to-188250723224136224.chn</t>
  </si>
  <si>
    <t>Vietnambiz</t>
  </si>
  <si>
    <t>Nasdaq Composite lần đầu vượt ngưỡng 21,000 điểm</t>
  </si>
  <si>
    <t>https://image.vietstock.vn/2025/07/24/072425-ck-1.png</t>
  </si>
  <si>
    <t>http://vietstock.vn/2025/07/nasdaq-composite-lan-dau-vuot-nguong-21000-diem-773-1331983.htm</t>
  </si>
  <si>
    <t>Petrovietnam chiếm 48% tổng doanh thu và 64,8% nộp ngân sách Nhà nước toàn khối doanh nghiệp thuộc Bộ Tài chính trong 6T2025</t>
  </si>
  <si>
    <t>https://cafefcdn.com/zoom/600_315/203337114487263232/2025/7/23/avatar1753288535133-17532885357351360638259.jpg</t>
  </si>
  <si>
    <t>https://cafef.vn/petrovietnam-chiem-48-tong-doanh-thu-va-648-nop-ngan-sach-nha-nuoc-toan-khoi-doanh-nghiep-thuoc-bo-tai-chinh-trong-6t2025-188250723233744037.chn</t>
  </si>
  <si>
    <t>Công ty xi măng lỗ đầm đìa bỗng báo lãi tăng vọt gấp 27 lần, cổ phiếu kịch trần</t>
  </si>
  <si>
    <t>https://cafefcdn.com/thumb_w/640/203337114487263232/2025/7/23/avatar1753285530761-1753285531355157056521-0-110-1048-1787-crop-17532855424952047658022.png</t>
  </si>
  <si>
    <t>https://cafef.vn/cong-ty-xi-mang-lo-dam-dia-bong-bao-lai-tang-vot-gap-27-lan-co-phieu-kich-tran-188250723224639202.chn</t>
  </si>
  <si>
    <t>Một công ty khoáng sản lãi gấp 4 lần cùng kỳ, cổ phiếu tăng dựng đứng</t>
  </si>
  <si>
    <t>https://cdn.vietnambiz.vn/1881912202208555/images/2025/07/24/screenshot6-20250724113958136.png?width=700</t>
  </si>
  <si>
    <t>https://vietnambiz.vn/mot-cong-ty-khoang-san-lai-gap-4-lan-cung-ky-co-phieu-tang-dung-dung-2025724121826961.htm</t>
  </si>
  <si>
    <t xml:space="preserve">BỘ PHẬN TƯ VẤN ĐẦU TƯ |  1  </t>
  </si>
  <si>
    <t>1d_diff</t>
  </si>
  <si>
    <t>Thay đổi (+/-)</t>
  </si>
  <si>
    <t>Thay đổi (%)</t>
  </si>
  <si>
    <t>GOLD</t>
  </si>
  <si>
    <t>USD-VND</t>
  </si>
  <si>
    <t>BIẾN ĐỘNG CÁC CHỈ SỐ TÀI CHÍNH</t>
  </si>
  <si>
    <t>time</t>
  </si>
  <si>
    <t>25/07/2025</t>
  </si>
  <si>
    <t>TIN TỨC TRONG NƯỚC</t>
  </si>
  <si>
    <t>selected</t>
  </si>
  <si>
    <t>o</t>
  </si>
  <si>
    <t xml:space="preserve"> </t>
  </si>
  <si>
    <t>Standard Chartered điều chỉnh dự báo tăng trưởng kinh tế Việt Nam năm 2025</t>
  </si>
  <si>
    <t>https://image.vietstock.vn/2025/07/24/standard-1.jpg</t>
  </si>
  <si>
    <t>http://vietstock.vn/2025/07/standard-chartered-dieu-chinh-du-bao-tang-truong-kinh-te-viet-nam-nam-2025-761-1332596.htm</t>
  </si>
  <si>
    <t>Từ năm 2026, mức lương tối thiểu vùng sẽ có thay đổi quan trọng: Người lao động chỉ còn 1 tuần để làm việc này</t>
  </si>
  <si>
    <t>https://cafefcdn.com/zoom/600_315/203337114487263232/2025/7/25/avatar1753414760107-1753414760400871226667.jpg</t>
  </si>
  <si>
    <t>https://cafef.vn/tu-nam-2026-muc-luong-toi-thieu-vung-se-co-thay-doi-quan-trong-nguoi-lao-dong-chi-con-1-tuan-de-lam-viec-nay-188250725104045176.chn</t>
  </si>
  <si>
    <t>Công an TP Hà Nội phát thông báo nóng tới toàn bộ người tham gia giao thông</t>
  </si>
  <si>
    <t>https://cafefcdn.com/zoom/600_315/203337114487263232/2025/7/25/avatar1753404389392-1753404389908898407420.jpeg</t>
  </si>
  <si>
    <t>https://cafef.vn/cong-an-tp-ha-noi-phat-thong-bao-nong-toi-toan-bo-nguoi-tham-gia-giao-thong-188250725074835555.chn</t>
  </si>
  <si>
    <t>Danh sách cổ đông nhận bồi thường ROS giá 5.466 - 7.215 đồng/cp, người nhiều nhất 180 tỷ, có cả công ty chứng khoán</t>
  </si>
  <si>
    <t>https://cafefcdn.com/thumb_w/640/203337114487263232/2025/7/25/101223boi-thuong-thiet-hai-ngoai-hop-dong-1-17534149882741009017046-0-0-640-1024-crop-175341500454927512235.jpg</t>
  </si>
  <si>
    <t>https://cafef.vn/danh-sach-co-dong-nhan-boi-thuong-ros-gia-5466-7215-dong-cp-nguoi-nhieu-nhat-180-ty-co-ca-cong-ty-chung-khoan-188250724225642645.chn</t>
  </si>
  <si>
    <t>Khu công nghiệp sinh thái: Từ giải pháp xanh đến lợi thế cạnh tranh</t>
  </si>
  <si>
    <t>https://cdn.vietnambiz.vn/1881912202208555/images/2025/07/23/crawl-20250723201009190.jpg?width=700</t>
  </si>
  <si>
    <t>https://vietnambiz.vn/khu-cong-nghiep-sinh-thai-tu-giai-phap-xanh-den-loi-the-canh-tranh-2025723201328267.htm</t>
  </si>
  <si>
    <t>Luật sư Nguyễn Thanh Hà: Áp thuế cao với người lướt sóng để ngăn chặn bong bóng bất động sản</t>
  </si>
  <si>
    <t>https://cdn.vietnambiz.vn/1881912202208555/images/2025/07/23/z68334537386977f1643c03bbb96699191b6f82828b453-2025072315551053.jpg?width=700</t>
  </si>
  <si>
    <t>https://vietnambiz.vn/luat-su-nguyen-thanh-ha-ap-thue-cao-voi-nguoi-luot-song-de-ngan-chan-bong-bong-bat-dong-san-2025723145539767.htm</t>
  </si>
  <si>
    <t>S&amp;P 500 và Nasdaq Composite tiếp tục lập kỷ lục mới</t>
  </si>
  <si>
    <t>https://image.vietstock.vn/2025/07/25/072525-ck-1.png</t>
  </si>
  <si>
    <t>http://vietstock.vn/2025/07/sp-500-va-nasdaq-composite-tiep-tuc-lap-ky-luc-moi-773-1332612.htm</t>
  </si>
  <si>
    <t>Đồng ruble tăng giá mạnh: Lợi bất cập hại?</t>
  </si>
  <si>
    <t>https://cdn.vietnambiz.vn/1881912202208555/images/2025/07/25/crawl-20250725070331396.jpg</t>
  </si>
  <si>
    <t>https://vietnambiz.vn/dong-ruble-tang-gia-manh-loi-bat-cap-hai-20257257654236.htm</t>
  </si>
  <si>
    <t>Ông Trump chuẩn bị ghé thăm Fed, căng thẳng rẽ bước ngoặt mới</t>
  </si>
  <si>
    <t>https://cdn.vietnambiz.vn/1881912202208555/images/2025/07/24/crawl-20250724103019856-20250724103019870.jpg?width=700</t>
  </si>
  <si>
    <t>https://vietnambiz.vn/ong-trump-chuan-bi-ghe-tham-fed-cang-thang-re-buoc-ngoat-moi-202572410375392.htm</t>
  </si>
  <si>
    <t>Dow Jones tiến sát đỉnh cũ, S&amp;P 500 lập kỷ lục khi ông Trump công bố thỏa thuận với Nhật Bản</t>
  </si>
  <si>
    <t>https://cdn.vietnambiz.vn/1881912202208555/images/2025/07/24/index-20250724054513884.png?width=700</t>
  </si>
  <si>
    <t>https://vietnambiz.vn/dow-jones-tien-sat-dinh-cu-sp-500-lap-ky-luc-khi-ong-trump-cong-bo-thoa-thuan-voi-nhat-ban-202572454042404.htm</t>
  </si>
  <si>
    <t>https://vietnambiz.vn/co-phieu-ho-gelex-dau-tu-cong-hut-tien-vn-index-rung-lac-tai-vung-dinh-lich-su-202572512244617.htm</t>
  </si>
  <si>
    <t>Đồng ruble của Nga tăng giá mạnh so với đồng USD: Lợi bất cập hại?</t>
  </si>
  <si>
    <t>https://image.vietstock.vn/2025/07/25/dong-rup-nga-tang-gia-manh-so-voi-usd.jpg</t>
  </si>
  <si>
    <t>http://vietstock.vn/2025/07/dong-ruble-cua-nga-tang-gia-manh-so-voi-dong-usd-loi-bat-cap-hai-772-1332791.htm</t>
  </si>
  <si>
    <t>Ông Trump bất ngờ thị sát Fed</t>
  </si>
  <si>
    <t>https://image.vietstock.vn/2025/07/25/trum--fed_1038653.jpeg</t>
  </si>
  <si>
    <t>http://vietstock.vn/2025/07/ong-trump-bat-ngo-thi-sat-fed-772-1332737.htm</t>
  </si>
  <si>
    <t>Biên lợi nhuận lao dốc, SLS lãi thấp nhất 3 năm</t>
  </si>
  <si>
    <t>https://image.vietstock.vn/2025/07/25/SLS-KQKD.png</t>
  </si>
  <si>
    <t>http://vietstock.vn/2025/07/bien-loi-nhuan-lao-doc-sls-lai-thap-nhat-3-nam-737-1332760.htm</t>
  </si>
  <si>
    <t>FPT Telecom báo lãi kỷ lục giữa biến động chuyển giao vốn Nhà nước</t>
  </si>
  <si>
    <t>https://image.vietstock.vn/2025/07/25/FOX-KQKD-AVA.png</t>
  </si>
  <si>
    <t>http://vietstock.vn/2025/07/fpt-telecom-bao-lai-ky-luc-giua-bien-dong-chuyen-giao-von-nha-nuoc-737-1332698.htm</t>
  </si>
  <si>
    <t>Cảng Phước An lỗ nặng ngay khi vận hành phân kỳ 1</t>
  </si>
  <si>
    <t>https://cdn.vietnambiz.vn/1881912202208555/images/2025/07/24/screenshot9-20250724155724749.png?width=700</t>
  </si>
  <si>
    <t>https://vietnambiz.vn/cang-phuoc-an-lo-nang-ngay-khi-van-hanh-phan-ky-1-20257241665510.htm</t>
  </si>
  <si>
    <t>15:00</t>
  </si>
  <si>
    <t>Ông Petri Deryng: Kịch bản VN-Index đạt 1.800 điểm Giáng sinh năm nay không phi thực tế</t>
  </si>
  <si>
    <t>https://cdn.vietnambiz.vn/1881912202208555/images/2025/07/25/hinh-anh-25-7-25-luc-1459-20250725145920344.jpeg?width=700</t>
  </si>
  <si>
    <t>https://vietnambiz.vn/ong-petri-deryng-kich-ban-vn-index-dat-1800-diem-giang-sinh-nam-nay-khong-phi-thuc-te-202572515123380.htm</t>
  </si>
  <si>
    <t>https://cdn.vietnambiz.vn/1881912202208555/images/2025/07/25/hinh-anh-25-7-25-luc-1415-20250725141604562.jpeg?width=700</t>
  </si>
  <si>
    <t>Chứng khoán JB Việt Nam được tăng vốn lên 1,300 tỷ đồng</t>
  </si>
  <si>
    <t>https://image.vietstock.vn/2025/07/25/jbsv-chung-khoan-jbsv_1318413.png</t>
  </si>
  <si>
    <t>http://vietstock.vn/2025/07/chung-khoan-jb-viet-nam-duoc-tang-von-len-1300-ty-dong-764-1332803.htm</t>
  </si>
  <si>
    <t>Nóng: Vingroup chính thức gửi đề xuất đến Hà Nội, tung một loạt chính sách chưa từng có để hỗ trợ chuyển đổi xe xăng sang xe điện</t>
  </si>
  <si>
    <t>https://cafefcdn.com/zoom/600_315/203337114487263232/2025/7/23/avatar1753248930529-1753248931188670423920.png</t>
  </si>
  <si>
    <t>https://cafef.vn/nong-vingroup-chinh-thuc-gui-de-xuat-den-ha-noi-tung-mot-loat-chinh-sach-chua-tung-co-de-ho-tro-chuyen-doi-xe-xang-sang-xe-dien-18825072312360297.chn</t>
  </si>
  <si>
    <t>Doanh nghiệp phân bón khởi sắc trong quý II</t>
  </si>
  <si>
    <t>https://cdn.vietnambiz.vn/1881912202208555/images/2025/07/25/bieudolnstq2phanbonchuanvietnambiz-20250725141250639.png?width=700</t>
  </si>
  <si>
    <t>https://vietnambiz.vn/doanh-nghiep-phan-bon-khoi-sac-trong-quy-ii-2025725141711622.htm</t>
  </si>
  <si>
    <t>Đánh giá:</t>
  </si>
  <si>
    <t xml:space="preserve">BỘ PHẬN TƯ VẤN ĐẦU TƯ |  2  </t>
  </si>
  <si>
    <t>TIN TỨC QUỐC TẾ</t>
  </si>
  <si>
    <t>TIN TỨC DOANH NGHIỆP</t>
  </si>
  <si>
    <t xml:space="preserve">Standard Chartered hạ dự báo tăng trưởng GDP Việt Nam năm 2025 xuống còn 6.1%. Nửa cuối năm 2025 dự kiến tăng trưởng 4.9%, sau mức 7.5% của nửa đầu năm. Lạm phát dự kiến giảm xuống 3.5%, nhưng rủi ro từ phía cầu vẫn còn tiềm ẩn. FDI giải ngân tăng 8.1% lên 11.7 tỷ USD trong nửa đầu năm 2025. Tỷ giá USD/VND được điều chỉnh lên 26,300 cho cuối quý 3 và năm 2025.
</t>
  </si>
  <si>
    <t xml:space="preserve">HĐND TPHCM đã bầu ông Nguyễn Mạnh Cường, sinh năm 1979, làm Phó chủ tịch UBND thành phố. Trước đó, ông Cường giữ chức Trưởng Ban Tuyên giáo và Dân vận Thành ủy TPHCM. Ông từng là Bí thư Quận ủy quận Thủ Đức (cũ) từ tháng 6/2017 đến năm 2020. Đến tháng 5/2022, ông Cường được bổ nhiệm giữ chức Chánh Văn phòng Thành ủy TPHCM. Hiện nay, UBND TPHCM có 7 Phó chủ tịch, cùng với Chủ tịch Nguyễn Văn Được.
</t>
  </si>
  <si>
    <t>Bộ Nội vụ đề xuất tăng lương tối thiểu 250.000-350.000 đồng/tháng.
Nghị định quy định lương tối thiểu tháng và giờ cho người lao động.
Đối tượng áp dụng gồm người lao động, người sử dụng lao động và các bên liên quan.
Mức lương tối thiểu giờ được phân theo bốn vùng, từ 17.800 đến 25.500 đồng.
Dự thảo được lấy ý kiến đến hết ngày 1/8/2025, áp dụng từ 1/1/2026.</t>
  </si>
  <si>
    <t>Phòng CSGT Hà Nội cải tiến đèn tín hiệu thông minh, linh hoạt theo lưu lượng. Hệ thống điều chỉnh chu kỳ đèn tự động, đo đếm phương tiện để giảm ùn tắc. Có thể xảy ra hiện tượng kỹ thuật tạm thời khi thay đổi chu kỳ đèn. Nghị định 168/2024 quy định phạt nặng hành vi vượt đèn đỏ. Xe máy vượt đèn đỏ phạt 4-6 triệu, ô tô phạt 18-20 triệu đồng.</t>
  </si>
  <si>
    <t>Thi hành án dân sự Hà Nội thông báo người mua cổ phiếu FLC Faros nhận bồi thường.
133 bị hại mua cổ phiếu ban đầu nhận 7.215 đồng/cổ phiếu ROS.
27.881 người có quyền lợi nhận 5.466 đồng/cổ phiếu, tổng hơn 1.783 tỷ đồng.
Nhà đầu tư KIM GYU L nhận hơn 1,08 tỷ đồng với 150.000 cổ phiếu.
Nhà đầu tư Lê Văn L nhận hơn 180 tỷ đồng với 32.940.800 cổ phiếu.</t>
  </si>
  <si>
    <t>Nâng hạng thị trường chứng khoán Việt Nam là mối quan tâm hàng đầu lúc này.
Dòng vốn ngoại dự kiến chảy vào hàng tỷ USD khi Việt Nam được nâng hạng.
Nhà đồng sáng lập Dragon Capital khuyên nhà đầu tư xem xét sức mạnh nội tại nền kinh tế.
Chuyển dịch chuỗi cung ứng, chính sách thúc đẩy đầu tư công tạo động lực tăng trưởng.
Ngành bất động sản KCN, công nghệ, tài chính và ngân hàng sẽ hưởng lợi lớn.</t>
  </si>
  <si>
    <t>Thị trường chứng khoán Việt Nam có thể tiếp tục vượt trội, VN-Index hướng tới mốc 1.800 điểm. Quan hệ Mỹ-Việt ổn định và kỳ vọng FTSE nâng hạng hỗ trợ dòng vốn quốc tế. Fed giảm lãi suất dự kiến thu hút vốn ngoại, đồng VND mạnh lên. Kinh tế Việt Nam tăng trưởng GDP 8%, chính sách kích cầu hỗ trợ thị trường. Dòng vốn ngoại quay lại mua ròng thể hiện niềm tin nhà đầu tư tăng trở lại.</t>
  </si>
  <si>
    <t>Chứng khoán Việt Nam phi qua đỉnh lịch sử</t>
  </si>
  <si>
    <t>VN-Index vượt 1.528,57 điểm, lập kỷ lục mới 1.531,13 điểm ngày 25/7.
VN30-Index tăng 8,1 điểm nhờ các cổ phiếu lớn như VJC, SSI dẫn dắt.
Nhóm chứng khoán bứt phá mạnh mẽ, nhiều mã tăng trần, đóng góp tích cực.
Thanh khoản dồi dào, tổng giá trị giao dịch toàn thị trường trên 41.797 tỷ đồng.
S&amp;P 500, Nasdaq lập đỉnh mới, Dow Jones giảm do cổ phiếu IBM yếu.</t>
  </si>
  <si>
    <t>Phát triển khu công nghiệp sinh thái là xu thế toàn cầu, nâng cao năng lực cạnh tranh quốc gia.
Chương trình GEIPP Việt Nam giúp 90 doanh nghiệp tiết kiệm 2,6 triệu USD/năm.
Hơn 900 cơ hội khu công nghiệp sinh thái đã được xác định, 400+ đã thực hiện.
Việt Nam có 6 khu công nghiệp đang được hỗ trợ chuyển đổi mô hình sinh thái.
Hoàn thiện pháp lý, chính sách hỗ trợ là yếu tố then chốt thúc đẩy phát triển.</t>
  </si>
  <si>
    <t>Bộ Tài chính đề xuất thuế mới cho chuyển nhượng bất động sản.
Thuế 10% cho giao dịch dưới 2 năm hạn chế "lướt sóng".
Khó khăn chứng minh giá mua và chi phí hợp lý là rào cản lớn.
Cần hướng dẫn chi tiết về chứng từ thay thế và ước tính giá trị.
Cơ chế linh hoạt cho người thừa kế và trường hợp bất khả kháng là cần thiết.</t>
  </si>
  <si>
    <t>Ruble Nga tăng 45% so với USD, có thể ảnh hưởng doanh thu ngân sách.
Doanh nghiệp xuất khẩu nga đối mặt hàng hóa đắt đỏ, giảm lợi thế cạnh tranh toàn cầu.
Chính sách tiền tệ thắt chặt, lãi suất trên 20% thúc đẩy nhà đầu tư gửi ruble.
Chính phủ Nga mong muốn ruble yếu hơn để cải thiện nguồn thu ngân sách quốc gia.
Tương lai ruble Nga đối mặt áp lực khi dự kiến hạ lãi suất và lệnh trừng phạt mới.</t>
  </si>
  <si>
    <t>Tổng thống Trump bất ngờ thị sát Cục Dự trữ Liên bang vào ngày 31/07 tới.
Nhà Trắng chỉ trích chi phí xây dựng ngân hàng trung ương đội lên 2.5 tỷ USD.
Ông Trump không hài lòng với mức lãi suất hiện tại, cho rằng cao hơn thực tế 3%.
Lãi suất Fed đang cao gấp đôi Ngân hàng Trung ương châu Âu, vượt 1.5% so với Canada.
Lợi suất trái phiếu Kho bạc Mỹ kỳ hạn 2 năm hiện ở mức 3.923%.</t>
  </si>
  <si>
    <t>S&amp;P 500 tăng 0.07% lên 6,363.35 điểm, Nasdaq Composite tăng 0.18% lên 21,057.96 điểm.
Alphabet vượt kỳ vọng lợi nhuận, hỗ trợ cổ phiếu tăng 1%.
Cổ phiếu IBM giảm hơn 7%, Tesla sụt giảm 8% kìm hãm đà tăng.
Nhà đầu tư chú ý đến mối bất hòa giữa Tổng thống Trump và Cục Dự trữ Liên bang.
Thị trường lạc quan nhờ tiến triển đàm phán thương mại với Liên minh châu Âu.</t>
  </si>
  <si>
    <t>Nasdaq vượt 21,000 điểm nhờ tin thương mại tích cực.
Dow Jones tăng 507.85 điểm, S&amp;P 500 lập kỷ lục mới.
Mỹ hoàn tất thoả thuận thương mại lớn với Nhật Bản 15%.
Tiến triển đạt thỏa thuận thuế quan 15% với Liên minh châu Âu.
Thị trường chờ báo cáo lợi nhuận Alphabet, Tesla sau phiên.</t>
  </si>
  <si>
    <t>Một ngành quan trọng ở nền kinh tế tỷ dân rơi vào khủng hoảng vì thiếu... rác: Loạt nhà máy bỏ không, ‘méo mặt’ vì vượt kế hoạch ngoạn mục</t>
  </si>
  <si>
    <t>Ngành đốt rác Trung Quốc dư thừa công suất do lượng rác phát sinh giảm.
Công suất đốt rác tăng gấp đôi, đạt 1,11 triệu tấn/ngày từ 2019.
Năm 2023, chỉ khoảng 60% công suất nhà máy được vận hành hiệu quả.
Dự báo quá lạc quan về đô thị hóa và đại dịch làm giảm lượng rác.
Phân loại rác từ 2017 cũng khiến lượng rác có thể đốt giảm đáng kể.</t>
  </si>
  <si>
    <t>https://cafefcdn.com/zoom/600_315/203337114487263232/2025/7/25/avatar1753414419074-1753414420508744375370.jpg</t>
  </si>
  <si>
    <t>https://cafef.vn/mot-nganh-quan-trong-o-nen-kinh-te-ty-dan-roi-vao-khung-hoang-vi-thieu-rac-loat-nha-may-roi-vao-canh-bo-khong-meo-mat-vi-vuot-ke-hoach-ngoan-muc-188250725103641217.chn</t>
  </si>
  <si>
    <t>Không cần phương Tây, một địa điểm ít người biết đang giúp kinh tế Nga đứng vững, đưa hàng trăm triệu USD hàng hoá đến ‘xứ bạch dương’</t>
  </si>
  <si>
    <t>Kim ngạch thương mại Trung-Nga năm 2023 đạt 240 tỷ USD, tăng gần 67%.
Trung Quốc thay thế phương Tây cung cấp nhiều hàng hóa và linh kiện cho Nga.
Quan hệ kinh tế chặt chẽ giúp Nga đứng vững trước cấm vận tài chính phương Tây.
Tuy nhiên, sự ủng hộ của Trung Quốc khiến quan hệ với châu Âu trở nên căng thẳng.
Thương mại ô tô có những căng thẳng do Trung Quốc chiếm lĩnh thị phần Nga.</t>
  </si>
  <si>
    <t>https://cafefcdn.com/thumb_w/640/203337114487263232/2025/7/25/avatar1753414578718-1753414579168503285384.png</t>
  </si>
  <si>
    <t>https://cafef.vn/khong-can-phuong-tay-mot-dia-diem-it-nguoi-biet-dang-giup-kinh-te-nga-dung-vung-dua-hang-tram-trieu-usd-hang-hoa-den-xu-bach-duong-188250725103815326.chn</t>
  </si>
  <si>
    <t>Đồng rúp Nga tăng 45% so với USD, hiệu suất tốt hàng đầu thế giới: Con dao hai lưỡi với nền kinh tế chịu trừng phạt?</t>
  </si>
  <si>
    <t>Đồng rúp Nga tăng 45% so với USD từ đầu năm 2025, ảnh hưởng ngân sách.
Chính sách tiền tệ thắt chặt và tâm lý lạc quan thúc đẩy đồng rúp tăng.
Lãi suất tiền gửi rúp trên 20% khiến đồng tiền này hấp dẫn và sinh lời.
Nhân dân tệ vượt USD trở thành đồng tiền giao dịch nhiều nhất tại Nga.
Tháng 9, lệnh trừng phạt tiềm năng của Mỹ có thể gây áp lực lên đồng rúp.</t>
  </si>
  <si>
    <t>https://cafefcdn.com/zoom/600_315/203337114487263232/2025/7/25/avatar1753415753916-1753415754437901239181.png</t>
  </si>
  <si>
    <t>https://cafef.vn/dong-rup-nga-tang-45-so-voi-usd-hieu-suat-tot-hang-dau-the-gioi-con-dao-hai-luoi-voi-nen-kinh-te-chiu-trung-phat-188250725105723461.chn</t>
  </si>
  <si>
    <t>Đồng ruble Nga tăng 45% so với USD nhờ chính sách tiền tệ chặt chẽ, hạ nhập khẩu.
Doanh thu năng lượng quy đổi sang ruble ít hơn, ảnh hưởng tiêu cực đến ngân sách.
Xuất khẩu của Nga trở nên đắt đỏ hơn, gây khó khăn cho các doanh nghiệp.
Chính phủ Nga kỳ vọng ruble yếu hơn với dự toán 94,3 ruble/USD vào năm 2025.
Ngân hàng Trung ương Nga có thể hạ lãi suất, gây áp lực giảm giá cho đồng ruble.</t>
  </si>
  <si>
    <t>Tổng thống Trump thăm Fed lần đầu tiên sau gần hai thập kỷ.
Lãi suất quỹ liên bang duy trì 4,25-4,5% từ tháng 12 năm trước.
Chuyến thăm mang tính biểu tượng đối với tính độc lập của ngân hàng trung ương.
Fed độc lập là mỏ neo quan trọng cho thị trường tài chính toàn cầu.
Sự kiểm soát của Nhà Trắng làm suy giảm hành động đáng tin cậy của Fed.</t>
  </si>
  <si>
    <t>Thị trường chứng khoán Mỹ thăng hoa với Dow Jones tăng 508 điểm.
S&amp;P 500 đạt kỷ lục mới, tăng 0,78% lên 6.359 điểm.
Mỹ đạt thỏa thuận thương mại giảm thuế quan xuống 15% với Nhật Bản.
Các đàm phán thương mại với EU và Indonesia cũng có tiến triển tích cực.
Báo cáo tài chính trái chiều từ Alphabet và Tesla ảnh hưởng đến diễn biến thị trường.</t>
  </si>
  <si>
    <t>Lợi nhuận quý VietCredit lập kỷ lục sau tái cấu trúc</t>
  </si>
  <si>
    <t>VietCredit đạt lợi nhuận kỷ lục 241 tỷ đồng quý 2/2025 nhờ tái cấu trúc.
Thu nhập lãi thuần tăng gấp 3.8 lần, đạt 641 tỷ đồng nhờ tập trung cho vay số hóa.
Chi phí hoạt động và dự phòng rủi ro tín dụng giảm lần lượt 16% và 20%.
Lũy kế 6 tháng, VietCredit lãi trước thuế 318 tỷ đồng, vượt kế hoạch 300 tỷ đồng.
Tổng tài sản tăng 17% lên hơn 9,535 tỷ đồng, dư nợ cho vay đạt 6,497 tỷ đồng.</t>
  </si>
  <si>
    <t>https://image.vietstock.vn/2025/07/25/tin-quy-2-2025.png</t>
  </si>
  <si>
    <t>http://vietstock.vn/2025/07/loi-nhuan-quy-vietcredit-lap-ky-luc-sau-tai-cau-truc-737-1332790.htm</t>
  </si>
  <si>
    <t>Công ty Chứng khoán JB Việt Nam (JBSV) tăng vốn từ 900 tỷ lên 1.300 tỷ đồng. Vốn điều lệ tăng thêm sẽ chờ sự chấp thuận từ Ủy ban Chứng khoán. JBSV, sở hữu 100% bởi Ngân hàng Kwangju, đạt doanh thu 166.5 tỷ đồng năm 2024. Lợi nhuận sau thuế năm 2024 chỉ đạt gần 2 tỷ đồng. Nửa đầu 2025, JBSV ghi nhận 130 tỷ doanh thu và 18 tỷ lợi nhuận.</t>
  </si>
  <si>
    <t>Biên lợi nhuận gộp SLS lao dốc, lãi sau thuế 374 tỷ đồng, giảm 29% so với trước.
Doanh thu thuần quý 4 giảm 33%, biên lãi gộp chỉ còn 27.8%, kéo lãi giảm 59%.
Nguyên nhân chính là do dư cung, cầu yếu và buôn lậu khiến giá bán đường sụt giảm.
Dù giảm so với đỉnh, kết quả vẫn vượt kế hoạch 150% lợi nhuận và 6% doanh thu.
Nợ vay tăng gấp 4 lần, tiền mặt giảm mạnh, tồn kho và phải thu tăng đột biến.</t>
  </si>
  <si>
    <t>FPT Telecom đạt lợi nhuận kỷ lục gần 884 tỷ đồng trong quý hai.
Doanh thu thuần tăng 13% lên 4,775 tỷ đồng nhờ cải thiện biên lãi gộp.
Lũy kế sáu tháng, công ty đạt gần 1,649 tỷ đồng lãi ròng, tăng 19%.
Công ty tiếp tục nâng cao chất lượng hạ tầng và tối ưu hóa chi phí hoạt động.
Cổ đông Nhà nước đã chuyển giao toàn bộ vốn cho Bộ Công an, gây biến động nhân sự.</t>
  </si>
  <si>
    <t>Doanh nghiệp Nhà nước phục hồi tích cực, đạt 50,3% kế hoạch doanh thu.
Tổng lợi nhuận trước thuế hợp nhất đạt 82.100 tỷ đồng, bằng 93,1% cùng kỳ.
Petrovietnam đóng góp lớn, doanh thu 510.000 tỷ đồng, nộp ngân sách 66.500 tỷ.
Lĩnh vực năng lượng, dầu khí, than đều tăng trưởng so với cùng kỳ.
Vận tải hàng không, đường bộ, công nghiệp, nông nghiệp đều có tăng trưởng.</t>
  </si>
  <si>
    <t>Xi măng Vicem Hoàng Mai đạt 7,3 tỷ đồng lợi nhuận sau thuế quý 2, tăng 27 lần so với năm trước.
Việc sử dụng nguyên liệu thay thế giúp cải thiện biên lợi nhuận gộp lên 18,3%.
Nguyên liệu mới thay than mang lại lợi nhuận tăng 25,3 tỷ đồng trong quý hai.
Giá thu clinker tăng 130 ngàn đồng/tấn, nhưng giá xi măng nội địa giảm.
Sản lượng clinker giảm 40 ngàn tấn, chi phí điện tăng làm ảnh hưởng lợi nhuận.</t>
  </si>
  <si>
    <t>Thủ tướng yêu cầu Hà Nội hạn chế xe xăng, Vingroup đề xuất hỗ trợ chuyển đổi xe điện.
Từ 2026, xe máy xăng bị cấm trong Vành đai 1, Vingroup sẽ hỗ trợ lãi suất mua xe.
Cá nhân mua VinFast có thể vay ưu đãi 3%/năm, doanh nghiệp vận tải được ưu đãi 4%.
Vingroup miễn phí trước bạ xe máy điện đến 24/10/2025 và miễn phí sạc pin.
Các chương trình hỗ trợ nhằm khuyến khích người dân chuyển đổi sang xe điện.</t>
  </si>
  <si>
    <t>Quý II/2025, nhiều doanh nghiệp phân bón ghi nhận doanh thu, lợi nhuận tăng mạnh.
Phân lân Văn Điển lãi 40,5 tỷ đồng, tăng 298,8% so với cùng kỳ.
Phân lân Ninh Bình có biên lợi nhuận gộp 23,9%, tăng trưởng 76% lợi nhuận.
Supe Lâm Thao doanh thu tăng 78,8% nhưng lợi nhuận giảm 23,9%.
DAP – VINACHEM lãi ròng 153,3 tỷ đồng, tăng 140%, thoát lỗ 42 tỷ đồng.</t>
  </si>
  <si>
    <t>Cảng Phước An lỗ nặng 125 tỷ đồng trong quý II, vượt xa cùng kỳ năm trước. Doanh thu 19 tỷ đồng không bù đắp nổi giá vốn 75 tỷ và chi phí tài chính 61 tỷ. Lũy kế sáu tháng, lỗ sau thuế đã lên tới 248 tỷ đồng. Công ty dự kiến lỗ 450 tỷ đồng cho cả năm 2025. Dư nợ tài chính cuối tháng 6 là 4.142 tỷ đồng, chủ yếu vay dài hạn.</t>
  </si>
  <si>
    <t>Doanh thu quý II/2025 của HGM đạt 279 tỷ, gấp 3,3 lần nhờ giá bán tăng 276%.
Lợi nhuận gộp đạt 240 tỷ, biên lãi gộp ấn tượng tới 86%.
6 tháng đầu năm, HGM đạt 433 tỷ doanh thu, lãi sau thuế 307 tỷ.
Công ty xuất khẩu Antimon sang Nhật, Mỹ, châu Âu phục vụ nhiều ngành.
HGM sở hữu 471 tỷ đồng tiền mặt, SCIC là cổ đông lớn với 46,64%.</t>
  </si>
  <si>
    <t xml:space="preserve">BỘ PHẬN TƯ VẤN ĐẦU TƯ |  3  </t>
  </si>
  <si>
    <t xml:space="preserve">BỘ PHẬN TƯ VẤN ĐẦU TƯ |  4  </t>
  </si>
  <si>
    <t>THÔNG BÁO MIỄN TRỪ TRÁCH NHIỆM</t>
  </si>
  <si>
    <t>Nội dung bản tin này do Công ty CP Chứng khoán Ngân hàng Công thương Việt Nam (VietinBank Securities) cung cấp, chỉ mang tính chất tham khảo.  Mặc dù mọi thông tin đều được thu thập từ những nguồn, tờ báo đáng tin cậy, nhưng Vietinbank Securities không đảm bảo được tuyệt đối được độ chính xác của thông tin hay bất kỳ vấn đề nào liên quan đến việc sử dụng bản tin này. 
Các ý kiến tổng hợp, dự báo chỉ thể hiện quan điểm của tác giả tại thời điểm phát hành, báo cáo chỉ nhằm mục đích cung cấp thông tin tham khảo chứ không mang tính chất mời chào, mua bán, nắm giữ bất cứ cổ phiếu nào. 
Báo cáo này là tài sản của Công ty cổ phần chứng khoán Công thương (Vietinbank Securities). Không ai được phép sao chép, tái sản xuất, phát hành cũng như phân phối báo cáo này vì bất cứ mục đích cá nhân hay thương mại nào nếu không có sự đồng ý của Vietinbank Securities.</t>
  </si>
  <si>
    <t>Vui lòng quét mã QR để 
Mở tài khoản trực tuyến eKYC</t>
  </si>
  <si>
    <t>Vui lòng quét mã QR để 
Tham gia Room Tư vấn Đầu tư</t>
  </si>
  <si>
    <t xml:space="preserve">BỘ PHẬN TƯ VẤN ĐẦU TƯ |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</si>
</sst>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8" formatCode="hh:mm:ss\ dd/mm/yyyy"/>
  </numFmts>
  <fonts count="23"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b/>
      <sz val="18"/>
      <color rgb="FF11588C"/>
      <name val="Calibri"/>
      <family val="2"/>
      <scheme val="minor"/>
    </font>
    <font>
      <b/>
      <sz val="11"/>
      <color rgb="FF033F64"/>
      <name val="Calibri"/>
      <family val="2"/>
      <scheme val="minor"/>
    </font>
    <font>
      <b/>
      <sz val="10"/>
      <color rgb="FF033F64"/>
      <name val="Calibri"/>
      <family val="2"/>
      <scheme val="minor"/>
    </font>
    <font>
      <b/>
      <sz val="9"/>
      <color theme="1"/>
      <name val="Calibri"/>
      <family val="2"/>
      <scheme val="minor"/>
    </font>
    <font>
      <sz val="9"/>
      <name val="Calibri"/>
      <family val="2"/>
      <scheme val="minor"/>
    </font>
    <font>
      <sz val="8"/>
      <color rgb="FF033F64"/>
      <name val="Calibri"/>
      <family val="2"/>
      <scheme val="minor"/>
    </font>
    <font>
      <sz val="9"/>
      <color rgb="FF11588C"/>
      <name val="Calibri"/>
      <family val="2"/>
      <scheme val="minor"/>
    </font>
    <font>
      <b/>
      <sz val="8"/>
      <color rgb="FF054372"/>
      <name val="Calibri"/>
      <family val="2"/>
      <scheme val="minor"/>
    </font>
    <font>
      <b/>
      <sz val="11"/>
      <color rgb="FF3F3F3F"/>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b/>
      <sz val="10"/>
      <color rgb="FF054372"/>
      <name val="Calibri"/>
      <family val="2"/>
      <scheme val="minor"/>
    </font>
    <font>
      <b/>
      <sz val="9"/>
      <color rgb="FF033F64"/>
      <name val="Calibri"/>
      <family val="2"/>
      <scheme val="minor"/>
    </font>
    <font>
      <b/>
      <sz val="9"/>
      <color rgb="FF054372"/>
      <name val="Calibri"/>
      <family val="2"/>
      <scheme val="minor"/>
    </font>
    <font>
      <b/>
      <sz val="11"/>
      <color rgb="FF054372"/>
      <name val="Calibri"/>
      <family val="2"/>
      <scheme val="minor"/>
    </font>
    <font>
      <b/>
      <sz val="12"/>
      <color rgb="FF11588C"/>
      <name val="Calibri"/>
      <family val="2"/>
      <scheme val="minor"/>
    </font>
    <font>
      <b/>
      <sz val="10"/>
      <color theme="0"/>
      <name val="Calibri"/>
      <family val="2"/>
      <scheme val="minor"/>
    </font>
    <font>
      <b/>
      <sz val="12"/>
      <color rgb="FFC00000"/>
      <name val="Calibri"/>
      <family val="2"/>
      <scheme val="minor"/>
    </font>
  </fonts>
  <fills count="5">
    <fill>
      <patternFill patternType="none"/>
    </fill>
    <fill>
      <patternFill patternType="gray125"/>
    </fill>
    <fill>
      <patternFill patternType="solid">
        <fgColor rgb="FFDEEBF6"/>
        <bgColor indexed="64"/>
      </patternFill>
    </fill>
    <fill>
      <patternFill patternType="solid">
        <fgColor rgb="FFF2F2F2"/>
      </patternFill>
    </fill>
    <fill>
      <patternFill patternType="solid">
        <fgColor theme="0"/>
        <bgColor indexed="64"/>
      </patternFill>
    </fill>
  </fills>
  <borders count="7">
    <border>
      <left/>
      <right/>
      <top/>
      <bottom/>
      <diagonal/>
    </border>
    <border>
      <left/>
      <right/>
      <top/>
      <bottom style="thick">
        <color theme="4"/>
      </bottom>
      <diagonal/>
    </border>
    <border>
      <left/>
      <right/>
      <top style="medium">
        <color rgb="FF11588C"/>
      </top>
      <bottom/>
      <diagonal/>
    </border>
    <border>
      <left/>
      <right/>
      <top style="thin">
        <color rgb="FF054372"/>
      </top>
      <bottom/>
      <diagonal/>
    </border>
    <border>
      <left style="thin">
        <color rgb="FF3F3F3F"/>
      </left>
      <right style="thin">
        <color rgb="FF3F3F3F"/>
      </right>
      <top style="thin">
        <color rgb="FF3F3F3F"/>
      </top>
      <bottom style="thin">
        <color rgb="FF3F3F3F"/>
      </bottom>
      <diagonal/>
    </border>
    <border>
      <left/>
      <right/>
      <top style="medium">
        <color rgb="FF054372"/>
      </top>
      <bottom/>
      <diagonal/>
    </border>
    <border>
      <left/>
      <right/>
      <top style="medium">
        <color rgb="FF033F64"/>
      </top>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12" fillId="3" borderId="4" applyNumberFormat="0" applyAlignment="0" applyProtection="0"/>
  </cellStyleXfs>
  <cellXfs count="58">
    <xf numFmtId="0" fontId="0" fillId="0" borderId="0" xfId="0"/>
    <xf numFmtId="22" fontId="0" fillId="0" borderId="0" xfId="0" applyNumberFormat="1"/>
    <xf numFmtId="14" fontId="0" fillId="0" borderId="0" xfId="0" applyNumberFormat="1"/>
    <xf numFmtId="0" fontId="4" fillId="0" borderId="0" xfId="0" applyFont="1" applyAlignment="1">
      <alignment horizontal="left" vertical="center"/>
    </xf>
    <xf numFmtId="4" fontId="6" fillId="0" borderId="0" xfId="0" applyNumberFormat="1" applyFont="1" applyAlignment="1">
      <alignment horizontal="left" vertical="center"/>
    </xf>
    <xf numFmtId="10" fontId="7" fillId="0" borderId="0" xfId="1" applyNumberFormat="1" applyFont="1" applyBorder="1" applyAlignment="1">
      <alignment horizontal="center" vertical="center"/>
    </xf>
    <xf numFmtId="0" fontId="9" fillId="0" borderId="0" xfId="0" applyFont="1" applyAlignment="1">
      <alignment horizontal="right" vertical="top"/>
    </xf>
    <xf numFmtId="0" fontId="10" fillId="0" borderId="2" xfId="0" applyFont="1" applyBorder="1" applyAlignment="1">
      <alignment horizontal="left"/>
    </xf>
    <xf numFmtId="0" fontId="10" fillId="0" borderId="2" xfId="0" applyFont="1" applyBorder="1" applyAlignment="1">
      <alignment vertical="center"/>
    </xf>
    <xf numFmtId="0" fontId="0" fillId="0" borderId="2" xfId="0" applyBorder="1"/>
    <xf numFmtId="0" fontId="10" fillId="0" borderId="2" xfId="0" applyFont="1" applyBorder="1" applyAlignment="1">
      <alignment horizontal="right"/>
    </xf>
    <xf numFmtId="0" fontId="5" fillId="0" borderId="3" xfId="0" applyFont="1" applyBorder="1" applyAlignment="1">
      <alignment horizontal="left" vertical="center"/>
    </xf>
    <xf numFmtId="2"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0" fontId="11" fillId="0" borderId="3" xfId="0" applyFont="1" applyBorder="1" applyAlignment="1">
      <alignment horizontal="right"/>
    </xf>
    <xf numFmtId="0" fontId="4" fillId="0" borderId="0" xfId="0" applyFont="1" applyAlignment="1">
      <alignment horizontal="left" vertical="center"/>
    </xf>
    <xf numFmtId="0" fontId="9" fillId="0" borderId="0" xfId="0" applyFont="1" applyAlignment="1">
      <alignment horizontal="right" vertical="top"/>
    </xf>
    <xf numFmtId="0" fontId="10" fillId="0" borderId="2" xfId="0" applyFont="1" applyBorder="1" applyAlignment="1">
      <alignment horizontal="left"/>
    </xf>
    <xf numFmtId="14" fontId="2" fillId="0" borderId="1" xfId="2" applyNumberFormat="1" applyAlignment="1">
      <alignment horizontal="center"/>
    </xf>
    <xf numFmtId="0" fontId="0" fillId="0" borderId="0" xfId="0" applyAlignment="1"/>
    <xf numFmtId="0" fontId="11" fillId="0" borderId="0" xfId="0" applyFont="1" applyBorder="1" applyAlignment="1">
      <alignment horizontal="right"/>
    </xf>
    <xf numFmtId="0" fontId="5" fillId="0" borderId="0" xfId="0" applyFont="1" applyBorder="1" applyAlignment="1">
      <alignment horizontal="left" vertical="center"/>
    </xf>
    <xf numFmtId="0" fontId="0" fillId="0" borderId="0" xfId="0" applyBorder="1"/>
    <xf numFmtId="0" fontId="0" fillId="0" borderId="0" xfId="0" applyNumberFormat="1"/>
    <xf numFmtId="168" fontId="0" fillId="0" borderId="0" xfId="0" applyNumberFormat="1"/>
    <xf numFmtId="0" fontId="2" fillId="0" borderId="1" xfId="2" applyNumberFormat="1" applyAlignment="1">
      <alignment horizontal="center"/>
    </xf>
    <xf numFmtId="0" fontId="12" fillId="3" borderId="4" xfId="3" applyNumberFormat="1"/>
    <xf numFmtId="168" fontId="12" fillId="3" borderId="4" xfId="3" applyNumberFormat="1"/>
    <xf numFmtId="0" fontId="5" fillId="0" borderId="0" xfId="0" applyFont="1" applyBorder="1" applyAlignment="1">
      <alignment horizontal="center" vertical="center"/>
    </xf>
    <xf numFmtId="0" fontId="15" fillId="0" borderId="0" xfId="0" applyFont="1" applyAlignment="1">
      <alignment horizontal="left" vertical="center" wrapText="1"/>
    </xf>
    <xf numFmtId="0" fontId="14" fillId="0" borderId="0" xfId="0" applyFont="1" applyAlignment="1">
      <alignment wrapText="1"/>
    </xf>
    <xf numFmtId="0" fontId="14" fillId="0" borderId="0" xfId="0" applyFont="1" applyAlignment="1">
      <alignment horizontal="left" vertical="center" wrapText="1"/>
    </xf>
    <xf numFmtId="0" fontId="14" fillId="0" borderId="0" xfId="0" applyFont="1" applyBorder="1" applyAlignment="1">
      <alignment horizontal="left" vertical="top" wrapText="1"/>
    </xf>
    <xf numFmtId="0" fontId="19" fillId="0" borderId="0" xfId="0" applyFont="1" applyAlignment="1">
      <alignment horizontal="left" vertical="center" wrapText="1" indent="1"/>
    </xf>
    <xf numFmtId="0" fontId="0" fillId="0" borderId="0" xfId="0" applyNumberFormat="1" applyFill="1" applyBorder="1"/>
    <xf numFmtId="2" fontId="7" fillId="0" borderId="0" xfId="1" applyNumberFormat="1" applyFont="1" applyBorder="1" applyAlignment="1">
      <alignment horizontal="left" vertical="center"/>
    </xf>
    <xf numFmtId="2" fontId="16" fillId="0" borderId="0" xfId="1" applyNumberFormat="1" applyFont="1" applyBorder="1" applyAlignment="1">
      <alignment horizontal="left" vertical="center" wrapText="1"/>
    </xf>
    <xf numFmtId="0" fontId="9" fillId="0" borderId="0" xfId="0" applyFont="1" applyAlignment="1">
      <alignment vertical="top"/>
    </xf>
    <xf numFmtId="0" fontId="8" fillId="0" borderId="0" xfId="0" applyFont="1" applyBorder="1" applyAlignment="1">
      <alignment horizontal="left" vertical="top" wrapText="1" indent="1"/>
    </xf>
    <xf numFmtId="0" fontId="14" fillId="0" borderId="0" xfId="0" applyFont="1"/>
    <xf numFmtId="0" fontId="17" fillId="0" borderId="0" xfId="0" applyFont="1" applyAlignment="1">
      <alignment horizontal="left" vertical="top"/>
    </xf>
    <xf numFmtId="4" fontId="6" fillId="0" borderId="0" xfId="0" applyNumberFormat="1" applyFont="1" applyBorder="1" applyAlignment="1">
      <alignment horizontal="left" vertical="center" wrapText="1"/>
    </xf>
    <xf numFmtId="0" fontId="17"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indent="1"/>
    </xf>
    <xf numFmtId="0" fontId="17" fillId="0" borderId="0" xfId="0" applyFont="1" applyBorder="1" applyAlignment="1">
      <alignment horizontal="left" vertical="top"/>
    </xf>
    <xf numFmtId="0" fontId="10" fillId="0" borderId="5" xfId="0" applyFont="1" applyBorder="1" applyAlignment="1">
      <alignment horizontal="left"/>
    </xf>
    <xf numFmtId="0" fontId="4" fillId="0" borderId="0" xfId="0" applyFont="1"/>
    <xf numFmtId="0" fontId="20" fillId="2" borderId="0" xfId="0" applyFont="1" applyFill="1" applyAlignment="1">
      <alignment horizontal="center" vertical="center"/>
    </xf>
    <xf numFmtId="0" fontId="13" fillId="4" borderId="0" xfId="0" applyFont="1" applyFill="1"/>
    <xf numFmtId="0" fontId="21" fillId="4" borderId="0" xfId="0" applyFont="1" applyFill="1" applyAlignment="1">
      <alignment horizontal="left" vertical="center"/>
    </xf>
    <xf numFmtId="10" fontId="21" fillId="4" borderId="0" xfId="0" applyNumberFormat="1" applyFont="1" applyFill="1" applyAlignment="1">
      <alignment horizontal="left" vertical="center"/>
    </xf>
    <xf numFmtId="0" fontId="0" fillId="0" borderId="0" xfId="0" applyAlignment="1">
      <alignment horizontal="center" vertical="center"/>
    </xf>
    <xf numFmtId="0" fontId="22"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top"/>
    </xf>
    <xf numFmtId="0" fontId="10" fillId="0" borderId="6" xfId="0" applyFont="1" applyBorder="1"/>
    <xf numFmtId="0" fontId="10" fillId="0" borderId="6" xfId="0" applyFont="1" applyBorder="1" applyAlignment="1">
      <alignment horizontal="right"/>
    </xf>
  </cellXfs>
  <cellStyles count="4">
    <cellStyle name="Heading 1" xfId="2" builtinId="16"/>
    <cellStyle name="Normal" xfId="0" builtinId="0"/>
    <cellStyle name="Output" xfId="3" builtinId="21"/>
    <cellStyle name="Percent" xfId="1" builtinId="5"/>
  </cellStyles>
  <dxfs count="52">
    <dxf>
      <font>
        <color rgb="FFFF0000"/>
      </font>
    </dxf>
    <dxf>
      <font>
        <color rgb="FFFFC000"/>
      </font>
    </dxf>
    <dxf>
      <font>
        <color rgb="FF00B050"/>
      </font>
    </dxf>
    <dxf>
      <font>
        <color rgb="FF00B050"/>
      </font>
    </dxf>
    <dxf>
      <font>
        <color rgb="FFFF0000"/>
      </font>
    </dxf>
    <dxf>
      <font>
        <color rgb="FFFF0000"/>
      </font>
    </dxf>
    <dxf>
      <font>
        <color rgb="FFFFC000"/>
      </font>
    </dxf>
    <dxf>
      <font>
        <color rgb="FF00B050"/>
      </font>
    </dxf>
    <dxf>
      <font>
        <color rgb="FF00B050"/>
      </font>
    </dxf>
    <dxf>
      <font>
        <color rgb="FFFF0000"/>
      </font>
    </dxf>
    <dxf>
      <font>
        <color rgb="FFFF0000"/>
      </font>
    </dxf>
    <dxf>
      <font>
        <color rgb="FFFFC000"/>
      </font>
    </dxf>
    <dxf>
      <font>
        <color rgb="FF00B05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numFmt numFmtId="0" formatCode="General"/>
    </dxf>
    <dxf>
      <numFmt numFmtId="27" formatCode="dd/mm/yyyy\ h:mm"/>
    </dxf>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54372"/>
      <color rgb="FFE4527C"/>
      <color rgb="FF005993"/>
      <color rgb="FFB41C49"/>
      <color rgb="FF0976C7"/>
      <color rgb="FF1394F5"/>
      <color rgb="FF3776C9"/>
      <color rgb="FFD9D9D9"/>
      <color rgb="FF19508A"/>
      <color rgb="FF2C5E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22/10/relationships/richValueRel" Target="richData/richValueRel.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20/07/relationships/rdRichValueWebImage" Target="richData/rdRichValueWebImag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c:f>
              <c:strCache>
                <c:ptCount val="1"/>
                <c:pt idx="0">
                  <c:v>1d_change</c:v>
                </c:pt>
              </c:strCache>
            </c:strRef>
          </c:tx>
          <c:spPr>
            <a:solidFill>
              <a:srgbClr val="00B050">
                <a:alpha val="20000"/>
              </a:srgbClr>
            </a:solidFill>
            <a:ln w="25400">
              <a:noFill/>
            </a:ln>
            <a:effectLst/>
          </c:spPr>
          <c:invertIfNegative val="1"/>
          <c:cat>
            <c:numRef>
              <c:f>'data 8h30'!$A$3:$A$22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8h30'!$D$3:$D$22</c:f>
              <c:numCache>
                <c:formatCode>General</c:formatCode>
                <c:ptCount val="20"/>
                <c:pt idx="0">
                  <c:v>6.6468456836472622E-3</c:v>
                </c:pt>
                <c:pt idx="1">
                  <c:v>5.75937512813951E-3</c:v>
                </c:pt>
                <c:pt idx="2">
                  <c:v>1.835008982584041E-3</c:v>
                </c:pt>
                <c:pt idx="3">
                  <c:v>1.6491020119961952E-2</c:v>
                </c:pt>
                <c:pt idx="4">
                  <c:v>-8.1681316984459906E-3</c:v>
                </c:pt>
                <c:pt idx="5">
                  <c:v>4.8791749609746748E-3</c:v>
                </c:pt>
                <c:pt idx="6">
                  <c:v>9.8545137150918283E-3</c:v>
                </c:pt>
                <c:pt idx="7">
                  <c:v>1.0146130860475999E-2</c:v>
                </c:pt>
                <c:pt idx="8">
                  <c:v>-6.6443731989913601E-3</c:v>
                </c:pt>
                <c:pt idx="9">
                  <c:v>8.6845805172848234E-3</c:v>
                </c:pt>
                <c:pt idx="10">
                  <c:v>8.3838265366049658E-3</c:v>
                </c:pt>
                <c:pt idx="11">
                  <c:v>1.0004798994454056E-2</c:v>
                </c:pt>
                <c:pt idx="12">
                  <c:v>1.1204827963525066E-2</c:v>
                </c:pt>
                <c:pt idx="13">
                  <c:v>9.5572955392437819E-3</c:v>
                </c:pt>
                <c:pt idx="14">
                  <c:v>1.0879895173920184E-2</c:v>
                </c:pt>
                <c:pt idx="15">
                  <c:v>3.6252929949043278E-3</c:v>
                </c:pt>
                <c:pt idx="16">
                  <c:v>-1.8994828416616372E-3</c:v>
                </c:pt>
                <c:pt idx="17">
                  <c:v>4.8989724260040113E-3</c:v>
                </c:pt>
                <c:pt idx="18">
                  <c:v>1.2862860176718893E-3</c:v>
                </c:pt>
                <c:pt idx="19">
                  <c:v>3.3760172378127784E-3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c:f>
              <c:strCache>
                <c:ptCount val="1"/>
                <c:pt idx="0">
                  <c:v>cum_change</c:v>
                </c:pt>
              </c:strCache>
            </c:strRef>
          </c:tx>
          <c:spPr>
            <a:ln w="19050" cap="rnd">
              <a:solidFill>
                <a:srgbClr val="054372">
                  <a:alpha val="50000"/>
                </a:srgbClr>
              </a:solidFill>
              <a:round/>
            </a:ln>
            <a:effectLst/>
          </c:spPr>
          <c:marker>
            <c:symbol val="none"/>
          </c:marker>
          <c:cat>
            <c:numRef>
              <c:f>'data 8h30'!$A$3:$A$22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8h30'!$E$3:$E$22</c:f>
              <c:numCache>
                <c:formatCode>General</c:formatCode>
                <c:ptCount val="20"/>
                <c:pt idx="0">
                  <c:v>0.11080187511320216</c:v>
                </c:pt>
                <c:pt idx="1">
                  <c:v>0.1041550294295549</c:v>
                </c:pt>
                <c:pt idx="2">
                  <c:v>9.8395654301415392E-2</c:v>
                </c:pt>
                <c:pt idx="3">
                  <c:v>9.6560645318831351E-2</c:v>
                </c:pt>
                <c:pt idx="4">
                  <c:v>8.0069625198869399E-2</c:v>
                </c:pt>
                <c:pt idx="5">
                  <c:v>8.8237756897315389E-2</c:v>
                </c:pt>
                <c:pt idx="6">
                  <c:v>8.3358581936340714E-2</c:v>
                </c:pt>
                <c:pt idx="7">
                  <c:v>7.3504068221248886E-2</c:v>
                </c:pt>
                <c:pt idx="8">
                  <c:v>6.3357937360772887E-2</c:v>
                </c:pt>
                <c:pt idx="9">
                  <c:v>7.0002310559764247E-2</c:v>
                </c:pt>
                <c:pt idx="10">
                  <c:v>6.1317730042479424E-2</c:v>
                </c:pt>
                <c:pt idx="11">
                  <c:v>5.2933903505874458E-2</c:v>
                </c:pt>
                <c:pt idx="12">
                  <c:v>4.2929104511420402E-2</c:v>
                </c:pt>
                <c:pt idx="13">
                  <c:v>3.1724276547895336E-2</c:v>
                </c:pt>
                <c:pt idx="14">
                  <c:v>2.2166981008651554E-2</c:v>
                </c:pt>
                <c:pt idx="15">
                  <c:v>1.128708583473137E-2</c:v>
                </c:pt>
                <c:pt idx="16">
                  <c:v>7.6617928398270418E-3</c:v>
                </c:pt>
                <c:pt idx="17">
                  <c:v>9.561275681488679E-3</c:v>
                </c:pt>
                <c:pt idx="18">
                  <c:v>4.6623032554846677E-3</c:v>
                </c:pt>
                <c:pt idx="19">
                  <c:v>3.3760172378127784E-3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c:f>
              <c:strCache>
                <c:ptCount val="1"/>
                <c:pt idx="0">
                  <c:v>1d_change</c:v>
                </c:pt>
              </c:strCache>
            </c:strRef>
          </c:tx>
          <c:spPr>
            <a:solidFill>
              <a:srgbClr val="00B050">
                <a:alpha val="20000"/>
              </a:srgbClr>
            </a:solidFill>
            <a:ln w="25400">
              <a:noFill/>
            </a:ln>
            <a:effectLst/>
          </c:spPr>
          <c:invertIfNegative val="1"/>
          <c:cat>
            <c:numRef>
              <c:f>'data 8h30'!$G$3:$G$22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8h30'!$J$3:$J$22</c:f>
              <c:numCache>
                <c:formatCode>General</c:formatCode>
                <c:ptCount val="20"/>
                <c:pt idx="0">
                  <c:v>4.8758905637207306E-3</c:v>
                </c:pt>
                <c:pt idx="1">
                  <c:v>4.9727289336201075E-3</c:v>
                </c:pt>
                <c:pt idx="2">
                  <c:v>-1.7934822510863313E-3</c:v>
                </c:pt>
                <c:pt idx="3">
                  <c:v>1.714919651005764E-2</c:v>
                </c:pt>
                <c:pt idx="4">
                  <c:v>-9.641631997122424E-3</c:v>
                </c:pt>
                <c:pt idx="5">
                  <c:v>5.6341122425616064E-3</c:v>
                </c:pt>
                <c:pt idx="6">
                  <c:v>1.2561729088176099E-2</c:v>
                </c:pt>
                <c:pt idx="7">
                  <c:v>1.2912261310004114E-2</c:v>
                </c:pt>
                <c:pt idx="8">
                  <c:v>-7.3615012566553562E-3</c:v>
                </c:pt>
                <c:pt idx="9">
                  <c:v>7.3086268860855785E-3</c:v>
                </c:pt>
                <c:pt idx="10">
                  <c:v>1.572001254197164E-2</c:v>
                </c:pt>
                <c:pt idx="11">
                  <c:v>1.6892666843214554E-2</c:v>
                </c:pt>
                <c:pt idx="12">
                  <c:v>9.1546946067060375E-3</c:v>
                </c:pt>
                <c:pt idx="13">
                  <c:v>1.3661119725206339E-2</c:v>
                </c:pt>
                <c:pt idx="14">
                  <c:v>1.3360031695627494E-2</c:v>
                </c:pt>
                <c:pt idx="15">
                  <c:v>5.1107673568215883E-3</c:v>
                </c:pt>
                <c:pt idx="16">
                  <c:v>-1.0521315543143839E-3</c:v>
                </c:pt>
                <c:pt idx="17">
                  <c:v>4.471043405266828E-3</c:v>
                </c:pt>
                <c:pt idx="18">
                  <c:v>-9.4752453947288817E-4</c:v>
                </c:pt>
                <c:pt idx="19">
                  <c:v>1.1315504060174231E-3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c:f>
              <c:strCache>
                <c:ptCount val="1"/>
                <c:pt idx="0">
                  <c:v>cum_change</c:v>
                </c:pt>
              </c:strCache>
            </c:strRef>
          </c:tx>
          <c:spPr>
            <a:ln w="19050" cap="rnd">
              <a:solidFill>
                <a:srgbClr val="054372">
                  <a:alpha val="50000"/>
                </a:srgbClr>
              </a:solidFill>
              <a:round/>
            </a:ln>
            <a:effectLst/>
          </c:spPr>
          <c:marker>
            <c:symbol val="none"/>
          </c:marker>
          <c:cat>
            <c:numRef>
              <c:f>'data 8h30'!$G$3:$G$22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8h30'!$K$3:$K$22</c:f>
              <c:numCache>
                <c:formatCode>General</c:formatCode>
                <c:ptCount val="20"/>
                <c:pt idx="0">
                  <c:v>0.1241201605164064</c:v>
                </c:pt>
                <c:pt idx="1">
                  <c:v>0.11924426995268567</c:v>
                </c:pt>
                <c:pt idx="2">
                  <c:v>0.11427154101906556</c:v>
                </c:pt>
                <c:pt idx="3">
                  <c:v>0.11606502327015189</c:v>
                </c:pt>
                <c:pt idx="4">
                  <c:v>9.891582676009425E-2</c:v>
                </c:pt>
                <c:pt idx="5">
                  <c:v>0.10855745875721667</c:v>
                </c:pt>
                <c:pt idx="6">
                  <c:v>0.10292334651465507</c:v>
                </c:pt>
                <c:pt idx="7">
                  <c:v>9.0361617426478968E-2</c:v>
                </c:pt>
                <c:pt idx="8">
                  <c:v>7.7449356116474855E-2</c:v>
                </c:pt>
                <c:pt idx="9">
                  <c:v>8.4810857373130211E-2</c:v>
                </c:pt>
                <c:pt idx="10">
                  <c:v>7.7502230487044632E-2</c:v>
                </c:pt>
                <c:pt idx="11">
                  <c:v>6.1782217945072992E-2</c:v>
                </c:pt>
                <c:pt idx="12">
                  <c:v>4.4889551101858438E-2</c:v>
                </c:pt>
                <c:pt idx="13">
                  <c:v>3.5734856495152401E-2</c:v>
                </c:pt>
                <c:pt idx="14">
                  <c:v>2.2073736769946062E-2</c:v>
                </c:pt>
                <c:pt idx="15">
                  <c:v>8.7137050743185673E-3</c:v>
                </c:pt>
                <c:pt idx="16">
                  <c:v>3.602937717496979E-3</c:v>
                </c:pt>
                <c:pt idx="17">
                  <c:v>4.6550692718113629E-3</c:v>
                </c:pt>
                <c:pt idx="18">
                  <c:v>1.840258665445349E-4</c:v>
                </c:pt>
                <c:pt idx="19">
                  <c:v>1.1315504060174231E-3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c:f>
              <c:strCache>
                <c:ptCount val="1"/>
                <c:pt idx="0">
                  <c:v>1d_change</c:v>
                </c:pt>
              </c:strCache>
            </c:strRef>
          </c:tx>
          <c:spPr>
            <a:solidFill>
              <a:srgbClr val="00B050">
                <a:alpha val="20000"/>
              </a:srgbClr>
            </a:solidFill>
            <a:ln w="25400">
              <a:noFill/>
            </a:ln>
            <a:effectLst/>
          </c:spPr>
          <c:invertIfNegative val="1"/>
          <c:cat>
            <c:numRef>
              <c:f>'data 8h30'!$M$3:$M$22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8h30'!$P$3:$P$22</c:f>
              <c:numCache>
                <c:formatCode>General</c:formatCode>
                <c:ptCount val="20"/>
                <c:pt idx="0">
                  <c:v>1.0570824524312794E-2</c:v>
                </c:pt>
                <c:pt idx="1">
                  <c:v>1.5124016938898865E-3</c:v>
                </c:pt>
                <c:pt idx="2">
                  <c:v>-1.2084592145015227E-3</c:v>
                </c:pt>
                <c:pt idx="3">
                  <c:v>1.8775007694675327E-2</c:v>
                </c:pt>
                <c:pt idx="4">
                  <c:v>-8.2417582417582125E-3</c:v>
                </c:pt>
                <c:pt idx="5">
                  <c:v>0</c:v>
                </c:pt>
                <c:pt idx="6">
                  <c:v>1.2360939431396822E-2</c:v>
                </c:pt>
                <c:pt idx="7">
                  <c:v>1.5056461731492998E-2</c:v>
                </c:pt>
                <c:pt idx="8">
                  <c:v>-4.4965971717683129E-3</c:v>
                </c:pt>
                <c:pt idx="9">
                  <c:v>3.3209641435767434E-3</c:v>
                </c:pt>
                <c:pt idx="10">
                  <c:v>1.7858281500100048E-2</c:v>
                </c:pt>
                <c:pt idx="11">
                  <c:v>2.2765834581906397E-2</c:v>
                </c:pt>
                <c:pt idx="12">
                  <c:v>1.388888888888884E-2</c:v>
                </c:pt>
                <c:pt idx="13">
                  <c:v>1.279387452179459E-2</c:v>
                </c:pt>
                <c:pt idx="14">
                  <c:v>1.406063981031247E-2</c:v>
                </c:pt>
                <c:pt idx="15">
                  <c:v>8.157383901257198E-4</c:v>
                </c:pt>
                <c:pt idx="16">
                  <c:v>8.8456751127230504E-4</c:v>
                </c:pt>
                <c:pt idx="17">
                  <c:v>7.1957239249957894E-3</c:v>
                </c:pt>
                <c:pt idx="18">
                  <c:v>-2.3246441069441071E-3</c:v>
                </c:pt>
                <c:pt idx="19">
                  <c:v>1.7808051958476678E-3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c:f>
              <c:strCache>
                <c:ptCount val="1"/>
                <c:pt idx="0">
                  <c:v>cum_change</c:v>
                </c:pt>
              </c:strCache>
            </c:strRef>
          </c:tx>
          <c:spPr>
            <a:ln w="19050" cap="rnd">
              <a:solidFill>
                <a:srgbClr val="054372">
                  <a:alpha val="50000"/>
                </a:srgbClr>
              </a:solidFill>
              <a:round/>
            </a:ln>
            <a:effectLst/>
          </c:spPr>
          <c:marker>
            <c:symbol val="none"/>
          </c:marker>
          <c:cat>
            <c:numRef>
              <c:f>'data 8h30'!$M$3:$M$22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8h30'!$Q$3:$Q$22</c:f>
              <c:numCache>
                <c:formatCode>General</c:formatCode>
                <c:ptCount val="20"/>
                <c:pt idx="0">
                  <c:v>0.13736949480961624</c:v>
                </c:pt>
                <c:pt idx="1">
                  <c:v>0.12679867028530345</c:v>
                </c:pt>
                <c:pt idx="2">
                  <c:v>0.12528626859141356</c:v>
                </c:pt>
                <c:pt idx="3">
                  <c:v>0.12649472780591509</c:v>
                </c:pt>
                <c:pt idx="4">
                  <c:v>0.10771972011123976</c:v>
                </c:pt>
                <c:pt idx="5">
                  <c:v>0.11596147835299797</c:v>
                </c:pt>
                <c:pt idx="6">
                  <c:v>0.11596147835299797</c:v>
                </c:pt>
                <c:pt idx="7">
                  <c:v>0.10360053892160115</c:v>
                </c:pt>
                <c:pt idx="8">
                  <c:v>8.854407719010815E-2</c:v>
                </c:pt>
                <c:pt idx="9">
                  <c:v>9.3040674361876463E-2</c:v>
                </c:pt>
                <c:pt idx="10">
                  <c:v>8.971971021829972E-2</c:v>
                </c:pt>
                <c:pt idx="11">
                  <c:v>7.1861428718199671E-2</c:v>
                </c:pt>
                <c:pt idx="12">
                  <c:v>4.9095594136293275E-2</c:v>
                </c:pt>
                <c:pt idx="13">
                  <c:v>3.5206705247404435E-2</c:v>
                </c:pt>
                <c:pt idx="14">
                  <c:v>2.2412830725609845E-2</c:v>
                </c:pt>
                <c:pt idx="15">
                  <c:v>8.352190915297375E-3</c:v>
                </c:pt>
                <c:pt idx="16">
                  <c:v>7.5364525251716552E-3</c:v>
                </c:pt>
                <c:pt idx="17">
                  <c:v>6.6518850138993502E-3</c:v>
                </c:pt>
                <c:pt idx="18">
                  <c:v>-5.4383891109643923E-4</c:v>
                </c:pt>
                <c:pt idx="19">
                  <c:v>1.7808051958476678E-3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8h30'!$D$24</c:f>
              <c:strCache>
                <c:ptCount val="1"/>
                <c:pt idx="0">
                  <c:v>1d_change</c:v>
                </c:pt>
              </c:strCache>
            </c:strRef>
          </c:tx>
          <c:spPr>
            <a:solidFill>
              <a:srgbClr val="00B050">
                <a:alpha val="20000"/>
              </a:srgbClr>
            </a:solidFill>
            <a:ln w="25400">
              <a:noFill/>
            </a:ln>
            <a:effectLst/>
          </c:spPr>
          <c:invertIfNegative val="1"/>
          <c:cat>
            <c:numRef>
              <c:f>'data 8h30'!$A$25:$A$44</c:f>
              <c:numCache>
                <c:formatCode>m/d/yyyy</c:formatCode>
                <c:ptCount val="20"/>
                <c:pt idx="0">
                  <c:v>45862</c:v>
                </c:pt>
                <c:pt idx="1">
                  <c:v>45861</c:v>
                </c:pt>
                <c:pt idx="2">
                  <c:v>45860</c:v>
                </c:pt>
                <c:pt idx="3">
                  <c:v>45859</c:v>
                </c:pt>
                <c:pt idx="4">
                  <c:v>45856</c:v>
                </c:pt>
                <c:pt idx="5">
                  <c:v>45855</c:v>
                </c:pt>
                <c:pt idx="6">
                  <c:v>45854</c:v>
                </c:pt>
                <c:pt idx="7">
                  <c:v>45853</c:v>
                </c:pt>
                <c:pt idx="8">
                  <c:v>45852</c:v>
                </c:pt>
                <c:pt idx="9">
                  <c:v>45849</c:v>
                </c:pt>
                <c:pt idx="10">
                  <c:v>45848</c:v>
                </c:pt>
                <c:pt idx="11">
                  <c:v>45847</c:v>
                </c:pt>
                <c:pt idx="12">
                  <c:v>45846</c:v>
                </c:pt>
                <c:pt idx="13">
                  <c:v>45845</c:v>
                </c:pt>
                <c:pt idx="14">
                  <c:v>45841</c:v>
                </c:pt>
                <c:pt idx="15">
                  <c:v>45840</c:v>
                </c:pt>
                <c:pt idx="16">
                  <c:v>45839</c:v>
                </c:pt>
                <c:pt idx="17">
                  <c:v>45838</c:v>
                </c:pt>
                <c:pt idx="18">
                  <c:v>45835</c:v>
                </c:pt>
                <c:pt idx="19">
                  <c:v>45834</c:v>
                </c:pt>
              </c:numCache>
            </c:numRef>
          </c:cat>
          <c:val>
            <c:numRef>
              <c:f>'data 8h30'!$D$25:$D$44</c:f>
              <c:numCache>
                <c:formatCode>General</c:formatCode>
                <c:ptCount val="20"/>
                <c:pt idx="0">
                  <c:v>-7.0290352014998891E-3</c:v>
                </c:pt>
                <c:pt idx="1">
                  <c:v>1.1411680802273505E-2</c:v>
                </c:pt>
                <c:pt idx="2">
                  <c:v>4.0469013650306085E-3</c:v>
                </c:pt>
                <c:pt idx="3">
                  <c:v>-4.3121670678880619E-4</c:v>
                </c:pt>
                <c:pt idx="4">
                  <c:v>-3.19879761458286E-3</c:v>
                </c:pt>
                <c:pt idx="5">
                  <c:v>5.1905585060372239E-3</c:v>
                </c:pt>
                <c:pt idx="6">
                  <c:v>5.2584028233635394E-3</c:v>
                </c:pt>
                <c:pt idx="7">
                  <c:v>-9.8147284185888806E-3</c:v>
                </c:pt>
                <c:pt idx="8">
                  <c:v>1.9863357216372002E-3</c:v>
                </c:pt>
                <c:pt idx="9">
                  <c:v>-6.2513975688338608E-3</c:v>
                </c:pt>
                <c:pt idx="10">
                  <c:v>4.3262976850235724E-3</c:v>
                </c:pt>
                <c:pt idx="11">
                  <c:v>4.9171635850882023E-3</c:v>
                </c:pt>
                <c:pt idx="12">
                  <c:v>-3.7291428205490362E-3</c:v>
                </c:pt>
                <c:pt idx="13">
                  <c:v>-9.4174817516466947E-3</c:v>
                </c:pt>
                <c:pt idx="14">
                  <c:v>7.7355029130632413E-3</c:v>
                </c:pt>
                <c:pt idx="15">
                  <c:v>-2.3642083611152831E-4</c:v>
                </c:pt>
                <c:pt idx="16">
                  <c:v>9.0752685466786165E-3</c:v>
                </c:pt>
                <c:pt idx="17">
                  <c:v>6.2871883294066677E-3</c:v>
                </c:pt>
                <c:pt idx="18">
                  <c:v>9.9668399232881733E-3</c:v>
                </c:pt>
                <c:pt idx="19">
                  <c:v>9.4087318746340909E-3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8h30'!$E$24</c:f>
              <c:strCache>
                <c:ptCount val="1"/>
                <c:pt idx="0">
                  <c:v>cum_change</c:v>
                </c:pt>
              </c:strCache>
            </c:strRef>
          </c:tx>
          <c:spPr>
            <a:ln w="19050" cap="rnd">
              <a:solidFill>
                <a:srgbClr val="054372">
                  <a:alpha val="50000"/>
                </a:srgbClr>
              </a:solidFill>
              <a:round/>
            </a:ln>
            <a:effectLst/>
          </c:spPr>
          <c:marker>
            <c:symbol val="none"/>
          </c:marker>
          <c:cat>
            <c:numRef>
              <c:f>'data 8h30'!$A$25:$A$44</c:f>
              <c:numCache>
                <c:formatCode>m/d/yyyy</c:formatCode>
                <c:ptCount val="20"/>
                <c:pt idx="0">
                  <c:v>45862</c:v>
                </c:pt>
                <c:pt idx="1">
                  <c:v>45861</c:v>
                </c:pt>
                <c:pt idx="2">
                  <c:v>45860</c:v>
                </c:pt>
                <c:pt idx="3">
                  <c:v>45859</c:v>
                </c:pt>
                <c:pt idx="4">
                  <c:v>45856</c:v>
                </c:pt>
                <c:pt idx="5">
                  <c:v>45855</c:v>
                </c:pt>
                <c:pt idx="6">
                  <c:v>45854</c:v>
                </c:pt>
                <c:pt idx="7">
                  <c:v>45853</c:v>
                </c:pt>
                <c:pt idx="8">
                  <c:v>45852</c:v>
                </c:pt>
                <c:pt idx="9">
                  <c:v>45849</c:v>
                </c:pt>
                <c:pt idx="10">
                  <c:v>45848</c:v>
                </c:pt>
                <c:pt idx="11">
                  <c:v>45847</c:v>
                </c:pt>
                <c:pt idx="12">
                  <c:v>45846</c:v>
                </c:pt>
                <c:pt idx="13">
                  <c:v>45845</c:v>
                </c:pt>
                <c:pt idx="14">
                  <c:v>45841</c:v>
                </c:pt>
                <c:pt idx="15">
                  <c:v>45840</c:v>
                </c:pt>
                <c:pt idx="16">
                  <c:v>45839</c:v>
                </c:pt>
                <c:pt idx="17">
                  <c:v>45838</c:v>
                </c:pt>
                <c:pt idx="18">
                  <c:v>45835</c:v>
                </c:pt>
                <c:pt idx="19">
                  <c:v>45834</c:v>
                </c:pt>
              </c:numCache>
            </c:numRef>
          </c:cat>
          <c:val>
            <c:numRef>
              <c:f>'data 8h30'!$E$25:$E$44</c:f>
              <c:numCache>
                <c:formatCode>General</c:formatCode>
                <c:ptCount val="20"/>
                <c:pt idx="0">
                  <c:v>3.9502651156923085E-2</c:v>
                </c:pt>
                <c:pt idx="1">
                  <c:v>4.6531686358422975E-2</c:v>
                </c:pt>
                <c:pt idx="2">
                  <c:v>3.512000555614947E-2</c:v>
                </c:pt>
                <c:pt idx="3">
                  <c:v>3.1073104191118861E-2</c:v>
                </c:pt>
                <c:pt idx="4">
                  <c:v>3.1504320897907667E-2</c:v>
                </c:pt>
                <c:pt idx="5">
                  <c:v>3.4703118512490527E-2</c:v>
                </c:pt>
                <c:pt idx="6">
                  <c:v>2.9512560006453303E-2</c:v>
                </c:pt>
                <c:pt idx="7">
                  <c:v>2.4254157183089764E-2</c:v>
                </c:pt>
                <c:pt idx="8">
                  <c:v>3.4068885601678645E-2</c:v>
                </c:pt>
                <c:pt idx="9">
                  <c:v>3.2082549880041444E-2</c:v>
                </c:pt>
                <c:pt idx="10">
                  <c:v>3.8333947448875305E-2</c:v>
                </c:pt>
                <c:pt idx="11">
                  <c:v>3.4007649763851733E-2</c:v>
                </c:pt>
                <c:pt idx="12">
                  <c:v>2.909048617876353E-2</c:v>
                </c:pt>
                <c:pt idx="13">
                  <c:v>3.2819628999312567E-2</c:v>
                </c:pt>
                <c:pt idx="14">
                  <c:v>4.2237110750959261E-2</c:v>
                </c:pt>
                <c:pt idx="15">
                  <c:v>3.450160783789602E-2</c:v>
                </c:pt>
                <c:pt idx="16">
                  <c:v>3.4738028674007548E-2</c:v>
                </c:pt>
                <c:pt idx="17">
                  <c:v>2.5662760127328932E-2</c:v>
                </c:pt>
                <c:pt idx="18">
                  <c:v>1.9375571797922264E-2</c:v>
                </c:pt>
                <c:pt idx="19">
                  <c:v>9.4087318746340909E-3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8h30'!$J$24</c:f>
              <c:strCache>
                <c:ptCount val="1"/>
                <c:pt idx="0">
                  <c:v>1d_change</c:v>
                </c:pt>
              </c:strCache>
            </c:strRef>
          </c:tx>
          <c:spPr>
            <a:solidFill>
              <a:srgbClr val="00B050">
                <a:alpha val="20000"/>
              </a:srgbClr>
            </a:solidFill>
            <a:ln w="25400">
              <a:noFill/>
            </a:ln>
            <a:effectLst/>
          </c:spPr>
          <c:invertIfNegative val="1"/>
          <c:cat>
            <c:numRef>
              <c:f>'data 8h30'!$G$25:$G$44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8h30'!$J$25:$J$44</c:f>
              <c:numCache>
                <c:formatCode>General</c:formatCode>
                <c:ptCount val="20"/>
                <c:pt idx="0">
                  <c:v>-3.6395730527969405E-3</c:v>
                </c:pt>
                <c:pt idx="1">
                  <c:v>8.4842427485993799E-3</c:v>
                </c:pt>
                <c:pt idx="2">
                  <c:v>4.17569362129111E-3</c:v>
                </c:pt>
                <c:pt idx="3">
                  <c:v>1.2004158060923142E-3</c:v>
                </c:pt>
                <c:pt idx="4">
                  <c:v>2.320933986147411E-3</c:v>
                </c:pt>
                <c:pt idx="5">
                  <c:v>2.1710967466961328E-3</c:v>
                </c:pt>
                <c:pt idx="6">
                  <c:v>5.1632315685727903E-3</c:v>
                </c:pt>
                <c:pt idx="7">
                  <c:v>-1.3168590295471461E-3</c:v>
                </c:pt>
                <c:pt idx="8">
                  <c:v>-6.6391267301229018E-3</c:v>
                </c:pt>
                <c:pt idx="9">
                  <c:v>6.368268447209946E-3</c:v>
                </c:pt>
                <c:pt idx="10">
                  <c:v>-3.8481892653264849E-3</c:v>
                </c:pt>
                <c:pt idx="11">
                  <c:v>1.2252214469260947E-2</c:v>
                </c:pt>
                <c:pt idx="12">
                  <c:v>1.4501449262573907E-3</c:v>
                </c:pt>
                <c:pt idx="13">
                  <c:v>5.4106909966824546E-3</c:v>
                </c:pt>
                <c:pt idx="14">
                  <c:v>-1.8565170133685305E-3</c:v>
                </c:pt>
                <c:pt idx="15">
                  <c:v>-3.2872320255616927E-5</c:v>
                </c:pt>
                <c:pt idx="16">
                  <c:v>5.5283734524556039E-3</c:v>
                </c:pt>
                <c:pt idx="17">
                  <c:v>-1.2110698565546141E-3</c:v>
                </c:pt>
                <c:pt idx="18">
                  <c:v>2.7816720195228406E-3</c:v>
                </c:pt>
                <c:pt idx="19">
                  <c:v>-4.3130563488642526E-3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8h30'!$K$24</c:f>
              <c:strCache>
                <c:ptCount val="1"/>
                <c:pt idx="0">
                  <c:v>cum_change</c:v>
                </c:pt>
              </c:strCache>
            </c:strRef>
          </c:tx>
          <c:spPr>
            <a:ln w="19050" cap="rnd">
              <a:solidFill>
                <a:srgbClr val="054372">
                  <a:alpha val="50000"/>
                </a:srgbClr>
              </a:solidFill>
              <a:round/>
            </a:ln>
            <a:effectLst/>
          </c:spPr>
          <c:marker>
            <c:symbol val="none"/>
          </c:marker>
          <c:cat>
            <c:numRef>
              <c:f>'data 8h30'!$G$25:$G$44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8h30'!$K$25:$K$44</c:f>
              <c:numCache>
                <c:formatCode>General</c:formatCode>
                <c:ptCount val="20"/>
                <c:pt idx="0">
                  <c:v>3.4449715171951834E-2</c:v>
                </c:pt>
                <c:pt idx="1">
                  <c:v>3.8089288224748774E-2</c:v>
                </c:pt>
                <c:pt idx="2">
                  <c:v>2.9605045476149394E-2</c:v>
                </c:pt>
                <c:pt idx="3">
                  <c:v>2.5429351854858284E-2</c:v>
                </c:pt>
                <c:pt idx="4">
                  <c:v>2.422893604876597E-2</c:v>
                </c:pt>
                <c:pt idx="5">
                  <c:v>2.1908002062618559E-2</c:v>
                </c:pt>
                <c:pt idx="6">
                  <c:v>1.9736905315922426E-2</c:v>
                </c:pt>
                <c:pt idx="7">
                  <c:v>1.4573673747349636E-2</c:v>
                </c:pt>
                <c:pt idx="8">
                  <c:v>1.5890532776896782E-2</c:v>
                </c:pt>
                <c:pt idx="9">
                  <c:v>2.2529659507019684E-2</c:v>
                </c:pt>
                <c:pt idx="10">
                  <c:v>1.6161391059809738E-2</c:v>
                </c:pt>
                <c:pt idx="11">
                  <c:v>2.0009580325136223E-2</c:v>
                </c:pt>
                <c:pt idx="12">
                  <c:v>7.7573658558752756E-3</c:v>
                </c:pt>
                <c:pt idx="13">
                  <c:v>6.3072209296178849E-3</c:v>
                </c:pt>
                <c:pt idx="14">
                  <c:v>8.9652993293543037E-4</c:v>
                </c:pt>
                <c:pt idx="15">
                  <c:v>2.7530469463039609E-3</c:v>
                </c:pt>
                <c:pt idx="16">
                  <c:v>2.7859192665595778E-3</c:v>
                </c:pt>
                <c:pt idx="17">
                  <c:v>-2.7424541858960261E-3</c:v>
                </c:pt>
                <c:pt idx="18">
                  <c:v>-1.531384329341412E-3</c:v>
                </c:pt>
                <c:pt idx="19">
                  <c:v>-4.3130563488642526E-3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8h30'!$P$24</c:f>
              <c:strCache>
                <c:ptCount val="1"/>
                <c:pt idx="0">
                  <c:v>1d_change</c:v>
                </c:pt>
              </c:strCache>
            </c:strRef>
          </c:tx>
          <c:spPr>
            <a:solidFill>
              <a:srgbClr val="00B050">
                <a:alpha val="20000"/>
              </a:srgbClr>
            </a:solidFill>
            <a:ln w="25400">
              <a:noFill/>
            </a:ln>
            <a:effectLst/>
          </c:spPr>
          <c:invertIfNegative val="1"/>
          <c:cat>
            <c:numRef>
              <c:f>'data 8h30'!$M$25:$M$44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8h30'!$P$25:$P$44</c:f>
              <c:numCache>
                <c:formatCode>General</c:formatCode>
                <c:ptCount val="20"/>
                <c:pt idx="0">
                  <c:v>-3.3478779315430085E-3</c:v>
                </c:pt>
                <c:pt idx="1">
                  <c:v>6.5401343806652523E-3</c:v>
                </c:pt>
                <c:pt idx="2">
                  <c:v>1.2200688650487734E-4</c:v>
                </c:pt>
                <c:pt idx="3">
                  <c:v>6.1997523473338312E-3</c:v>
                </c:pt>
                <c:pt idx="4">
                  <c:v>7.1604803705347386E-3</c:v>
                </c:pt>
                <c:pt idx="5">
                  <c:v>5.0207856109132365E-3</c:v>
                </c:pt>
                <c:pt idx="6">
                  <c:v>3.7241481186247594E-3</c:v>
                </c:pt>
                <c:pt idx="7">
                  <c:v>-3.4862318222261823E-4</c:v>
                </c:pt>
                <c:pt idx="8">
                  <c:v>-4.1626648824131252E-3</c:v>
                </c:pt>
                <c:pt idx="9">
                  <c:v>2.698626190612341E-3</c:v>
                </c:pt>
                <c:pt idx="10">
                  <c:v>1.4114137531251458E-4</c:v>
                </c:pt>
                <c:pt idx="11">
                  <c:v>4.7615483062730668E-3</c:v>
                </c:pt>
                <c:pt idx="12">
                  <c:v>-1.2654217163762249E-3</c:v>
                </c:pt>
                <c:pt idx="13">
                  <c:v>7.0104384747033954E-3</c:v>
                </c:pt>
                <c:pt idx="14">
                  <c:v>2.3272788225581209E-4</c:v>
                </c:pt>
                <c:pt idx="15">
                  <c:v>3.2268046698309405E-3</c:v>
                </c:pt>
                <c:pt idx="16">
                  <c:v>1.8403867476324276E-3</c:v>
                </c:pt>
                <c:pt idx="17">
                  <c:v>-8.5455463215144967E-4</c:v>
                </c:pt>
                <c:pt idx="18">
                  <c:v>3.8676340075360915E-3</c:v>
                </c:pt>
                <c:pt idx="19">
                  <c:v>5.8987711998452763E-3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8h30'!$Q$24</c:f>
              <c:strCache>
                <c:ptCount val="1"/>
                <c:pt idx="0">
                  <c:v>cum_change</c:v>
                </c:pt>
              </c:strCache>
            </c:strRef>
          </c:tx>
          <c:spPr>
            <a:ln w="19050" cap="rnd">
              <a:solidFill>
                <a:srgbClr val="054372">
                  <a:alpha val="50000"/>
                </a:srgbClr>
              </a:solidFill>
              <a:round/>
            </a:ln>
            <a:effectLst/>
          </c:spPr>
          <c:marker>
            <c:symbol val="none"/>
          </c:marker>
          <c:cat>
            <c:numRef>
              <c:f>'data 8h30'!$M$25:$M$44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8h30'!$Q$25:$Q$44</c:f>
              <c:numCache>
                <c:formatCode>General</c:formatCode>
                <c:ptCount val="20"/>
                <c:pt idx="0">
                  <c:v>4.8466244223872135E-2</c:v>
                </c:pt>
                <c:pt idx="1">
                  <c:v>5.1814122155415143E-2</c:v>
                </c:pt>
                <c:pt idx="2">
                  <c:v>4.5273987774749891E-2</c:v>
                </c:pt>
                <c:pt idx="3">
                  <c:v>4.5151980888245014E-2</c:v>
                </c:pt>
                <c:pt idx="4">
                  <c:v>3.8952228540911182E-2</c:v>
                </c:pt>
                <c:pt idx="5">
                  <c:v>3.1791748170376444E-2</c:v>
                </c:pt>
                <c:pt idx="6">
                  <c:v>2.6770962559463207E-2</c:v>
                </c:pt>
                <c:pt idx="7">
                  <c:v>2.3046814440838448E-2</c:v>
                </c:pt>
                <c:pt idx="8">
                  <c:v>2.3395437623061066E-2</c:v>
                </c:pt>
                <c:pt idx="9">
                  <c:v>2.7558102505474191E-2</c:v>
                </c:pt>
                <c:pt idx="10">
                  <c:v>2.485947631486185E-2</c:v>
                </c:pt>
                <c:pt idx="11">
                  <c:v>2.4718334939549336E-2</c:v>
                </c:pt>
                <c:pt idx="12">
                  <c:v>1.9956786633276269E-2</c:v>
                </c:pt>
                <c:pt idx="13">
                  <c:v>2.1222208349652494E-2</c:v>
                </c:pt>
                <c:pt idx="14">
                  <c:v>1.4211769874949098E-2</c:v>
                </c:pt>
                <c:pt idx="15">
                  <c:v>1.3979041992693286E-2</c:v>
                </c:pt>
                <c:pt idx="16">
                  <c:v>1.0752237322862346E-2</c:v>
                </c:pt>
                <c:pt idx="17">
                  <c:v>8.9118505752299182E-3</c:v>
                </c:pt>
                <c:pt idx="18">
                  <c:v>9.7664052073813679E-3</c:v>
                </c:pt>
                <c:pt idx="19">
                  <c:v>5.8987711998452763E-3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8h30'!$D$46</c:f>
              <c:strCache>
                <c:ptCount val="1"/>
                <c:pt idx="0">
                  <c:v>1d_change</c:v>
                </c:pt>
              </c:strCache>
            </c:strRef>
          </c:tx>
          <c:spPr>
            <a:solidFill>
              <a:srgbClr val="00B050">
                <a:alpha val="20000"/>
              </a:srgbClr>
            </a:solidFill>
            <a:ln w="25400">
              <a:noFill/>
            </a:ln>
            <a:effectLst/>
          </c:spPr>
          <c:invertIfNegative val="1"/>
          <c:cat>
            <c:numRef>
              <c:f>'data 8h30'!$A$47:$A$66</c:f>
              <c:numCache>
                <c:formatCode>m/d/yyyy</c:formatCode>
                <c:ptCount val="20"/>
                <c:pt idx="0">
                  <c:v>45863</c:v>
                </c:pt>
                <c:pt idx="1">
                  <c:v>45862</c:v>
                </c:pt>
                <c:pt idx="2">
                  <c:v>45861</c:v>
                </c:pt>
                <c:pt idx="3">
                  <c:v>45860</c:v>
                </c:pt>
                <c:pt idx="4">
                  <c:v>45859</c:v>
                </c:pt>
                <c:pt idx="5">
                  <c:v>45858</c:v>
                </c:pt>
                <c:pt idx="6">
                  <c:v>45857</c:v>
                </c:pt>
                <c:pt idx="7">
                  <c:v>45856</c:v>
                </c:pt>
                <c:pt idx="8">
                  <c:v>45855</c:v>
                </c:pt>
                <c:pt idx="9">
                  <c:v>45854</c:v>
                </c:pt>
                <c:pt idx="10">
                  <c:v>45853</c:v>
                </c:pt>
                <c:pt idx="11">
                  <c:v>45852</c:v>
                </c:pt>
                <c:pt idx="12">
                  <c:v>45851</c:v>
                </c:pt>
                <c:pt idx="13">
                  <c:v>45850</c:v>
                </c:pt>
                <c:pt idx="14">
                  <c:v>45849</c:v>
                </c:pt>
                <c:pt idx="15">
                  <c:v>45848</c:v>
                </c:pt>
                <c:pt idx="16">
                  <c:v>45847</c:v>
                </c:pt>
                <c:pt idx="17">
                  <c:v>45846</c:v>
                </c:pt>
                <c:pt idx="18">
                  <c:v>45845</c:v>
                </c:pt>
                <c:pt idx="19">
                  <c:v>45844</c:v>
                </c:pt>
              </c:numCache>
            </c:numRef>
          </c:cat>
          <c:val>
            <c:numRef>
              <c:f>'data 8h30'!$D$47:$D$66</c:f>
              <c:numCache>
                <c:formatCode>General</c:formatCode>
                <c:ptCount val="20"/>
                <c:pt idx="0">
                  <c:v>-4.6629377456565146E-3</c:v>
                </c:pt>
                <c:pt idx="1">
                  <c:v>-5.6379678138848144E-3</c:v>
                </c:pt>
                <c:pt idx="2">
                  <c:v>-9.1779117885240069E-3</c:v>
                </c:pt>
                <c:pt idx="3">
                  <c:v>8.6885428554648314E-3</c:v>
                </c:pt>
                <c:pt idx="4">
                  <c:v>1.3497264044440627E-2</c:v>
                </c:pt>
                <c:pt idx="5">
                  <c:v>-1.5034382564399484E-3</c:v>
                </c:pt>
                <c:pt idx="6">
                  <c:v>8.9568270873807698E-4</c:v>
                </c:pt>
                <c:pt idx="7">
                  <c:v>3.0263556994232221E-3</c:v>
                </c:pt>
                <c:pt idx="8">
                  <c:v>-1.860664795905298E-3</c:v>
                </c:pt>
                <c:pt idx="9">
                  <c:v>4.008848984901503E-3</c:v>
                </c:pt>
                <c:pt idx="10">
                  <c:v>-4.0214109350789062E-3</c:v>
                </c:pt>
                <c:pt idx="11">
                  <c:v>-4.9316178764158281E-3</c:v>
                </c:pt>
                <c:pt idx="12">
                  <c:v>2.6253780966791762E-3</c:v>
                </c:pt>
                <c:pt idx="13">
                  <c:v>1.2351711297449164E-3</c:v>
                </c:pt>
                <c:pt idx="14">
                  <c:v>8.5766736535968224E-3</c:v>
                </c:pt>
                <c:pt idx="15">
                  <c:v>1.5330446345978022E-3</c:v>
                </c:pt>
                <c:pt idx="16">
                  <c:v>4.0345165445567766E-3</c:v>
                </c:pt>
                <c:pt idx="17">
                  <c:v>-8.8240135472401615E-3</c:v>
                </c:pt>
                <c:pt idx="18">
                  <c:v>1.1722302355274827E-3</c:v>
                </c:pt>
                <c:pt idx="19">
                  <c:v>-2.5581695584702135E-3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8h30'!$E$46</c:f>
              <c:strCache>
                <c:ptCount val="1"/>
                <c:pt idx="0">
                  <c:v>cum_change</c:v>
                </c:pt>
              </c:strCache>
            </c:strRef>
          </c:tx>
          <c:spPr>
            <a:ln w="19050" cap="rnd">
              <a:solidFill>
                <a:srgbClr val="054372">
                  <a:alpha val="50000"/>
                </a:srgbClr>
              </a:solidFill>
              <a:round/>
            </a:ln>
            <a:effectLst/>
          </c:spPr>
          <c:marker>
            <c:symbol val="none"/>
          </c:marker>
          <c:cat>
            <c:numRef>
              <c:f>'data 8h30'!$A$47:$A$66</c:f>
              <c:numCache>
                <c:formatCode>m/d/yyyy</c:formatCode>
                <c:ptCount val="20"/>
                <c:pt idx="0">
                  <c:v>45863</c:v>
                </c:pt>
                <c:pt idx="1">
                  <c:v>45862</c:v>
                </c:pt>
                <c:pt idx="2">
                  <c:v>45861</c:v>
                </c:pt>
                <c:pt idx="3">
                  <c:v>45860</c:v>
                </c:pt>
                <c:pt idx="4">
                  <c:v>45859</c:v>
                </c:pt>
                <c:pt idx="5">
                  <c:v>45858</c:v>
                </c:pt>
                <c:pt idx="6">
                  <c:v>45857</c:v>
                </c:pt>
                <c:pt idx="7">
                  <c:v>45856</c:v>
                </c:pt>
                <c:pt idx="8">
                  <c:v>45855</c:v>
                </c:pt>
                <c:pt idx="9">
                  <c:v>45854</c:v>
                </c:pt>
                <c:pt idx="10">
                  <c:v>45853</c:v>
                </c:pt>
                <c:pt idx="11">
                  <c:v>45852</c:v>
                </c:pt>
                <c:pt idx="12">
                  <c:v>45851</c:v>
                </c:pt>
                <c:pt idx="13">
                  <c:v>45850</c:v>
                </c:pt>
                <c:pt idx="14">
                  <c:v>45849</c:v>
                </c:pt>
                <c:pt idx="15">
                  <c:v>45848</c:v>
                </c:pt>
                <c:pt idx="16">
                  <c:v>45847</c:v>
                </c:pt>
                <c:pt idx="17">
                  <c:v>45846</c:v>
                </c:pt>
                <c:pt idx="18">
                  <c:v>45845</c:v>
                </c:pt>
                <c:pt idx="19">
                  <c:v>45844</c:v>
                </c:pt>
              </c:numCache>
            </c:numRef>
          </c:cat>
          <c:val>
            <c:numRef>
              <c:f>'data 8h30'!$E$47:$E$66</c:f>
              <c:numCache>
                <c:formatCode>General</c:formatCode>
                <c:ptCount val="20"/>
                <c:pt idx="0">
                  <c:v>6.1155762700555449E-3</c:v>
                </c:pt>
                <c:pt idx="1">
                  <c:v>1.077851401571206E-2</c:v>
                </c:pt>
                <c:pt idx="2">
                  <c:v>1.6416481829596874E-2</c:v>
                </c:pt>
                <c:pt idx="3">
                  <c:v>2.5594393618120881E-2</c:v>
                </c:pt>
                <c:pt idx="4">
                  <c:v>1.6905850762656049E-2</c:v>
                </c:pt>
                <c:pt idx="5">
                  <c:v>3.4085867182154228E-3</c:v>
                </c:pt>
                <c:pt idx="6">
                  <c:v>4.9120249746553712E-3</c:v>
                </c:pt>
                <c:pt idx="7">
                  <c:v>4.0163422659172943E-3</c:v>
                </c:pt>
                <c:pt idx="8">
                  <c:v>9.8998656649407213E-4</c:v>
                </c:pt>
                <c:pt idx="9">
                  <c:v>2.8506513623993701E-3</c:v>
                </c:pt>
                <c:pt idx="10">
                  <c:v>-1.1581976225021329E-3</c:v>
                </c:pt>
                <c:pt idx="11">
                  <c:v>2.8632133125767734E-3</c:v>
                </c:pt>
                <c:pt idx="12">
                  <c:v>7.7948311889926014E-3</c:v>
                </c:pt>
                <c:pt idx="13">
                  <c:v>5.1694530923134252E-3</c:v>
                </c:pt>
                <c:pt idx="14">
                  <c:v>3.9342819625685088E-3</c:v>
                </c:pt>
                <c:pt idx="15">
                  <c:v>-4.6423916910283136E-3</c:v>
                </c:pt>
                <c:pt idx="16">
                  <c:v>-6.1754363256261158E-3</c:v>
                </c:pt>
                <c:pt idx="17">
                  <c:v>-1.0209952870182892E-2</c:v>
                </c:pt>
                <c:pt idx="18">
                  <c:v>-1.3859393229427308E-3</c:v>
                </c:pt>
                <c:pt idx="19">
                  <c:v>-2.5581695584702135E-3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8h30'!$J$46</c:f>
              <c:strCache>
                <c:ptCount val="1"/>
                <c:pt idx="0">
                  <c:v>1d_change</c:v>
                </c:pt>
              </c:strCache>
            </c:strRef>
          </c:tx>
          <c:spPr>
            <a:solidFill>
              <a:srgbClr val="00B050">
                <a:alpha val="20000"/>
              </a:srgbClr>
            </a:solidFill>
            <a:ln w="25400">
              <a:noFill/>
            </a:ln>
            <a:effectLst/>
          </c:spPr>
          <c:invertIfNegative val="1"/>
          <c:cat>
            <c:numRef>
              <c:f>'data 8h30'!$G$47:$G$66</c:f>
              <c:numCache>
                <c:formatCode>m/d/yyyy</c:formatCode>
                <c:ptCount val="20"/>
                <c:pt idx="0">
                  <c:v>45863</c:v>
                </c:pt>
                <c:pt idx="1">
                  <c:v>45862</c:v>
                </c:pt>
                <c:pt idx="2">
                  <c:v>45861</c:v>
                </c:pt>
                <c:pt idx="3">
                  <c:v>45860</c:v>
                </c:pt>
                <c:pt idx="4">
                  <c:v>45859</c:v>
                </c:pt>
                <c:pt idx="5">
                  <c:v>45858</c:v>
                </c:pt>
                <c:pt idx="6">
                  <c:v>45857</c:v>
                </c:pt>
                <c:pt idx="7">
                  <c:v>45856</c:v>
                </c:pt>
                <c:pt idx="8">
                  <c:v>45855</c:v>
                </c:pt>
                <c:pt idx="9">
                  <c:v>45854</c:v>
                </c:pt>
                <c:pt idx="10">
                  <c:v>45853</c:v>
                </c:pt>
                <c:pt idx="11">
                  <c:v>45852</c:v>
                </c:pt>
                <c:pt idx="12">
                  <c:v>45851</c:v>
                </c:pt>
                <c:pt idx="13">
                  <c:v>45850</c:v>
                </c:pt>
                <c:pt idx="14">
                  <c:v>45849</c:v>
                </c:pt>
                <c:pt idx="15">
                  <c:v>45848</c:v>
                </c:pt>
                <c:pt idx="16">
                  <c:v>45847</c:v>
                </c:pt>
                <c:pt idx="17">
                  <c:v>45846</c:v>
                </c:pt>
                <c:pt idx="18">
                  <c:v>45845</c:v>
                </c:pt>
                <c:pt idx="19">
                  <c:v>45844</c:v>
                </c:pt>
              </c:numCache>
            </c:numRef>
          </c:cat>
          <c:val>
            <c:numRef>
              <c:f>'data 8h30'!$J$47:$J$66</c:f>
              <c:numCache>
                <c:formatCode>General</c:formatCode>
                <c:ptCount val="20"/>
                <c:pt idx="0">
                  <c:v>6.5873845058272984E-4</c:v>
                </c:pt>
                <c:pt idx="1">
                  <c:v>2.8508305798091715E-3</c:v>
                </c:pt>
                <c:pt idx="2">
                  <c:v>-1.9832627800802083E-3</c:v>
                </c:pt>
                <c:pt idx="3">
                  <c:v>-4.7082982885089386E-3</c:v>
                </c:pt>
                <c:pt idx="4">
                  <c:v>-1.0251407191124162E-3</c:v>
                </c:pt>
                <c:pt idx="5">
                  <c:v>1.4116606975700385E-4</c:v>
                </c:pt>
                <c:pt idx="6">
                  <c:v>-5.5536045056360228E-3</c:v>
                </c:pt>
                <c:pt idx="7">
                  <c:v>-4.50456228673346E-5</c:v>
                </c:pt>
                <c:pt idx="8">
                  <c:v>1.7976097988492423E-3</c:v>
                </c:pt>
                <c:pt idx="9">
                  <c:v>-3.0631144920764131E-3</c:v>
                </c:pt>
                <c:pt idx="10">
                  <c:v>5.2938359943530688E-3</c:v>
                </c:pt>
                <c:pt idx="11">
                  <c:v>2.8568217494973069E-5</c:v>
                </c:pt>
                <c:pt idx="12">
                  <c:v>4.4529847301744141E-5</c:v>
                </c:pt>
                <c:pt idx="13">
                  <c:v>2.3622026439731325E-3</c:v>
                </c:pt>
                <c:pt idx="14">
                  <c:v>3.222893790254977E-3</c:v>
                </c:pt>
                <c:pt idx="15">
                  <c:v>8.3130988329593869E-4</c:v>
                </c:pt>
                <c:pt idx="16">
                  <c:v>-1.4016903734903607E-4</c:v>
                </c:pt>
                <c:pt idx="17">
                  <c:v>1.0742460772001916E-3</c:v>
                </c:pt>
                <c:pt idx="18">
                  <c:v>7.1222947862148445E-4</c:v>
                </c:pt>
                <c:pt idx="19">
                  <c:v>2.007042145391047E-5</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8h30'!$K$46</c:f>
              <c:strCache>
                <c:ptCount val="1"/>
                <c:pt idx="0">
                  <c:v>cum_change</c:v>
                </c:pt>
              </c:strCache>
            </c:strRef>
          </c:tx>
          <c:spPr>
            <a:ln w="19050" cap="rnd">
              <a:solidFill>
                <a:srgbClr val="054372">
                  <a:alpha val="50000"/>
                </a:srgbClr>
              </a:solidFill>
              <a:round/>
            </a:ln>
            <a:effectLst/>
          </c:spPr>
          <c:marker>
            <c:symbol val="none"/>
          </c:marker>
          <c:cat>
            <c:numRef>
              <c:f>'data 8h30'!$G$47:$G$66</c:f>
              <c:numCache>
                <c:formatCode>m/d/yyyy</c:formatCode>
                <c:ptCount val="20"/>
                <c:pt idx="0">
                  <c:v>45863</c:v>
                </c:pt>
                <c:pt idx="1">
                  <c:v>45862</c:v>
                </c:pt>
                <c:pt idx="2">
                  <c:v>45861</c:v>
                </c:pt>
                <c:pt idx="3">
                  <c:v>45860</c:v>
                </c:pt>
                <c:pt idx="4">
                  <c:v>45859</c:v>
                </c:pt>
                <c:pt idx="5">
                  <c:v>45858</c:v>
                </c:pt>
                <c:pt idx="6">
                  <c:v>45857</c:v>
                </c:pt>
                <c:pt idx="7">
                  <c:v>45856</c:v>
                </c:pt>
                <c:pt idx="8">
                  <c:v>45855</c:v>
                </c:pt>
                <c:pt idx="9">
                  <c:v>45854</c:v>
                </c:pt>
                <c:pt idx="10">
                  <c:v>45853</c:v>
                </c:pt>
                <c:pt idx="11">
                  <c:v>45852</c:v>
                </c:pt>
                <c:pt idx="12">
                  <c:v>45851</c:v>
                </c:pt>
                <c:pt idx="13">
                  <c:v>45850</c:v>
                </c:pt>
                <c:pt idx="14">
                  <c:v>45849</c:v>
                </c:pt>
                <c:pt idx="15">
                  <c:v>45848</c:v>
                </c:pt>
                <c:pt idx="16">
                  <c:v>45847</c:v>
                </c:pt>
                <c:pt idx="17">
                  <c:v>45846</c:v>
                </c:pt>
                <c:pt idx="18">
                  <c:v>45845</c:v>
                </c:pt>
                <c:pt idx="19">
                  <c:v>45844</c:v>
                </c:pt>
              </c:numCache>
            </c:numRef>
          </c:cat>
          <c:val>
            <c:numRef>
              <c:f>'data 8h30'!$K$47:$K$66</c:f>
              <c:numCache>
                <c:formatCode>General</c:formatCode>
                <c:ptCount val="20"/>
                <c:pt idx="0">
                  <c:v>2.5195958073171987E-3</c:v>
                </c:pt>
                <c:pt idx="1">
                  <c:v>1.8608573567344688E-3</c:v>
                </c:pt>
                <c:pt idx="2">
                  <c:v>-9.899732230747027E-4</c:v>
                </c:pt>
                <c:pt idx="3">
                  <c:v>9.9328955700550559E-4</c:v>
                </c:pt>
                <c:pt idx="4">
                  <c:v>5.7015878455144442E-3</c:v>
                </c:pt>
                <c:pt idx="5">
                  <c:v>6.7267285646268604E-3</c:v>
                </c:pt>
                <c:pt idx="6">
                  <c:v>6.5855624948698566E-3</c:v>
                </c:pt>
                <c:pt idx="7">
                  <c:v>1.2139167000505879E-2</c:v>
                </c:pt>
                <c:pt idx="8">
                  <c:v>1.2184212623373214E-2</c:v>
                </c:pt>
                <c:pt idx="9">
                  <c:v>1.0386602824523972E-2</c:v>
                </c:pt>
                <c:pt idx="10">
                  <c:v>1.3449717316600385E-2</c:v>
                </c:pt>
                <c:pt idx="11">
                  <c:v>8.1558813222473159E-3</c:v>
                </c:pt>
                <c:pt idx="12">
                  <c:v>8.1273131047523428E-3</c:v>
                </c:pt>
                <c:pt idx="13">
                  <c:v>8.0827832574505987E-3</c:v>
                </c:pt>
                <c:pt idx="14">
                  <c:v>5.7205806134774662E-3</c:v>
                </c:pt>
                <c:pt idx="15">
                  <c:v>2.4976868232224891E-3</c:v>
                </c:pt>
                <c:pt idx="16">
                  <c:v>1.6663769399265504E-3</c:v>
                </c:pt>
                <c:pt idx="17">
                  <c:v>1.8065459772755865E-3</c:v>
                </c:pt>
                <c:pt idx="18">
                  <c:v>7.3229990007539492E-4</c:v>
                </c:pt>
                <c:pt idx="19">
                  <c:v>2.007042145391047E-5</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8h30'!$P$46</c:f>
              <c:strCache>
                <c:ptCount val="1"/>
                <c:pt idx="0">
                  <c:v>1d_change</c:v>
                </c:pt>
              </c:strCache>
            </c:strRef>
          </c:tx>
          <c:spPr>
            <a:solidFill>
              <a:srgbClr val="00B050">
                <a:alpha val="20000"/>
              </a:srgbClr>
            </a:solidFill>
            <a:ln w="25400">
              <a:noFill/>
            </a:ln>
            <a:effectLst/>
          </c:spPr>
          <c:invertIfNegative val="1"/>
          <c:cat>
            <c:numRef>
              <c:f>'data 8h30'!$M$47:$M$66</c:f>
              <c:numCache>
                <c:formatCode>m/d/yyyy</c:formatCode>
                <c:ptCount val="20"/>
                <c:pt idx="0">
                  <c:v>45862</c:v>
                </c:pt>
                <c:pt idx="1">
                  <c:v>45861</c:v>
                </c:pt>
                <c:pt idx="2">
                  <c:v>45860</c:v>
                </c:pt>
                <c:pt idx="3">
                  <c:v>45859</c:v>
                </c:pt>
                <c:pt idx="4">
                  <c:v>45856</c:v>
                </c:pt>
                <c:pt idx="5">
                  <c:v>45855</c:v>
                </c:pt>
                <c:pt idx="6">
                  <c:v>45854</c:v>
                </c:pt>
                <c:pt idx="7">
                  <c:v>45853</c:v>
                </c:pt>
                <c:pt idx="8">
                  <c:v>45852</c:v>
                </c:pt>
                <c:pt idx="9">
                  <c:v>45849</c:v>
                </c:pt>
                <c:pt idx="10">
                  <c:v>45848</c:v>
                </c:pt>
                <c:pt idx="11">
                  <c:v>45847</c:v>
                </c:pt>
                <c:pt idx="12">
                  <c:v>45846</c:v>
                </c:pt>
                <c:pt idx="13">
                  <c:v>45845</c:v>
                </c:pt>
                <c:pt idx="14">
                  <c:v>45842</c:v>
                </c:pt>
                <c:pt idx="15">
                  <c:v>45841</c:v>
                </c:pt>
                <c:pt idx="16">
                  <c:v>45840</c:v>
                </c:pt>
                <c:pt idx="17">
                  <c:v>45839</c:v>
                </c:pt>
                <c:pt idx="18">
                  <c:v>45838</c:v>
                </c:pt>
                <c:pt idx="19">
                  <c:v>45835</c:v>
                </c:pt>
              </c:numCache>
            </c:numRef>
          </c:cat>
          <c:val>
            <c:numRef>
              <c:f>'data 8h30'!$P$47:$P$66</c:f>
              <c:numCache>
                <c:formatCode>General</c:formatCode>
                <c:ptCount val="20"/>
                <c:pt idx="0">
                  <c:v>-5.7416267942578258E-4</c:v>
                </c:pt>
                <c:pt idx="1">
                  <c:v>1.914241960183638E-4</c:v>
                </c:pt>
                <c:pt idx="2">
                  <c:v>-3.8270187523914423E-4</c:v>
                </c:pt>
                <c:pt idx="3">
                  <c:v>-3.8255547054322214E-4</c:v>
                </c:pt>
                <c:pt idx="4">
                  <c:v>1.9131432944319293E-4</c:v>
                </c:pt>
                <c:pt idx="5">
                  <c:v>-1.9127773527161107E-4</c:v>
                </c:pt>
                <c:pt idx="6">
                  <c:v>7.6569678407345521E-4</c:v>
                </c:pt>
                <c:pt idx="7">
                  <c:v>7.6628352490426543E-4</c:v>
                </c:pt>
                <c:pt idx="8">
                  <c:v>-3.0641948827947463E-4</c:v>
                </c:pt>
                <c:pt idx="9">
                  <c:v>-1.9147551028220189E-4</c:v>
                </c:pt>
                <c:pt idx="10">
                  <c:v>-9.5646185630116065E-4</c:v>
                </c:pt>
                <c:pt idx="11">
                  <c:v>1.0723860589811895E-3</c:v>
                </c:pt>
                <c:pt idx="12">
                  <c:v>-3.828483920367276E-4</c:v>
                </c:pt>
                <c:pt idx="13">
                  <c:v>-1.4527104518694545E-3</c:v>
                </c:pt>
                <c:pt idx="14">
                  <c:v>-6.4947468958931331E-4</c:v>
                </c:pt>
                <c:pt idx="15">
                  <c:v>9.5602294455066072E-4</c:v>
                </c:pt>
                <c:pt idx="16">
                  <c:v>1.5319800842588105E-3</c:v>
                </c:pt>
                <c:pt idx="17">
                  <c:v>-3.063021670878241E-4</c:v>
                </c:pt>
                <c:pt idx="18">
                  <c:v>1.0732081257187609E-3</c:v>
                </c:pt>
                <c:pt idx="19">
                  <c:v>-3.8314176245213272E-4</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8h30'!$Q$46</c:f>
              <c:strCache>
                <c:ptCount val="1"/>
                <c:pt idx="0">
                  <c:v>cum_change</c:v>
                </c:pt>
              </c:strCache>
            </c:strRef>
          </c:tx>
          <c:spPr>
            <a:ln w="19050" cap="rnd">
              <a:solidFill>
                <a:srgbClr val="054372">
                  <a:alpha val="50000"/>
                </a:srgbClr>
              </a:solidFill>
              <a:round/>
            </a:ln>
            <a:effectLst/>
          </c:spPr>
          <c:marker>
            <c:symbol val="none"/>
          </c:marker>
          <c:cat>
            <c:numRef>
              <c:f>'data 8h30'!$M$47:$M$66</c:f>
              <c:numCache>
                <c:formatCode>m/d/yyyy</c:formatCode>
                <c:ptCount val="20"/>
                <c:pt idx="0">
                  <c:v>45862</c:v>
                </c:pt>
                <c:pt idx="1">
                  <c:v>45861</c:v>
                </c:pt>
                <c:pt idx="2">
                  <c:v>45860</c:v>
                </c:pt>
                <c:pt idx="3">
                  <c:v>45859</c:v>
                </c:pt>
                <c:pt idx="4">
                  <c:v>45856</c:v>
                </c:pt>
                <c:pt idx="5">
                  <c:v>45855</c:v>
                </c:pt>
                <c:pt idx="6">
                  <c:v>45854</c:v>
                </c:pt>
                <c:pt idx="7">
                  <c:v>45853</c:v>
                </c:pt>
                <c:pt idx="8">
                  <c:v>45852</c:v>
                </c:pt>
                <c:pt idx="9">
                  <c:v>45849</c:v>
                </c:pt>
                <c:pt idx="10">
                  <c:v>45848</c:v>
                </c:pt>
                <c:pt idx="11">
                  <c:v>45847</c:v>
                </c:pt>
                <c:pt idx="12">
                  <c:v>45846</c:v>
                </c:pt>
                <c:pt idx="13">
                  <c:v>45845</c:v>
                </c:pt>
                <c:pt idx="14">
                  <c:v>45842</c:v>
                </c:pt>
                <c:pt idx="15">
                  <c:v>45841</c:v>
                </c:pt>
                <c:pt idx="16">
                  <c:v>45840</c:v>
                </c:pt>
                <c:pt idx="17">
                  <c:v>45839</c:v>
                </c:pt>
                <c:pt idx="18">
                  <c:v>45838</c:v>
                </c:pt>
                <c:pt idx="19">
                  <c:v>45835</c:v>
                </c:pt>
              </c:numCache>
            </c:numRef>
          </c:cat>
          <c:val>
            <c:numRef>
              <c:f>'data 8h30'!$Q$47:$Q$66</c:f>
              <c:numCache>
                <c:formatCode>General</c:formatCode>
                <c:ptCount val="20"/>
                <c:pt idx="0">
                  <c:v>3.8878396957064965E-4</c:v>
                </c:pt>
                <c:pt idx="1">
                  <c:v>9.6294664899643223E-4</c:v>
                </c:pt>
                <c:pt idx="2">
                  <c:v>7.7152245297806843E-4</c:v>
                </c:pt>
                <c:pt idx="3">
                  <c:v>1.1542243282172127E-3</c:v>
                </c:pt>
                <c:pt idx="4">
                  <c:v>1.5367797987604348E-3</c:v>
                </c:pt>
                <c:pt idx="5">
                  <c:v>1.3454654693172419E-3</c:v>
                </c:pt>
                <c:pt idx="6">
                  <c:v>1.5367432045888529E-3</c:v>
                </c:pt>
                <c:pt idx="7">
                  <c:v>7.7104642051539773E-4</c:v>
                </c:pt>
                <c:pt idx="8">
                  <c:v>4.7628956111323006E-6</c:v>
                </c:pt>
                <c:pt idx="9">
                  <c:v>3.1118238389060693E-4</c:v>
                </c:pt>
                <c:pt idx="10">
                  <c:v>5.0265789417280882E-4</c:v>
                </c:pt>
                <c:pt idx="11">
                  <c:v>1.4591197504739695E-3</c:v>
                </c:pt>
                <c:pt idx="12">
                  <c:v>3.8673369149277992E-4</c:v>
                </c:pt>
                <c:pt idx="13">
                  <c:v>7.6958208352950752E-4</c:v>
                </c:pt>
                <c:pt idx="14">
                  <c:v>2.222292535398962E-3</c:v>
                </c:pt>
                <c:pt idx="15">
                  <c:v>2.8717672249882753E-3</c:v>
                </c:pt>
                <c:pt idx="16">
                  <c:v>1.9157442804376146E-3</c:v>
                </c:pt>
                <c:pt idx="17">
                  <c:v>3.8376419617880408E-4</c:v>
                </c:pt>
                <c:pt idx="18">
                  <c:v>6.9006636326662818E-4</c:v>
                </c:pt>
                <c:pt idx="19">
                  <c:v>-3.8314176245213272E-4</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8.png"/><Relationship Id="rId3" Type="http://schemas.openxmlformats.org/officeDocument/2006/relationships/image" Target="../media/image7.png"/><Relationship Id="rId7" Type="http://schemas.openxmlformats.org/officeDocument/2006/relationships/chart" Target="../charts/chart4.xml"/><Relationship Id="rId12" Type="http://schemas.openxmlformats.org/officeDocument/2006/relationships/chart" Target="../charts/chart9.xml"/><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chart" Target="../charts/chart3.xml"/><Relationship Id="rId11" Type="http://schemas.openxmlformats.org/officeDocument/2006/relationships/chart" Target="../charts/chart8.xml"/><Relationship Id="rId5" Type="http://schemas.openxmlformats.org/officeDocument/2006/relationships/chart" Target="../charts/chart2.xml"/><Relationship Id="rId10" Type="http://schemas.openxmlformats.org/officeDocument/2006/relationships/chart" Target="../charts/chart7.xml"/><Relationship Id="rId4" Type="http://schemas.openxmlformats.org/officeDocument/2006/relationships/chart" Target="../charts/chart1.xml"/><Relationship Id="rId9"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1400945</xdr:rowOff>
    </xdr:from>
    <xdr:to>
      <xdr:col>1</xdr:col>
      <xdr:colOff>14199</xdr:colOff>
      <xdr:row>0</xdr:row>
      <xdr:rowOff>3611218</xdr:rowOff>
    </xdr:to>
    <xdr:sp macro="" textlink="">
      <xdr:nvSpPr>
        <xdr:cNvPr id="2" name="Rectangle 1">
          <a:extLst>
            <a:ext uri="{FF2B5EF4-FFF2-40B4-BE49-F238E27FC236}">
              <a16:creationId xmlns:a16="http://schemas.microsoft.com/office/drawing/2014/main" id="{9D6D4B77-5249-414B-A342-48467F94C875}"/>
            </a:ext>
          </a:extLst>
        </xdr:cNvPr>
        <xdr:cNvSpPr/>
      </xdr:nvSpPr>
      <xdr:spPr>
        <a:xfrm>
          <a:off x="0" y="1400945"/>
          <a:ext cx="7492685" cy="2210273"/>
        </a:xfrm>
        <a:prstGeom prst="rect">
          <a:avLst/>
        </a:prstGeom>
        <a:solidFill>
          <a:srgbClr val="E7E6E6">
            <a:alpha val="3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0</xdr:col>
      <xdr:colOff>921208</xdr:colOff>
      <xdr:row>0</xdr:row>
      <xdr:rowOff>1939978</xdr:rowOff>
    </xdr:from>
    <xdr:ext cx="1200149" cy="1200149"/>
    <xdr:pic>
      <xdr:nvPicPr>
        <xdr:cNvPr id="5" name="Picture 4">
          <a:extLst>
            <a:ext uri="{FF2B5EF4-FFF2-40B4-BE49-F238E27FC236}">
              <a16:creationId xmlns:a16="http://schemas.microsoft.com/office/drawing/2014/main" id="{0AE3F5B3-CB77-4985-ADC3-B63F2F03E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1208" y="1939978"/>
          <a:ext cx="1200149" cy="1200149"/>
        </a:xfrm>
        <a:prstGeom prst="rect">
          <a:avLst/>
        </a:prstGeom>
      </xdr:spPr>
    </xdr:pic>
    <xdr:clientData/>
  </xdr:oneCellAnchor>
  <xdr:twoCellAnchor>
    <xdr:from>
      <xdr:col>0</xdr:col>
      <xdr:colOff>2193474</xdr:colOff>
      <xdr:row>0</xdr:row>
      <xdr:rowOff>1936935</xdr:rowOff>
    </xdr:from>
    <xdr:to>
      <xdr:col>0</xdr:col>
      <xdr:colOff>6917875</xdr:colOff>
      <xdr:row>0</xdr:row>
      <xdr:rowOff>2422710</xdr:rowOff>
    </xdr:to>
    <xdr:sp macro="" textlink="">
      <xdr:nvSpPr>
        <xdr:cNvPr id="6" name="TextBox 5">
          <a:extLst>
            <a:ext uri="{FF2B5EF4-FFF2-40B4-BE49-F238E27FC236}">
              <a16:creationId xmlns:a16="http://schemas.microsoft.com/office/drawing/2014/main" id="{978D15FC-7275-4176-81C4-B14B0EE23EF3}"/>
            </a:ext>
          </a:extLst>
        </xdr:cNvPr>
        <xdr:cNvSpPr txBox="1"/>
      </xdr:nvSpPr>
      <xdr:spPr>
        <a:xfrm>
          <a:off x="2193474" y="1936935"/>
          <a:ext cx="47244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2000" b="1">
              <a:solidFill>
                <a:schemeClr val="bg1"/>
              </a:solidFill>
              <a:latin typeface="+mn-lt"/>
            </a:rPr>
            <a:t>BÁO</a:t>
          </a:r>
          <a:r>
            <a:rPr lang="en-US" sz="2000" b="1" baseline="0">
              <a:solidFill>
                <a:schemeClr val="bg1"/>
              </a:solidFill>
              <a:latin typeface="+mn-lt"/>
            </a:rPr>
            <a:t> CÁO CHIẾN LƯỢC HÀNG NGÀY</a:t>
          </a:r>
          <a:endParaRPr lang="en-001" sz="2000" b="1">
            <a:solidFill>
              <a:schemeClr val="bg1"/>
            </a:solidFill>
            <a:latin typeface="+mn-lt"/>
          </a:endParaRPr>
        </a:p>
      </xdr:txBody>
    </xdr:sp>
    <xdr:clientData/>
  </xdr:twoCellAnchor>
  <xdr:twoCellAnchor>
    <xdr:from>
      <xdr:col>0</xdr:col>
      <xdr:colOff>2203718</xdr:colOff>
      <xdr:row>0</xdr:row>
      <xdr:rowOff>2336739</xdr:rowOff>
    </xdr:from>
    <xdr:to>
      <xdr:col>0</xdr:col>
      <xdr:colOff>6635553</xdr:colOff>
      <xdr:row>0</xdr:row>
      <xdr:rowOff>2822514</xdr:rowOff>
    </xdr:to>
    <xdr:sp macro="" textlink="$A$2">
      <xdr:nvSpPr>
        <xdr:cNvPr id="7" name="TextBox 6">
          <a:extLst>
            <a:ext uri="{FF2B5EF4-FFF2-40B4-BE49-F238E27FC236}">
              <a16:creationId xmlns:a16="http://schemas.microsoft.com/office/drawing/2014/main" id="{E84773B9-D5CB-4165-AFCE-0B514773D21B}"/>
            </a:ext>
          </a:extLst>
        </xdr:cNvPr>
        <xdr:cNvSpPr txBox="1"/>
      </xdr:nvSpPr>
      <xdr:spPr>
        <a:xfrm>
          <a:off x="2203718" y="2336739"/>
          <a:ext cx="443183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fld id="{33EC7540-91A7-4325-821F-4978152BE9C7}" type="TxLink">
            <a:rPr lang="en-US" sz="1600" b="1" i="0" u="none" strike="noStrike">
              <a:solidFill>
                <a:schemeClr val="bg1"/>
              </a:solidFill>
              <a:latin typeface="Calibri"/>
              <a:ea typeface="Calibri"/>
              <a:cs typeface="Calibri"/>
            </a:rPr>
            <a:t>BẢN TIN CHÀO BUỔI SÁNG NGÀY 25/07/2025</a:t>
          </a:fld>
          <a:endParaRPr lang="en-US" sz="1600" b="1" baseline="0">
            <a:solidFill>
              <a:schemeClr val="bg1"/>
            </a:solidFill>
            <a:latin typeface="+mn-lt"/>
          </a:endParaRPr>
        </a:p>
      </xdr:txBody>
    </xdr:sp>
    <xdr:clientData/>
  </xdr:twoCellAnchor>
  <xdr:twoCellAnchor>
    <xdr:from>
      <xdr:col>0</xdr:col>
      <xdr:colOff>2206120</xdr:colOff>
      <xdr:row>0</xdr:row>
      <xdr:rowOff>2680126</xdr:rowOff>
    </xdr:from>
    <xdr:to>
      <xdr:col>0</xdr:col>
      <xdr:colOff>7001278</xdr:colOff>
      <xdr:row>0</xdr:row>
      <xdr:rowOff>3165901</xdr:rowOff>
    </xdr:to>
    <xdr:sp macro="" textlink="">
      <xdr:nvSpPr>
        <xdr:cNvPr id="8" name="TextBox 7">
          <a:extLst>
            <a:ext uri="{FF2B5EF4-FFF2-40B4-BE49-F238E27FC236}">
              <a16:creationId xmlns:a16="http://schemas.microsoft.com/office/drawing/2014/main" id="{6DC749C2-994D-4128-830D-D834C4335F96}"/>
            </a:ext>
          </a:extLst>
        </xdr:cNvPr>
        <xdr:cNvSpPr txBox="1"/>
      </xdr:nvSpPr>
      <xdr:spPr>
        <a:xfrm>
          <a:off x="2206120" y="2680126"/>
          <a:ext cx="479515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Phòng</a:t>
          </a:r>
          <a:r>
            <a:rPr lang="en-US" sz="1600" b="1" baseline="0">
              <a:solidFill>
                <a:schemeClr val="bg1"/>
              </a:solidFill>
              <a:latin typeface="+mn-lt"/>
            </a:rPr>
            <a:t> Môi Giới &amp; Tư Vấn Đầu Tư</a:t>
          </a:r>
          <a:endParaRPr lang="en-001" sz="1600" b="1">
            <a:solidFill>
              <a:schemeClr val="bg1"/>
            </a:solidFill>
            <a:latin typeface="+mn-lt"/>
          </a:endParaRPr>
        </a:p>
      </xdr:txBody>
    </xdr:sp>
    <xdr:clientData/>
  </xdr:twoCellAnchor>
  <xdr:oneCellAnchor>
    <xdr:from>
      <xdr:col>0</xdr:col>
      <xdr:colOff>6233831</xdr:colOff>
      <xdr:row>0</xdr:row>
      <xdr:rowOff>118326</xdr:rowOff>
    </xdr:from>
    <xdr:ext cx="1032839" cy="430696"/>
    <xdr:pic>
      <xdr:nvPicPr>
        <xdr:cNvPr id="10" name="Picture 9">
          <a:extLst>
            <a:ext uri="{FF2B5EF4-FFF2-40B4-BE49-F238E27FC236}">
              <a16:creationId xmlns:a16="http://schemas.microsoft.com/office/drawing/2014/main" id="{DBE7769D-D95F-4BAA-BDDC-4A736E603C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33831" y="118326"/>
          <a:ext cx="1032839" cy="430696"/>
        </a:xfrm>
        <a:prstGeom prst="rect">
          <a:avLst/>
        </a:prstGeom>
      </xdr:spPr>
    </xdr:pic>
    <xdr:clientData/>
  </xdr:oneCellAnchor>
  <xdr:oneCellAnchor>
    <xdr:from>
      <xdr:col>11</xdr:col>
      <xdr:colOff>332034</xdr:colOff>
      <xdr:row>1</xdr:row>
      <xdr:rowOff>20569</xdr:rowOff>
    </xdr:from>
    <xdr:ext cx="1088069" cy="427478"/>
    <xdr:pic>
      <xdr:nvPicPr>
        <xdr:cNvPr id="24" name="Picture 23">
          <a:extLst>
            <a:ext uri="{FF2B5EF4-FFF2-40B4-BE49-F238E27FC236}">
              <a16:creationId xmlns:a16="http://schemas.microsoft.com/office/drawing/2014/main" id="{699E7A4D-DA0B-4AE4-8A09-EF5D31C774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75891" y="5220591"/>
          <a:ext cx="1088069" cy="427478"/>
        </a:xfrm>
        <a:prstGeom prst="rect">
          <a:avLst/>
        </a:prstGeom>
      </xdr:spPr>
    </xdr:pic>
    <xdr:clientData/>
  </xdr:oneCellAnchor>
  <xdr:twoCellAnchor>
    <xdr:from>
      <xdr:col>2</xdr:col>
      <xdr:colOff>14200</xdr:colOff>
      <xdr:row>2</xdr:row>
      <xdr:rowOff>153426</xdr:rowOff>
    </xdr:from>
    <xdr:to>
      <xdr:col>12</xdr:col>
      <xdr:colOff>108857</xdr:colOff>
      <xdr:row>3</xdr:row>
      <xdr:rowOff>14925</xdr:rowOff>
    </xdr:to>
    <xdr:sp macro="" textlink="">
      <xdr:nvSpPr>
        <xdr:cNvPr id="25" name="Rectangle 24">
          <a:extLst>
            <a:ext uri="{FF2B5EF4-FFF2-40B4-BE49-F238E27FC236}">
              <a16:creationId xmlns:a16="http://schemas.microsoft.com/office/drawing/2014/main" id="{EBB800F3-2D6E-49C7-9524-0CC26CEAF47D}"/>
            </a:ext>
          </a:extLst>
        </xdr:cNvPr>
        <xdr:cNvSpPr/>
      </xdr:nvSpPr>
      <xdr:spPr>
        <a:xfrm flipV="1">
          <a:off x="7655134" y="5537668"/>
          <a:ext cx="6525602"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2</xdr:col>
      <xdr:colOff>0</xdr:colOff>
      <xdr:row>4</xdr:row>
      <xdr:rowOff>12560</xdr:rowOff>
    </xdr:from>
    <xdr:to>
      <xdr:col>5</xdr:col>
      <xdr:colOff>12562</xdr:colOff>
      <xdr:row>10</xdr:row>
      <xdr:rowOff>20935</xdr:rowOff>
    </xdr:to>
    <xdr:graphicFrame macro="">
      <xdr:nvGraphicFramePr>
        <xdr:cNvPr id="11" name="Chart 10">
          <a:extLst>
            <a:ext uri="{FF2B5EF4-FFF2-40B4-BE49-F238E27FC236}">
              <a16:creationId xmlns:a16="http://schemas.microsoft.com/office/drawing/2014/main" id="{A651CA9C-8BE3-43E6-A959-0140BCDFD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485670</xdr:colOff>
      <xdr:row>4</xdr:row>
      <xdr:rowOff>0</xdr:rowOff>
    </xdr:from>
    <xdr:to>
      <xdr:col>9</xdr:col>
      <xdr:colOff>4187</xdr:colOff>
      <xdr:row>9</xdr:row>
      <xdr:rowOff>184221</xdr:rowOff>
    </xdr:to>
    <xdr:graphicFrame macro="">
      <xdr:nvGraphicFramePr>
        <xdr:cNvPr id="16" name="Chart 15">
          <a:extLst>
            <a:ext uri="{FF2B5EF4-FFF2-40B4-BE49-F238E27FC236}">
              <a16:creationId xmlns:a16="http://schemas.microsoft.com/office/drawing/2014/main" id="{A35D7CA8-69CA-4D24-B2AD-318996508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485669</xdr:colOff>
      <xdr:row>3</xdr:row>
      <xdr:rowOff>184219</xdr:rowOff>
    </xdr:from>
    <xdr:to>
      <xdr:col>13</xdr:col>
      <xdr:colOff>4186</xdr:colOff>
      <xdr:row>9</xdr:row>
      <xdr:rowOff>188408</xdr:rowOff>
    </xdr:to>
    <xdr:graphicFrame macro="">
      <xdr:nvGraphicFramePr>
        <xdr:cNvPr id="17" name="Chart 16">
          <a:extLst>
            <a:ext uri="{FF2B5EF4-FFF2-40B4-BE49-F238E27FC236}">
              <a16:creationId xmlns:a16="http://schemas.microsoft.com/office/drawing/2014/main" id="{CFD932EF-1B57-4F94-8781-FAA19A379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159098</xdr:colOff>
      <xdr:row>10</xdr:row>
      <xdr:rowOff>196780</xdr:rowOff>
    </xdr:from>
    <xdr:to>
      <xdr:col>5</xdr:col>
      <xdr:colOff>8374</xdr:colOff>
      <xdr:row>16</xdr:row>
      <xdr:rowOff>200969</xdr:rowOff>
    </xdr:to>
    <xdr:graphicFrame macro="">
      <xdr:nvGraphicFramePr>
        <xdr:cNvPr id="18" name="Chart 17">
          <a:extLst>
            <a:ext uri="{FF2B5EF4-FFF2-40B4-BE49-F238E27FC236}">
              <a16:creationId xmlns:a16="http://schemas.microsoft.com/office/drawing/2014/main" id="{D3DCB4FB-59A0-4C2B-8227-E44226390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485670</xdr:colOff>
      <xdr:row>10</xdr:row>
      <xdr:rowOff>209344</xdr:rowOff>
    </xdr:from>
    <xdr:to>
      <xdr:col>9</xdr:col>
      <xdr:colOff>4187</xdr:colOff>
      <xdr:row>17</xdr:row>
      <xdr:rowOff>5</xdr:rowOff>
    </xdr:to>
    <xdr:graphicFrame macro="">
      <xdr:nvGraphicFramePr>
        <xdr:cNvPr id="19" name="Chart 18">
          <a:extLst>
            <a:ext uri="{FF2B5EF4-FFF2-40B4-BE49-F238E27FC236}">
              <a16:creationId xmlns:a16="http://schemas.microsoft.com/office/drawing/2014/main" id="{906FB701-2520-4D4A-91D7-C4DF75DB7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477297</xdr:colOff>
      <xdr:row>10</xdr:row>
      <xdr:rowOff>205155</xdr:rowOff>
    </xdr:from>
    <xdr:to>
      <xdr:col>12</xdr:col>
      <xdr:colOff>594529</xdr:colOff>
      <xdr:row>16</xdr:row>
      <xdr:rowOff>209344</xdr:rowOff>
    </xdr:to>
    <xdr:graphicFrame macro="">
      <xdr:nvGraphicFramePr>
        <xdr:cNvPr id="20" name="Chart 19">
          <a:extLst>
            <a:ext uri="{FF2B5EF4-FFF2-40B4-BE49-F238E27FC236}">
              <a16:creationId xmlns:a16="http://schemas.microsoft.com/office/drawing/2014/main" id="{CF22836C-27C7-419E-A230-02B3B40BB6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159099</xdr:colOff>
      <xdr:row>18</xdr:row>
      <xdr:rowOff>12560</xdr:rowOff>
    </xdr:from>
    <xdr:to>
      <xdr:col>5</xdr:col>
      <xdr:colOff>8375</xdr:colOff>
      <xdr:row>24</xdr:row>
      <xdr:rowOff>20935</xdr:rowOff>
    </xdr:to>
    <xdr:graphicFrame macro="">
      <xdr:nvGraphicFramePr>
        <xdr:cNvPr id="21" name="Chart 20">
          <a:extLst>
            <a:ext uri="{FF2B5EF4-FFF2-40B4-BE49-F238E27FC236}">
              <a16:creationId xmlns:a16="http://schemas.microsoft.com/office/drawing/2014/main" id="{3486830A-A017-4814-9B7E-062A904CB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489858</xdr:colOff>
      <xdr:row>18</xdr:row>
      <xdr:rowOff>0</xdr:rowOff>
    </xdr:from>
    <xdr:to>
      <xdr:col>9</xdr:col>
      <xdr:colOff>8375</xdr:colOff>
      <xdr:row>24</xdr:row>
      <xdr:rowOff>8375</xdr:rowOff>
    </xdr:to>
    <xdr:graphicFrame macro="">
      <xdr:nvGraphicFramePr>
        <xdr:cNvPr id="22" name="Chart 21">
          <a:extLst>
            <a:ext uri="{FF2B5EF4-FFF2-40B4-BE49-F238E27FC236}">
              <a16:creationId xmlns:a16="http://schemas.microsoft.com/office/drawing/2014/main" id="{5C433582-1458-4672-8989-F13719E17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485670</xdr:colOff>
      <xdr:row>18</xdr:row>
      <xdr:rowOff>12560</xdr:rowOff>
    </xdr:from>
    <xdr:to>
      <xdr:col>13</xdr:col>
      <xdr:colOff>4187</xdr:colOff>
      <xdr:row>24</xdr:row>
      <xdr:rowOff>20935</xdr:rowOff>
    </xdr:to>
    <xdr:graphicFrame macro="">
      <xdr:nvGraphicFramePr>
        <xdr:cNvPr id="23" name="Chart 22">
          <a:extLst>
            <a:ext uri="{FF2B5EF4-FFF2-40B4-BE49-F238E27FC236}">
              <a16:creationId xmlns:a16="http://schemas.microsoft.com/office/drawing/2014/main" id="{2D17AC93-29BD-4038-B4AF-32746DF0D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24</xdr:col>
      <xdr:colOff>805147</xdr:colOff>
      <xdr:row>26</xdr:row>
      <xdr:rowOff>16380</xdr:rowOff>
    </xdr:from>
    <xdr:ext cx="1088069" cy="427478"/>
    <xdr:pic>
      <xdr:nvPicPr>
        <xdr:cNvPr id="27" name="Picture 26">
          <a:extLst>
            <a:ext uri="{FF2B5EF4-FFF2-40B4-BE49-F238E27FC236}">
              <a16:creationId xmlns:a16="http://schemas.microsoft.com/office/drawing/2014/main" id="{A180EFAB-9F08-4430-988F-4B8D7B84A22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0516908"/>
          <a:ext cx="1088069" cy="427478"/>
        </a:xfrm>
        <a:prstGeom prst="rect">
          <a:avLst/>
        </a:prstGeom>
      </xdr:spPr>
    </xdr:pic>
    <xdr:clientData/>
  </xdr:oneCellAnchor>
  <xdr:twoCellAnchor>
    <xdr:from>
      <xdr:col>15</xdr:col>
      <xdr:colOff>12562</xdr:colOff>
      <xdr:row>27</xdr:row>
      <xdr:rowOff>149234</xdr:rowOff>
    </xdr:from>
    <xdr:to>
      <xdr:col>24</xdr:col>
      <xdr:colOff>1214176</xdr:colOff>
      <xdr:row>28</xdr:row>
      <xdr:rowOff>10733</xdr:rowOff>
    </xdr:to>
    <xdr:sp macro="" textlink="">
      <xdr:nvSpPr>
        <xdr:cNvPr id="28" name="Rectangle 27">
          <a:extLst>
            <a:ext uri="{FF2B5EF4-FFF2-40B4-BE49-F238E27FC236}">
              <a16:creationId xmlns:a16="http://schemas.microsoft.com/office/drawing/2014/main" id="{03A41378-1A4B-43C2-BE65-95C127267692}"/>
            </a:ext>
          </a:extLst>
        </xdr:cNvPr>
        <xdr:cNvSpPr/>
      </xdr:nvSpPr>
      <xdr:spPr>
        <a:xfrm flipV="1">
          <a:off x="15039034" y="10833981"/>
          <a:ext cx="6506307"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24</xdr:col>
      <xdr:colOff>805147</xdr:colOff>
      <xdr:row>38</xdr:row>
      <xdr:rowOff>16380</xdr:rowOff>
    </xdr:from>
    <xdr:ext cx="1088069" cy="427478"/>
    <xdr:pic>
      <xdr:nvPicPr>
        <xdr:cNvPr id="38" name="Picture 37">
          <a:extLst>
            <a:ext uri="{FF2B5EF4-FFF2-40B4-BE49-F238E27FC236}">
              <a16:creationId xmlns:a16="http://schemas.microsoft.com/office/drawing/2014/main" id="{CC34EBC7-AA3B-4779-8C02-9A3C3D8B80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17890" y="10493880"/>
          <a:ext cx="1088069" cy="427478"/>
        </a:xfrm>
        <a:prstGeom prst="rect">
          <a:avLst/>
        </a:prstGeom>
      </xdr:spPr>
    </xdr:pic>
    <xdr:clientData/>
  </xdr:oneCellAnchor>
  <xdr:twoCellAnchor>
    <xdr:from>
      <xdr:col>15</xdr:col>
      <xdr:colOff>12562</xdr:colOff>
      <xdr:row>39</xdr:row>
      <xdr:rowOff>149234</xdr:rowOff>
    </xdr:from>
    <xdr:to>
      <xdr:col>24</xdr:col>
      <xdr:colOff>1214176</xdr:colOff>
      <xdr:row>40</xdr:row>
      <xdr:rowOff>10733</xdr:rowOff>
    </xdr:to>
    <xdr:sp macro="" textlink="">
      <xdr:nvSpPr>
        <xdr:cNvPr id="39" name="Rectangle 38">
          <a:extLst>
            <a:ext uri="{FF2B5EF4-FFF2-40B4-BE49-F238E27FC236}">
              <a16:creationId xmlns:a16="http://schemas.microsoft.com/office/drawing/2014/main" id="{BE32E680-57C2-4D86-9E3C-4A86894F24DF}"/>
            </a:ext>
          </a:extLst>
        </xdr:cNvPr>
        <xdr:cNvSpPr/>
      </xdr:nvSpPr>
      <xdr:spPr>
        <a:xfrm flipV="1">
          <a:off x="15023962" y="10811791"/>
          <a:ext cx="6502957" cy="46556"/>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24</xdr:col>
      <xdr:colOff>805147</xdr:colOff>
      <xdr:row>50</xdr:row>
      <xdr:rowOff>16380</xdr:rowOff>
    </xdr:from>
    <xdr:ext cx="1088069" cy="427478"/>
    <xdr:pic>
      <xdr:nvPicPr>
        <xdr:cNvPr id="40" name="Picture 39">
          <a:extLst>
            <a:ext uri="{FF2B5EF4-FFF2-40B4-BE49-F238E27FC236}">
              <a16:creationId xmlns:a16="http://schemas.microsoft.com/office/drawing/2014/main" id="{F65987C7-AD63-467D-9ECF-3E1D97CA21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5804852"/>
          <a:ext cx="1088069" cy="427478"/>
        </a:xfrm>
        <a:prstGeom prst="rect">
          <a:avLst/>
        </a:prstGeom>
      </xdr:spPr>
    </xdr:pic>
    <xdr:clientData/>
  </xdr:oneCellAnchor>
  <xdr:twoCellAnchor>
    <xdr:from>
      <xdr:col>15</xdr:col>
      <xdr:colOff>12562</xdr:colOff>
      <xdr:row>51</xdr:row>
      <xdr:rowOff>149234</xdr:rowOff>
    </xdr:from>
    <xdr:to>
      <xdr:col>24</xdr:col>
      <xdr:colOff>1214176</xdr:colOff>
      <xdr:row>52</xdr:row>
      <xdr:rowOff>10733</xdr:rowOff>
    </xdr:to>
    <xdr:sp macro="" textlink="">
      <xdr:nvSpPr>
        <xdr:cNvPr id="41" name="Rectangle 40">
          <a:extLst>
            <a:ext uri="{FF2B5EF4-FFF2-40B4-BE49-F238E27FC236}">
              <a16:creationId xmlns:a16="http://schemas.microsoft.com/office/drawing/2014/main" id="{B168EDFE-B503-4293-BCDA-1FD639E02003}"/>
            </a:ext>
          </a:extLst>
        </xdr:cNvPr>
        <xdr:cNvSpPr/>
      </xdr:nvSpPr>
      <xdr:spPr>
        <a:xfrm flipV="1">
          <a:off x="15039034" y="16130300"/>
          <a:ext cx="6506307" cy="54092"/>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27</xdr:col>
      <xdr:colOff>852142</xdr:colOff>
      <xdr:row>69</xdr:row>
      <xdr:rowOff>121532</xdr:rowOff>
    </xdr:from>
    <xdr:ext cx="1442710" cy="1288880"/>
    <xdr:pic>
      <xdr:nvPicPr>
        <xdr:cNvPr id="42" name="Picture 41">
          <a:extLst>
            <a:ext uri="{FF2B5EF4-FFF2-40B4-BE49-F238E27FC236}">
              <a16:creationId xmlns:a16="http://schemas.microsoft.com/office/drawing/2014/main" id="{F0CFEFA7-18F9-4D54-A3DE-EEC1E630623B}"/>
            </a:ext>
          </a:extLst>
        </xdr:cNvPr>
        <xdr:cNvPicPr>
          <a:picLocks noChangeAspect="1"/>
        </xdr:cNvPicPr>
      </xdr:nvPicPr>
      <xdr:blipFill>
        <a:blip xmlns:r="http://schemas.openxmlformats.org/officeDocument/2006/relationships" r:embed="rId13"/>
        <a:stretch>
          <a:fillRect/>
        </a:stretch>
      </xdr:blipFill>
      <xdr:spPr>
        <a:xfrm>
          <a:off x="23253049" y="29631283"/>
          <a:ext cx="1442710" cy="1288880"/>
        </a:xfrm>
        <a:prstGeom prst="rect">
          <a:avLst/>
        </a:prstGeom>
      </xdr:spPr>
    </xdr:pic>
    <xdr:clientData/>
  </xdr:oneCellAnchor>
  <xdr:twoCellAnchor>
    <xdr:from>
      <xdr:col>27</xdr:col>
      <xdr:colOff>8757</xdr:colOff>
      <xdr:row>63</xdr:row>
      <xdr:rowOff>148803</xdr:rowOff>
    </xdr:from>
    <xdr:to>
      <xdr:col>33</xdr:col>
      <xdr:colOff>506422</xdr:colOff>
      <xdr:row>64</xdr:row>
      <xdr:rowOff>9939</xdr:rowOff>
    </xdr:to>
    <xdr:sp macro="" textlink="">
      <xdr:nvSpPr>
        <xdr:cNvPr id="43" name="Rectangle 42">
          <a:extLst>
            <a:ext uri="{FF2B5EF4-FFF2-40B4-BE49-F238E27FC236}">
              <a16:creationId xmlns:a16="http://schemas.microsoft.com/office/drawing/2014/main" id="{E15D7456-C9EB-4718-8ABB-C437AD5346DB}"/>
            </a:ext>
          </a:extLst>
        </xdr:cNvPr>
        <xdr:cNvSpPr/>
      </xdr:nvSpPr>
      <xdr:spPr>
        <a:xfrm>
          <a:off x="22409664" y="26662617"/>
          <a:ext cx="6517938"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33</xdr:col>
      <xdr:colOff>109000</xdr:colOff>
      <xdr:row>62</xdr:row>
      <xdr:rowOff>14198</xdr:rowOff>
    </xdr:from>
    <xdr:ext cx="1088069" cy="427478"/>
    <xdr:pic>
      <xdr:nvPicPr>
        <xdr:cNvPr id="44" name="Picture 43">
          <a:extLst>
            <a:ext uri="{FF2B5EF4-FFF2-40B4-BE49-F238E27FC236}">
              <a16:creationId xmlns:a16="http://schemas.microsoft.com/office/drawing/2014/main" id="{FD07B740-AAD8-4F8D-9CAA-5E8F362BE0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30180" y="26343428"/>
          <a:ext cx="1088069" cy="427478"/>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2220B494-7052-4EEB-A53D-EC97F85FC116}" autoFormatId="16" applyNumberFormats="0" applyBorderFormats="0" applyFontFormats="0" applyPatternFormats="0" applyAlignmentFormats="0" applyWidthHeightFormats="0">
  <queryTableRefresh nextId="3">
    <queryTableFields count="2">
      <queryTableField id="1" name="time" tableColumnId="1"/>
      <queryTableField id="2" name="dat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C101AEA6-56F6-4212-8235-7C4CE4108EB0}" autoFormatId="16" applyNumberFormats="0" applyBorderFormats="0" applyFontFormats="0" applyPatternFormats="0" applyAlignmentFormats="0" applyWidthHeightFormats="0">
  <queryTableRefresh nextId="20">
    <queryTableFields count="8">
      <queryTableField id="1" name="date" tableColumnId="1"/>
      <queryTableField id="2" name="ticker" tableColumnId="2"/>
      <queryTableField id="3" name="close" tableColumnId="3"/>
      <queryTableField id="13" name="1d_diff" tableColumnId="9"/>
      <queryTableField id="4" name="1d_change" tableColumnId="4"/>
      <queryTableField id="9" name="cum_change" tableColumnId="5"/>
      <queryTableField id="7" name="market" tableColumnId="7"/>
      <queryTableField id="8" name="typ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3728EB7-BF89-4D93-BDE6-40FCB3F6074E}" autoFormatId="16" applyNumberFormats="0" applyBorderFormats="0" applyFontFormats="0" applyPatternFormats="0" applyAlignmentFormats="0" applyWidthHeightFormats="0">
  <queryTableRefresh nextId="12">
    <queryTableFields count="10">
      <queryTableField id="1" name="news_type" tableColumnId="1"/>
      <queryTableField id="2" name="source" tableColumnId="2"/>
      <queryTableField id="3" name="title" tableColumnId="3"/>
      <queryTableField id="4" name="content" tableColumnId="4"/>
      <queryTableField id="5" name="image_url" tableColumnId="5"/>
      <queryTableField id="6" name="article_url" tableColumnId="6"/>
      <queryTableField id="7" name="published_time" tableColumnId="7"/>
      <queryTableField id="8" name="word_count" tableColumnId="8"/>
      <queryTableField id="9" name="impact" tableColumnId="9"/>
      <queryTableField id="11" name="major_news" tableColumnId="10"/>
    </queryTableFields>
  </queryTableRefresh>
</queryTable>
</file>

<file path=xl/richData/_rels/rdRichValueWebImage.xml.rels><?xml version="1.0" encoding="UTF-8" standalone="yes"?>
<Relationships xmlns="http://schemas.openxmlformats.org/package/2006/relationships"><Relationship Id="rId3" Type="http://schemas.openxmlformats.org/officeDocument/2006/relationships/hyperlink" Target="https://image.vietstock.vn/2025/07/25/trum--fed_1038653.jpeg" TargetMode="External"/><Relationship Id="rId2" Type="http://schemas.openxmlformats.org/officeDocument/2006/relationships/image" Target="../media/image1.jpg"/><Relationship Id="rId1" Type="http://schemas.openxmlformats.org/officeDocument/2006/relationships/hyperlink" Target="https://cafefcdn.com/thumb_w/640/203337114487263232/2025/7/25/101223boi-thuong-thiet-hai-ngoai-hop-dong-1-17534149882741009017046-0-0-640-1024-crop-175341500454927512235.jpg" TargetMode="External"/><Relationship Id="rId6" Type="http://schemas.openxmlformats.org/officeDocument/2006/relationships/image" Target="../media/image3.jpg"/><Relationship Id="rId5" Type="http://schemas.openxmlformats.org/officeDocument/2006/relationships/hyperlink" Target="https://cafefcdn.com/zoom/600_315/203337114487263232/2025/7/23/avatar1753288535133-17532885357351360638259.jpg" TargetMode="External"/><Relationship Id="rId4" Type="http://schemas.openxmlformats.org/officeDocument/2006/relationships/image" Target="../media/image2.jpeg"/></Relationships>
</file>

<file path=xl/richData/_rels/richValueRel.xml.rels><?xml version="1.0" encoding="UTF-8" standalone="yes"?>
<Relationships xmlns="http://schemas.openxmlformats.org/package/2006/relationships"><Relationship Id="rId1"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rd>
    <address r:id="rId3"/>
    <blip r:id="rId4"/>
  </webImageSrd>
  <webImageSrd>
    <address r:id="rId5"/>
    <blip r:id="rId6"/>
  </webImageSrd>
</webImagesSrd>
</file>

<file path=xl/richData/rdrichvalue.xml><?xml version="1.0" encoding="utf-8"?>
<rvData xmlns="http://schemas.microsoft.com/office/spreadsheetml/2017/richdata" count="4">
  <rv s="0">
    <v>0</v>
    <v>5</v>
  </rv>
  <rv s="1">
    <v>0</v>
    <v>1</v>
    <v>0</v>
    <v>1</v>
    <v>image</v>
  </rv>
  <rv s="1">
    <v>1</v>
    <v>1</v>
    <v>0</v>
    <v>1</v>
    <v>image</v>
  </rv>
  <rv s="1">
    <v>2</v>
    <v>1</v>
    <v>0</v>
    <v>1</v>
    <v>image</v>
  </rv>
</rvData>
</file>

<file path=xl/richData/rdrichvaluestructure.xml><?xml version="1.0" encoding="utf-8"?>
<rvStructures xmlns="http://schemas.microsoft.com/office/spreadsheetml/2017/richdata" count="2">
  <s t="_localImage">
    <k n="_rvRel:LocalImageIdentifier" t="i"/>
    <k n="CalcOrigin" t="i"/>
  </s>
  <s t="_webimage">
    <k n="WebImageIdentifier" t="i"/>
    <k n="CalcOrigin" t="i"/>
    <k n="ComputedImage" t="b"/>
    <k n="ImageSizing"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540578-643A-438B-865D-F403FB212A99}" name="daily_8h30_time" displayName="daily_8h30_time" ref="A1:B2" tableType="queryTable" totalsRowShown="0">
  <autoFilter ref="A1:B2" xr:uid="{59540578-643A-438B-865D-F403FB212A99}"/>
  <tableColumns count="2">
    <tableColumn id="1" xr3:uid="{D3B95131-768C-4BE9-9EDF-A0ACE5BC3120}" uniqueName="1" name="time" queryTableFieldId="1" dataDxfId="41"/>
    <tableColumn id="2" xr3:uid="{24832ADF-485E-4183-B097-4954B5CC8656}" uniqueName="2" name="date" queryTableFieldId="2" dataDxfId="4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1A53C9-FC04-4EB8-A626-3D1F9AD01714}" name="daily_8h30_data" displayName="daily_8h30_data" ref="A1:H181" tableType="queryTable" totalsRowShown="0">
  <autoFilter ref="A1:H181" xr:uid="{CC1A53C9-FC04-4EB8-A626-3D1F9AD01714}"/>
  <tableColumns count="8">
    <tableColumn id="1" xr3:uid="{16E2D318-7369-4ADF-95F7-DF5F5856B0CB}" uniqueName="1" name="date" queryTableFieldId="1" dataDxfId="39"/>
    <tableColumn id="2" xr3:uid="{DC70E0B3-6607-436A-B628-7901FD6908F9}" uniqueName="2" name="ticker" queryTableFieldId="2" dataDxfId="51"/>
    <tableColumn id="3" xr3:uid="{C96C458B-1DB8-4AA3-A373-E0BD874AF953}" uniqueName="3" name="close" queryTableFieldId="3"/>
    <tableColumn id="9" xr3:uid="{9B7E07DF-100E-4A15-B160-ED95F8AF6660}" uniqueName="9" name="1d_diff" queryTableFieldId="13"/>
    <tableColumn id="4" xr3:uid="{2FABA7F2-71AB-443F-95E5-2C9E46FD0F11}" uniqueName="4" name="1d_change" queryTableFieldId="4"/>
    <tableColumn id="5" xr3:uid="{8E1EB3FD-667E-4BCB-A9E6-E03AD7F72CB0}" uniqueName="5" name="cum_change" queryTableFieldId="9"/>
    <tableColumn id="7" xr3:uid="{2C4738F4-BDEA-48CB-81FB-2A98D23D1498}" uniqueName="7" name="market" queryTableFieldId="7" dataDxfId="50"/>
    <tableColumn id="8" xr3:uid="{66E6611C-10BB-44C1-8D09-184018F055C8}" uniqueName="8" name="type" queryTableFieldId="8" dataDxfId="4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8257D-3371-4A35-9552-5E407319E778}" name="daily_8h30_news" displayName="daily_8h30_news" ref="A1:J31" tableType="queryTable" totalsRowShown="0">
  <autoFilter ref="A1:J31" xr:uid="{25D8257D-3371-4A35-9552-5E407319E778}"/>
  <tableColumns count="10">
    <tableColumn id="1" xr3:uid="{EA10FB92-FCB0-4BE5-932A-D13B2425CD9D}" uniqueName="1" name="news_type" queryTableFieldId="1" dataDxfId="48"/>
    <tableColumn id="2" xr3:uid="{5F169189-319B-4C15-A876-D965DC1DE771}" uniqueName="2" name="source" queryTableFieldId="2" dataDxfId="47"/>
    <tableColumn id="3" xr3:uid="{BD7BD682-2605-42E9-978B-94FB164FCF1E}" uniqueName="3" name="title" queryTableFieldId="3" dataDxfId="46"/>
    <tableColumn id="4" xr3:uid="{A905E4C9-EEBE-4841-A43B-F14CB3460749}" uniqueName="4" name="content" queryTableFieldId="4" dataDxfId="45"/>
    <tableColumn id="5" xr3:uid="{A9B58CA8-B535-4EFC-BAD2-EDEA355BCF6C}" uniqueName="5" name="image_url" queryTableFieldId="5" dataDxfId="44"/>
    <tableColumn id="6" xr3:uid="{1C3C3C04-47F2-4241-B2D6-86831B3CBC90}" uniqueName="6" name="article_url" queryTableFieldId="6" dataDxfId="43"/>
    <tableColumn id="7" xr3:uid="{D383E02F-BE8F-4284-9450-AE3A3493ABD4}" uniqueName="7" name="published_time" queryTableFieldId="7" dataDxfId="38"/>
    <tableColumn id="8" xr3:uid="{07F50A2D-7E87-4D35-AB57-11098F123275}" uniqueName="8" name="word_count" queryTableFieldId="8"/>
    <tableColumn id="9" xr3:uid="{A499F4FF-62A1-43EB-B441-A0129BA0A3E2}" uniqueName="9" name="impact" queryTableFieldId="9" dataDxfId="42"/>
    <tableColumn id="10" xr3:uid="{C5DC0887-52A4-4F0F-87AE-8058F6DA224C}" uniqueName="10" name="major_news" queryTableFieldId="11" dataDxfId="3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BBF-8B81-4194-BEC0-FFB7003F3B27}">
  <dimension ref="A1:AI72"/>
  <sheetViews>
    <sheetView tabSelected="1" view="pageBreakPreview" topLeftCell="G27" zoomScale="115" zoomScaleNormal="70" zoomScaleSheetLayoutView="115" workbookViewId="0">
      <selection activeCell="AB31" sqref="AB31"/>
    </sheetView>
  </sheetViews>
  <sheetFormatPr defaultRowHeight="14.6" x14ac:dyDescent="0.4"/>
  <cols>
    <col min="1" max="1" width="105.69140625" customWidth="1"/>
    <col min="2" max="2" width="2.3046875" customWidth="1"/>
    <col min="3" max="3" width="10.765625" customWidth="1"/>
    <col min="4" max="5" width="8.84375" customWidth="1"/>
    <col min="6" max="6" width="7.07421875" customWidth="1"/>
    <col min="7" max="7" width="10.765625" customWidth="1"/>
    <col min="8" max="9" width="8.84375" customWidth="1"/>
    <col min="10" max="10" width="7.07421875" customWidth="1"/>
    <col min="11" max="11" width="10.765625" customWidth="1"/>
    <col min="12" max="13" width="8.84375" customWidth="1"/>
    <col min="14" max="15" width="2.3046875" customWidth="1"/>
    <col min="16" max="16" width="6.921875" customWidth="1"/>
    <col min="17" max="17" width="24.61328125" customWidth="1"/>
    <col min="18" max="18" width="2.4609375" customWidth="1"/>
    <col min="19" max="19" width="6.921875" customWidth="1"/>
    <col min="20" max="20" width="12.3046875" customWidth="1"/>
    <col min="21" max="21" width="8.4609375" customWidth="1"/>
    <col min="22" max="22" width="3.84375" customWidth="1"/>
    <col min="23" max="23" width="2.4609375" customWidth="1"/>
    <col min="24" max="24" width="6.921875" customWidth="1"/>
    <col min="25" max="25" width="24.61328125" customWidth="1"/>
    <col min="26" max="27" width="2.3046875" customWidth="1"/>
    <col min="28" max="30" width="14.61328125" customWidth="1"/>
    <col min="31" max="31" width="11.84375" customWidth="1"/>
    <col min="32" max="34" width="14.61328125" customWidth="1"/>
    <col min="35" max="35" width="2.3046875" customWidth="1"/>
    <col min="61" max="61" width="2.3046875" customWidth="1"/>
    <col min="62" max="74" width="7.15234375" customWidth="1"/>
    <col min="75" max="75" width="2.3046875" customWidth="1"/>
  </cols>
  <sheetData>
    <row r="1" spans="1:13" ht="409.5" customHeight="1" x14ac:dyDescent="0.4">
      <c r="A1" t="e" vm="1">
        <v>#VALUE!</v>
      </c>
    </row>
    <row r="2" spans="1:13" ht="14.6" customHeight="1" x14ac:dyDescent="0.4">
      <c r="A2" t="str">
        <f>"BẢN TIN CHÀO BUỔI SÁNG NGÀY " &amp; daily_8h30_time[[#This Row],[date]]</f>
        <v>BẢN TIN CHÀO BUỔI SÁNG NGÀY 25/07/2025</v>
      </c>
      <c r="C2" s="15" t="s">
        <v>71</v>
      </c>
      <c r="D2" s="15"/>
      <c r="E2" s="15"/>
      <c r="F2" s="15"/>
      <c r="G2" s="15"/>
      <c r="H2" s="15"/>
    </row>
    <row r="3" spans="1:13" ht="14.6" customHeight="1" x14ac:dyDescent="0.4">
      <c r="C3" s="15"/>
      <c r="D3" s="15"/>
      <c r="E3" s="15"/>
      <c r="F3" s="15"/>
      <c r="G3" s="15"/>
      <c r="H3" s="15"/>
    </row>
    <row r="4" spans="1:13" ht="17.25" customHeight="1" x14ac:dyDescent="0.4"/>
    <row r="5" spans="1:13" ht="16.850000000000001" customHeight="1" x14ac:dyDescent="0.4">
      <c r="C5" s="11" t="s">
        <v>25</v>
      </c>
      <c r="D5" s="14" t="s">
        <v>67</v>
      </c>
      <c r="E5" s="14" t="s">
        <v>68</v>
      </c>
      <c r="G5" s="11" t="s">
        <v>26</v>
      </c>
      <c r="H5" s="14" t="s">
        <v>67</v>
      </c>
      <c r="I5" s="14" t="s">
        <v>68</v>
      </c>
      <c r="K5" s="11" t="s">
        <v>41</v>
      </c>
      <c r="L5" s="14" t="s">
        <v>67</v>
      </c>
      <c r="M5" s="14" t="s">
        <v>68</v>
      </c>
    </row>
    <row r="6" spans="1:13" ht="16.850000000000001" customHeight="1" x14ac:dyDescent="0.4">
      <c r="C6" s="4">
        <f>'data 8h30'!B3</f>
        <v>1531.1300048828125</v>
      </c>
      <c r="D6" s="12">
        <f>'data 8h30'!C3</f>
        <v>10.1099853515625</v>
      </c>
      <c r="E6" s="13">
        <f>'data 8h30'!D3</f>
        <v>6.6468456836472622E-3</v>
      </c>
      <c r="F6" s="5"/>
      <c r="G6" s="4">
        <f>'data 8h30'!H3</f>
        <v>1669.3299560546875</v>
      </c>
      <c r="H6" s="12">
        <f>'data 8h30'!I3</f>
        <v>8.0999755859375</v>
      </c>
      <c r="I6" s="13">
        <f>'data 8h30'!J3</f>
        <v>4.8758905637207306E-3</v>
      </c>
      <c r="K6" s="4">
        <f>'data 8h30'!N3</f>
        <v>1673</v>
      </c>
      <c r="L6" s="12">
        <f>'data 8h30'!O3</f>
        <v>17.5</v>
      </c>
      <c r="M6" s="13">
        <f>'data 8h30'!P3</f>
        <v>1.0570824524312794E-2</v>
      </c>
    </row>
    <row r="7" spans="1:13" ht="16.850000000000001" customHeight="1" x14ac:dyDescent="0.4"/>
    <row r="8" spans="1:13" ht="16.850000000000001" customHeight="1" x14ac:dyDescent="0.4"/>
    <row r="9" spans="1:13" ht="16.850000000000001" customHeight="1" x14ac:dyDescent="0.4"/>
    <row r="10" spans="1:13" ht="16.850000000000001" customHeight="1" x14ac:dyDescent="0.4"/>
    <row r="11" spans="1:13" ht="17.25" customHeight="1" x14ac:dyDescent="0.4"/>
    <row r="12" spans="1:13" ht="16.850000000000001" customHeight="1" x14ac:dyDescent="0.4">
      <c r="C12" s="11" t="s">
        <v>23</v>
      </c>
      <c r="D12" s="14" t="s">
        <v>67</v>
      </c>
      <c r="E12" s="14" t="s">
        <v>68</v>
      </c>
      <c r="G12" s="11" t="s">
        <v>24</v>
      </c>
      <c r="H12" s="14" t="s">
        <v>67</v>
      </c>
      <c r="I12" s="14" t="s">
        <v>68</v>
      </c>
      <c r="K12" s="11" t="s">
        <v>22</v>
      </c>
      <c r="L12" s="14" t="s">
        <v>67</v>
      </c>
      <c r="M12" s="14" t="s">
        <v>68</v>
      </c>
    </row>
    <row r="13" spans="1:13" ht="16.850000000000001" customHeight="1" x14ac:dyDescent="0.4">
      <c r="C13" s="4">
        <f>'data 8h30'!B25</f>
        <v>44693.91015625</v>
      </c>
      <c r="D13" s="12">
        <f>'data 8h30'!C25</f>
        <v>-316.37890625</v>
      </c>
      <c r="E13" s="13">
        <f>'data 8h30'!D25</f>
        <v>-7.0290352014998891E-3</v>
      </c>
      <c r="G13" s="4">
        <f>'data 8h30'!H25</f>
        <v>9105.1103515625</v>
      </c>
      <c r="H13" s="12">
        <f>'data 8h30'!I25</f>
        <v>-33.259765625</v>
      </c>
      <c r="I13" s="13">
        <f>'data 8h30'!J25</f>
        <v>-3.6395730527969405E-3</v>
      </c>
      <c r="K13" s="4">
        <f>'data 8h30'!N25</f>
        <v>3593.6552734375</v>
      </c>
      <c r="L13" s="12">
        <f>'data 8h30'!O25</f>
        <v>-12.071533203125</v>
      </c>
      <c r="M13" s="13">
        <f>'data 8h30'!P25</f>
        <v>-3.3478779315430085E-3</v>
      </c>
    </row>
    <row r="14" spans="1:13" ht="16.850000000000001" customHeight="1" x14ac:dyDescent="0.4"/>
    <row r="15" spans="1:13" ht="16.850000000000001" customHeight="1" x14ac:dyDescent="0.4"/>
    <row r="16" spans="1:13" ht="16.850000000000001" customHeight="1" x14ac:dyDescent="0.4"/>
    <row r="17" spans="3:25" ht="16.850000000000001" customHeight="1" x14ac:dyDescent="0.4"/>
    <row r="18" spans="3:25" ht="17.25" customHeight="1" x14ac:dyDescent="0.4"/>
    <row r="19" spans="3:25" ht="16.850000000000001" customHeight="1" x14ac:dyDescent="0.4">
      <c r="C19" s="11" t="s">
        <v>69</v>
      </c>
      <c r="D19" s="14" t="s">
        <v>67</v>
      </c>
      <c r="E19" s="14" t="s">
        <v>68</v>
      </c>
      <c r="G19" s="11" t="s">
        <v>27</v>
      </c>
      <c r="H19" s="14" t="s">
        <v>67</v>
      </c>
      <c r="I19" s="14" t="s">
        <v>68</v>
      </c>
      <c r="K19" s="11" t="s">
        <v>70</v>
      </c>
      <c r="L19" s="14" t="s">
        <v>67</v>
      </c>
      <c r="M19" s="14" t="s">
        <v>68</v>
      </c>
    </row>
    <row r="20" spans="3:25" ht="16.850000000000001" customHeight="1" x14ac:dyDescent="0.4">
      <c r="C20" s="4">
        <f>'data 8h30'!B47</f>
        <v>3355.226318359375</v>
      </c>
      <c r="D20" s="12">
        <f>'data 8h30'!C47</f>
        <v>-15.718505859375</v>
      </c>
      <c r="E20" s="13">
        <f>'data 8h30'!D47</f>
        <v>-4.6629377456565146E-3</v>
      </c>
      <c r="G20" s="4">
        <f>'data 8h30'!H47</f>
        <v>97.523327342936213</v>
      </c>
      <c r="H20" s="12">
        <f>'data 8h30'!I47</f>
        <v>6.4200074491964187E-2</v>
      </c>
      <c r="I20" s="13">
        <f>'data 8h30'!J47</f>
        <v>6.5873845058272984E-4</v>
      </c>
      <c r="K20" s="4">
        <f>'data 8h30'!N47</f>
        <v>26110</v>
      </c>
      <c r="L20" s="12">
        <f>'data 8h30'!O47</f>
        <v>-15</v>
      </c>
      <c r="M20" s="13">
        <f>'data 8h30'!P47</f>
        <v>-5.7416267942578258E-4</v>
      </c>
    </row>
    <row r="21" spans="3:25" ht="16.850000000000001" customHeight="1" x14ac:dyDescent="0.4"/>
    <row r="22" spans="3:25" ht="16.850000000000001" customHeight="1" x14ac:dyDescent="0.4"/>
    <row r="23" spans="3:25" ht="16.850000000000001" customHeight="1" x14ac:dyDescent="0.4">
      <c r="C23" s="19"/>
      <c r="D23" s="19"/>
      <c r="E23" s="19"/>
      <c r="F23" s="19"/>
      <c r="G23" s="19"/>
      <c r="H23" s="19"/>
      <c r="I23" s="19"/>
      <c r="J23" s="19"/>
      <c r="K23" s="19"/>
      <c r="L23" s="19"/>
      <c r="M23" s="19"/>
    </row>
    <row r="24" spans="3:25" ht="16.850000000000001" customHeight="1" x14ac:dyDescent="0.4">
      <c r="C24" s="19"/>
      <c r="D24" s="19"/>
      <c r="E24" s="19"/>
      <c r="F24" s="19"/>
      <c r="G24" s="19"/>
      <c r="H24" s="19"/>
      <c r="I24" s="19"/>
      <c r="J24" s="19"/>
      <c r="K24" s="19"/>
      <c r="L24" s="19"/>
      <c r="M24" s="19"/>
    </row>
    <row r="25" spans="3:25" ht="17.25" customHeight="1" thickBot="1" x14ac:dyDescent="0.45">
      <c r="C25" s="16" t="str">
        <f>"*Dữ liệu cập nhật lúc " &amp; daily_8h30_time!$A$2 &amp; " ngày " &amp; daily_8h30_time!$B$2</f>
        <v>*Dữ liệu cập nhật lúc 15:00 ngày 25/07/2025</v>
      </c>
      <c r="D25" s="16"/>
      <c r="E25" s="16"/>
      <c r="F25" s="16"/>
      <c r="G25" s="16"/>
      <c r="H25" s="16"/>
      <c r="I25" s="16"/>
      <c r="J25" s="16"/>
      <c r="K25" s="16"/>
      <c r="L25" s="16"/>
      <c r="M25" s="16"/>
    </row>
    <row r="26" spans="3:25" ht="17.149999999999999" customHeight="1" x14ac:dyDescent="0.4">
      <c r="C26" s="17" t="str">
        <f>"BÁO CÁO CHIẾN LƯỢC HÀNG NGÀY | " &amp; $A$2</f>
        <v>BÁO CÁO CHIẾN LƯỢC HÀNG NGÀY | BẢN TIN CHÀO BUỔI SÁNG NGÀY 25/07/2025</v>
      </c>
      <c r="D26" s="17"/>
      <c r="E26" s="17"/>
      <c r="F26" s="17"/>
      <c r="G26" s="17"/>
      <c r="H26" s="17"/>
      <c r="I26" s="17"/>
      <c r="J26" s="8"/>
      <c r="K26" s="9"/>
      <c r="L26" s="9"/>
      <c r="M26" s="10" t="s">
        <v>65</v>
      </c>
    </row>
    <row r="27" spans="3:25" ht="14.6" customHeight="1" x14ac:dyDescent="0.4">
      <c r="P27" s="15" t="s">
        <v>74</v>
      </c>
      <c r="Q27" s="15"/>
      <c r="R27" s="15"/>
      <c r="S27" s="15"/>
      <c r="T27" s="3"/>
      <c r="U27" s="3"/>
    </row>
    <row r="28" spans="3:25" ht="14.6" customHeight="1" x14ac:dyDescent="0.4">
      <c r="P28" s="15"/>
      <c r="Q28" s="15"/>
      <c r="R28" s="15"/>
      <c r="S28" s="15"/>
      <c r="T28" s="3"/>
      <c r="U28" s="3"/>
    </row>
    <row r="30" spans="3:25" ht="45.9" customHeight="1" x14ac:dyDescent="0.4">
      <c r="P30" s="28" t="e" cm="1" vm="2">
        <f t="array" ref="P30">_xlfn.IMAGE(TRANSPOSE(_xlfn._xlws.FILTER('news 8h30'!H3:H12, 'news 8h30'!A3:A12="o")), "image", 1)</f>
        <v>#VALUE!</v>
      </c>
      <c r="Q30" s="28"/>
      <c r="R30" s="28"/>
      <c r="S30" s="28"/>
      <c r="T30" s="28"/>
      <c r="U30" s="33" t="str" cm="1">
        <f t="array" ref="U30">TRANSPOSE(_xlfn._xlws.FILTER('news 8h30'!F3:F12, 'news 8h30'!A3:A12="o"))</f>
        <v>Danh sách cổ đông nhận bồi thường ROS giá 5.466 - 7.215 đồng/cp, người nhiều nhất 180 tỷ, có cả công ty chứng khoán</v>
      </c>
      <c r="V30" s="33"/>
      <c r="W30" s="33"/>
      <c r="X30" s="33"/>
      <c r="Y30" s="33"/>
    </row>
    <row r="31" spans="3:25" ht="78.45" customHeight="1" x14ac:dyDescent="0.4">
      <c r="P31" s="28"/>
      <c r="Q31" s="28"/>
      <c r="R31" s="28"/>
      <c r="S31" s="28"/>
      <c r="T31" s="28"/>
      <c r="U31" s="38" t="str" cm="1">
        <f t="array" ref="U31">TRIM(SUBSTITUTE(TRANSPOSE(_xlfn._xlws.FILTER('news 8h30'!G3:G12, 'news 8h30'!A3:A12="o")), CHAR(10), " "))</f>
        <v>Thi hành án dân sự Hà Nội thông báo người mua cổ phiếu FLC Faros nhận bồi thường. 133 bị hại mua cổ phiếu ban đầu nhận 7.215 đồng/cổ phiếu ROS. 27.881 người có quyền lợi nhận 5.466 đồng/cổ phiếu, tổng hơn 1.783 tỷ đồng. Nhà đầu tư KIM GYU L nhận hơn 1,08 tỷ đồng với 150.000 cổ phiếu. Nhà đầu tư Lê Văn L nhận hơn 180 tỷ đồng với 32.940.800 cổ phiếu.</v>
      </c>
      <c r="V31" s="38"/>
      <c r="W31" s="38"/>
      <c r="X31" s="38"/>
      <c r="Y31" s="38"/>
    </row>
    <row r="32" spans="3:25" ht="14.6" customHeight="1" x14ac:dyDescent="0.4">
      <c r="P32" s="28"/>
      <c r="Q32" s="28"/>
      <c r="R32" s="28"/>
      <c r="S32" s="28"/>
      <c r="T32" s="28"/>
      <c r="U32" s="44" t="s">
        <v>138</v>
      </c>
      <c r="V32" s="45" t="str" cm="1">
        <f t="array" ref="V32">TRANSPOSE(_xlfn._xlws.FILTER('news 8h30'!D5:D14, 'news 8h30'!A5:A14="o"))</f>
        <v>Tích cực</v>
      </c>
      <c r="W32" s="45"/>
      <c r="X32" s="45"/>
      <c r="Y32" s="45"/>
    </row>
    <row r="33" spans="11:30" ht="19.3" customHeight="1" x14ac:dyDescent="0.4">
      <c r="Q33" s="21"/>
      <c r="R33" s="20"/>
      <c r="S33" s="20"/>
      <c r="T33" s="20"/>
      <c r="U33" s="20"/>
      <c r="V33" s="21"/>
      <c r="W33" s="20"/>
      <c r="X33" s="20"/>
      <c r="Y33" s="20"/>
    </row>
    <row r="34" spans="11:30" ht="36.450000000000003" customHeight="1" x14ac:dyDescent="0.4">
      <c r="K34" s="31" t="str" cm="1">
        <f t="array" ref="K34:M34">TRANSPOSE(_xlfn._xlws.FILTER('news 8h30'!F3:F12, 'news 8h30'!A3:A12="x"))</f>
        <v>Từ năm 2026, mức lương tối thiểu vùng sẽ có thay đổi quan trọng: Người lao động chỉ còn 1 tuần để làm việc này</v>
      </c>
      <c r="L34" s="31" t="str">
        <v>Ông Petri Deryng: Kịch bản VN-Index đạt 1.800 điểm Giáng sinh năm nay không phi thực tế</v>
      </c>
      <c r="M34" s="31" t="str">
        <v>Khu công nghiệp sinh thái: Từ giải pháp xanh đến lợi thế cạnh tranh</v>
      </c>
      <c r="N34" t="s">
        <v>77</v>
      </c>
      <c r="P34" s="41" t="str">
        <f>K34</f>
        <v>Từ năm 2026, mức lương tối thiểu vùng sẽ có thay đổi quan trọng: Người lao động chỉ còn 1 tuần để làm việc này</v>
      </c>
      <c r="Q34" s="41"/>
      <c r="R34" s="35"/>
      <c r="S34" s="36" t="str">
        <f>L34</f>
        <v>Ông Petri Deryng: Kịch bản VN-Index đạt 1.800 điểm Giáng sinh năm nay không phi thực tế</v>
      </c>
      <c r="T34" s="36"/>
      <c r="U34" s="36"/>
      <c r="V34" s="36"/>
      <c r="W34" s="35"/>
      <c r="X34" s="41" t="str">
        <f>M34</f>
        <v>Khu công nghiệp sinh thái: Từ giải pháp xanh đến lợi thế cạnh tranh</v>
      </c>
      <c r="Y34" s="41"/>
    </row>
    <row r="35" spans="11:30" ht="120.45" customHeight="1" x14ac:dyDescent="0.4">
      <c r="K35" s="30" t="str" cm="1">
        <f t="array" ref="K35:M35">TRANSPOSE(_xlfn._xlws.FILTER('news 8h30'!G3:G12, 'news 8h30'!A3:A12="x"))</f>
        <v>Bộ Nội vụ đề xuất tăng lương tối thiểu 250.000-350.000 đồng/tháng.
Nghị định quy định lương tối thiểu tháng và giờ cho người lao động.
Đối tượng áp dụng gồm người lao động, người sử dụng lao động và các bên liên quan.
Mức lương tối thiểu giờ được phân theo bốn vùng, từ 17.800 đến 25.500 đồng.
Dự thảo được lấy ý kiến đến hết ngày 1/8/2025, áp dụng từ 1/1/2026.</v>
      </c>
      <c r="L35" s="30" t="str">
        <v>Thị trường chứng khoán Việt Nam có thể tiếp tục vượt trội, VN-Index hướng tới mốc 1.800 điểm. Quan hệ Mỹ-Việt ổn định và kỳ vọng FTSE nâng hạng hỗ trợ dòng vốn quốc tế. Fed giảm lãi suất dự kiến thu hút vốn ngoại, đồng VND mạnh lên. Kinh tế Việt Nam tăng trưởng GDP 8%, chính sách kích cầu hỗ trợ thị trường. Dòng vốn ngoại quay lại mua ròng thể hiện niềm tin nhà đầu tư tăng trở lại.</v>
      </c>
      <c r="M35" s="30" t="str">
        <v>Phát triển khu công nghiệp sinh thái là xu thế toàn cầu, nâng cao năng lực cạnh tranh quốc gia.
Chương trình GEIPP Việt Nam giúp 90 doanh nghiệp tiết kiệm 2,6 triệu USD/năm.
Hơn 900 cơ hội khu công nghiệp sinh thái đã được xác định, 400+ đã thực hiện.
Việt Nam có 6 khu công nghiệp đang được hỗ trợ chuyển đổi mô hình sinh thái.
Hoàn thiện pháp lý, chính sách hỗ trợ là yếu tố then chốt thúc đẩy phát triển.</v>
      </c>
      <c r="N35" t="s">
        <v>77</v>
      </c>
      <c r="P35" s="32" t="str">
        <f>TRIM(SUBSTITUTE(K35, CHAR(10), " "))</f>
        <v>Bộ Nội vụ đề xuất tăng lương tối thiểu 250.000-350.000 đồng/tháng. Nghị định quy định lương tối thiểu tháng và giờ cho người lao động. Đối tượng áp dụng gồm người lao động, người sử dụng lao động và các bên liên quan. Mức lương tối thiểu giờ được phân theo bốn vùng, từ 17.800 đến 25.500 đồng. Dự thảo được lấy ý kiến đến hết ngày 1/8/2025, áp dụng từ 1/1/2026.</v>
      </c>
      <c r="Q35" s="32"/>
      <c r="R35" s="22"/>
      <c r="S35" s="32" t="str">
        <f>TRIM(SUBSTITUTE(L35, CHAR(10), " "))</f>
        <v>Thị trường chứng khoán Việt Nam có thể tiếp tục vượt trội, VN-Index hướng tới mốc 1.800 điểm. Quan hệ Mỹ-Việt ổn định và kỳ vọng FTSE nâng hạng hỗ trợ dòng vốn quốc tế. Fed giảm lãi suất dự kiến thu hút vốn ngoại, đồng VND mạnh lên. Kinh tế Việt Nam tăng trưởng GDP 8%, chính sách kích cầu hỗ trợ thị trường. Dòng vốn ngoại quay lại mua ròng thể hiện niềm tin nhà đầu tư tăng trở lại.</v>
      </c>
      <c r="T35" s="32"/>
      <c r="U35" s="32"/>
      <c r="V35" s="32"/>
      <c r="W35" s="22"/>
      <c r="X35" s="32" t="str">
        <f>TRIM(SUBSTITUTE(M35, CHAR(10), " "))</f>
        <v>Phát triển khu công nghiệp sinh thái là xu thế toàn cầu, nâng cao năng lực cạnh tranh quốc gia. Chương trình GEIPP Việt Nam giúp 90 doanh nghiệp tiết kiệm 2,6 triệu USD/năm. Hơn 900 cơ hội khu công nghiệp sinh thái đã được xác định, 400+ đã thực hiện. Việt Nam có 6 khu công nghiệp đang được hỗ trợ chuyển đổi mô hình sinh thái. Hoàn thiện pháp lý, chính sách hỗ trợ là yếu tố then chốt thúc đẩy phát triển.</v>
      </c>
      <c r="Y35" s="32"/>
    </row>
    <row r="36" spans="11:30" ht="21.45" customHeight="1" x14ac:dyDescent="0.4">
      <c r="K36" s="39" t="str" cm="1">
        <f t="array" ref="K36:M36">TRANSPOSE(_xlfn._xlws.FILTER('news 8h30'!D3:D12, 'news 8h30'!A3:A12="x"))</f>
        <v>Tích cực</v>
      </c>
      <c r="L36" s="39" t="str">
        <v>Tích cực</v>
      </c>
      <c r="M36" s="39" t="str">
        <v>Tích cực</v>
      </c>
      <c r="N36" t="s">
        <v>77</v>
      </c>
      <c r="P36" s="43" t="s">
        <v>138</v>
      </c>
      <c r="Q36" s="40" t="str">
        <f>K36</f>
        <v>Tích cực</v>
      </c>
      <c r="R36" s="37"/>
      <c r="S36" s="43" t="s">
        <v>138</v>
      </c>
      <c r="T36" s="42" t="str">
        <f>L36</f>
        <v>Tích cực</v>
      </c>
      <c r="U36" s="42"/>
      <c r="V36" s="42"/>
      <c r="W36" s="37"/>
      <c r="X36" s="43" t="s">
        <v>138</v>
      </c>
      <c r="Y36" s="42" t="str">
        <f>M36</f>
        <v>Tích cực</v>
      </c>
      <c r="Z36" s="42"/>
    </row>
    <row r="37" spans="11:30" ht="17.149999999999999" customHeight="1" thickBot="1" x14ac:dyDescent="0.45">
      <c r="R37" s="37"/>
      <c r="S37" s="37"/>
      <c r="T37" s="37"/>
      <c r="U37" s="37"/>
      <c r="V37" s="37"/>
      <c r="W37" s="37"/>
      <c r="X37" s="37"/>
      <c r="Y37" s="6" t="str">
        <f>"*Dữ liệu cập nhật lúc " &amp; daily_8h30_time!$A$2 &amp; " ngày " &amp; daily_8h30_time!$B$2</f>
        <v>*Dữ liệu cập nhật lúc 15:00 ngày 25/07/2025</v>
      </c>
      <c r="Z37" s="37"/>
      <c r="AA37" s="37"/>
      <c r="AB37" s="37"/>
      <c r="AC37" s="37"/>
      <c r="AD37" s="37"/>
    </row>
    <row r="38" spans="11:30" ht="17.149999999999999" customHeight="1" x14ac:dyDescent="0.4">
      <c r="P38" s="46" t="str">
        <f>"BÁO CÁO CHIẾN LƯỢC HÀNG NGÀY | " &amp; $A$2</f>
        <v>BÁO CÁO CHIẾN LƯỢC HÀNG NGÀY | BẢN TIN CHÀO BUỔI SÁNG NGÀY 25/07/2025</v>
      </c>
      <c r="Q38" s="46"/>
      <c r="R38" s="46"/>
      <c r="S38" s="46"/>
      <c r="T38" s="46"/>
      <c r="U38" s="7"/>
      <c r="V38" s="9"/>
      <c r="W38" s="9"/>
      <c r="X38" s="9"/>
      <c r="Y38" s="10" t="s">
        <v>139</v>
      </c>
    </row>
    <row r="39" spans="11:30" ht="15" customHeight="1" x14ac:dyDescent="0.4">
      <c r="P39" s="15" t="s">
        <v>140</v>
      </c>
      <c r="Q39" s="15"/>
      <c r="R39" s="15"/>
      <c r="S39" s="15"/>
      <c r="T39" s="3"/>
      <c r="U39" s="3"/>
    </row>
    <row r="40" spans="11:30" ht="15" customHeight="1" x14ac:dyDescent="0.4">
      <c r="P40" s="15"/>
      <c r="Q40" s="15"/>
      <c r="R40" s="15"/>
      <c r="S40" s="15"/>
      <c r="T40" s="3"/>
      <c r="U40" s="3"/>
    </row>
    <row r="42" spans="11:30" ht="33" customHeight="1" x14ac:dyDescent="0.4">
      <c r="P42" s="28" t="e" cm="1" vm="3">
        <f t="array" ref="P42">_xlfn.IMAGE(TRANSPOSE(_xlfn._xlws.FILTER('news 8h30'!H15:H24, 'news 8h30'!A15:A24="o")), "image", 1)</f>
        <v>#VALUE!</v>
      </c>
      <c r="Q42" s="28"/>
      <c r="R42" s="28"/>
      <c r="S42" s="28"/>
      <c r="T42" s="28"/>
      <c r="U42" s="33" t="str" cm="1">
        <f t="array" ref="U42">TRANSPOSE(_xlfn._xlws.FILTER('news 8h30'!F15:F24, 'news 8h30'!A15:A24="o"))</f>
        <v>Ông Trump bất ngờ thị sát Fed</v>
      </c>
      <c r="V42" s="33"/>
      <c r="W42" s="33"/>
      <c r="X42" s="33"/>
      <c r="Y42" s="33"/>
    </row>
    <row r="43" spans="11:30" ht="93.45" customHeight="1" x14ac:dyDescent="0.4">
      <c r="P43" s="28"/>
      <c r="Q43" s="28"/>
      <c r="R43" s="28"/>
      <c r="S43" s="28"/>
      <c r="T43" s="28"/>
      <c r="U43" s="38" t="str" cm="1">
        <f t="array" ref="U43">TRIM(SUBSTITUTE(TRANSPOSE(_xlfn._xlws.FILTER('news 8h30'!G15:G24, 'news 8h30'!A15:A24="o")), CHAR(10), " "))</f>
        <v>Tổng thống Trump bất ngờ thị sát Cục Dự trữ Liên bang vào ngày 31/07 tới. Nhà Trắng chỉ trích chi phí xây dựng ngân hàng trung ương đội lên 2.5 tỷ USD. Ông Trump không hài lòng với mức lãi suất hiện tại, cho rằng cao hơn thực tế 3%. Lãi suất Fed đang cao gấp đôi Ngân hàng Trung ương châu Âu, vượt 1.5% so với Canada. Lợi suất trái phiếu Kho bạc Mỹ kỳ hạn 2 năm hiện ở mức 3.923%.</v>
      </c>
      <c r="V43" s="38"/>
      <c r="W43" s="38"/>
      <c r="X43" s="38"/>
      <c r="Y43" s="38"/>
    </row>
    <row r="44" spans="11:30" x14ac:dyDescent="0.4">
      <c r="P44" s="28"/>
      <c r="Q44" s="28"/>
      <c r="R44" s="28"/>
      <c r="S44" s="28"/>
      <c r="T44" s="28"/>
      <c r="U44" s="44" t="s">
        <v>138</v>
      </c>
      <c r="V44" s="45" t="str" cm="1">
        <f t="array" ref="V44">TRANSPOSE(_xlfn._xlws.FILTER('news 8h30'!D15:D24, 'news 8h30'!A15:A24="o"))</f>
        <v>Tiêu cực</v>
      </c>
      <c r="W44" s="45"/>
      <c r="X44" s="45"/>
      <c r="Y44" s="45"/>
    </row>
    <row r="45" spans="11:30" ht="19.75" customHeight="1" x14ac:dyDescent="0.4">
      <c r="Q45" s="21"/>
      <c r="R45" s="20"/>
      <c r="S45" s="20"/>
      <c r="T45" s="20"/>
      <c r="U45" s="20"/>
      <c r="V45" s="21"/>
      <c r="W45" s="20"/>
      <c r="X45" s="20"/>
      <c r="Y45" s="20"/>
    </row>
    <row r="46" spans="11:30" ht="39" customHeight="1" x14ac:dyDescent="0.4">
      <c r="K46" s="31" t="str" cm="1">
        <f t="array" ref="K46:M46">TRANSPOSE(_xlfn._xlws.FILTER('news 8h30'!F15:F24, 'news 8h30'!A15:A24="x"))</f>
        <v>Đồng ruble của Nga tăng giá mạnh so với đồng USD: Lợi bất cập hại?</v>
      </c>
      <c r="L46" s="31" t="str">
        <v>Một ngành quan trọng ở nền kinh tế tỷ dân rơi vào khủng hoảng vì thiếu... rác: Loạt nhà máy bỏ không, ‘méo mặt’ vì vượt kế hoạch ngoạn mục</v>
      </c>
      <c r="M46" s="31" t="str">
        <v>Đồng ruble tăng giá mạnh: Lợi bất cập hại?</v>
      </c>
      <c r="P46" s="41" t="str">
        <f>K46</f>
        <v>Đồng ruble của Nga tăng giá mạnh so với đồng USD: Lợi bất cập hại?</v>
      </c>
      <c r="Q46" s="41"/>
      <c r="R46" s="35"/>
      <c r="S46" s="36" t="str">
        <f>L46</f>
        <v>Một ngành quan trọng ở nền kinh tế tỷ dân rơi vào khủng hoảng vì thiếu... rác: Loạt nhà máy bỏ không, ‘méo mặt’ vì vượt kế hoạch ngoạn mục</v>
      </c>
      <c r="T46" s="36"/>
      <c r="U46" s="36"/>
      <c r="V46" s="36"/>
      <c r="W46" s="35"/>
      <c r="X46" s="41" t="str">
        <f>M46</f>
        <v>Đồng ruble tăng giá mạnh: Lợi bất cập hại?</v>
      </c>
      <c r="Y46" s="41"/>
    </row>
    <row r="47" spans="11:30" ht="115.75" customHeight="1" x14ac:dyDescent="0.4">
      <c r="K47" s="30" t="str" cm="1">
        <f t="array" ref="K47:M47">TRANSPOSE(_xlfn._xlws.FILTER('news 8h30'!G15:G24, 'news 8h30'!A15:A24="x"))</f>
        <v>Ruble Nga tăng 45% so với USD, có thể ảnh hưởng doanh thu ngân sách.
Doanh nghiệp xuất khẩu nga đối mặt hàng hóa đắt đỏ, giảm lợi thế cạnh tranh toàn cầu.
Chính sách tiền tệ thắt chặt, lãi suất trên 20% thúc đẩy nhà đầu tư gửi ruble.
Chính phủ Nga mong muốn ruble yếu hơn để cải thiện nguồn thu ngân sách quốc gia.
Tương lai ruble Nga đối mặt áp lực khi dự kiến hạ lãi suất và lệnh trừng phạt mới.</v>
      </c>
      <c r="L47" s="30" t="str">
        <v>Ngành đốt rác Trung Quốc dư thừa công suất do lượng rác phát sinh giảm.
Công suất đốt rác tăng gấp đôi, đạt 1,11 triệu tấn/ngày từ 2019.
Năm 2023, chỉ khoảng 60% công suất nhà máy được vận hành hiệu quả.
Dự báo quá lạc quan về đô thị hóa và đại dịch làm giảm lượng rác.
Phân loại rác từ 2017 cũng khiến lượng rác có thể đốt giảm đáng kể.</v>
      </c>
      <c r="M47" s="30" t="str">
        <v>Đồng ruble Nga tăng 45% so với USD nhờ chính sách tiền tệ chặt chẽ, hạ nhập khẩu.
Doanh thu năng lượng quy đổi sang ruble ít hơn, ảnh hưởng tiêu cực đến ngân sách.
Xuất khẩu của Nga trở nên đắt đỏ hơn, gây khó khăn cho các doanh nghiệp.
Chính phủ Nga kỳ vọng ruble yếu hơn với dự toán 94,3 ruble/USD vào năm 2025.
Ngân hàng Trung ương Nga có thể hạ lãi suất, gây áp lực giảm giá cho đồng ruble.</v>
      </c>
      <c r="P47" s="32" t="str">
        <f>TRIM(SUBSTITUTE(K47, CHAR(10), " "))</f>
        <v>Ruble Nga tăng 45% so với USD, có thể ảnh hưởng doanh thu ngân sách. Doanh nghiệp xuất khẩu nga đối mặt hàng hóa đắt đỏ, giảm lợi thế cạnh tranh toàn cầu. Chính sách tiền tệ thắt chặt, lãi suất trên 20% thúc đẩy nhà đầu tư gửi ruble. Chính phủ Nga mong muốn ruble yếu hơn để cải thiện nguồn thu ngân sách quốc gia. Tương lai ruble Nga đối mặt áp lực khi dự kiến hạ lãi suất và lệnh trừng phạt mới.</v>
      </c>
      <c r="Q47" s="32"/>
      <c r="R47" s="22"/>
      <c r="S47" s="32" t="str">
        <f>TRIM(SUBSTITUTE(L47, CHAR(10), " "))</f>
        <v>Ngành đốt rác Trung Quốc dư thừa công suất do lượng rác phát sinh giảm. Công suất đốt rác tăng gấp đôi, đạt 1,11 triệu tấn/ngày từ 2019. Năm 2023, chỉ khoảng 60% công suất nhà máy được vận hành hiệu quả. Dự báo quá lạc quan về đô thị hóa và đại dịch làm giảm lượng rác. Phân loại rác từ 2017 cũng khiến lượng rác có thể đốt giảm đáng kể.</v>
      </c>
      <c r="T47" s="32"/>
      <c r="U47" s="32"/>
      <c r="V47" s="32"/>
      <c r="W47" s="22"/>
      <c r="X47" s="32" t="str">
        <f>TRIM(SUBSTITUTE(M47, CHAR(10), " "))</f>
        <v>Đồng ruble Nga tăng 45% so với USD nhờ chính sách tiền tệ chặt chẽ, hạ nhập khẩu. Doanh thu năng lượng quy đổi sang ruble ít hơn, ảnh hưởng tiêu cực đến ngân sách. Xuất khẩu của Nga trở nên đắt đỏ hơn, gây khó khăn cho các doanh nghiệp. Chính phủ Nga kỳ vọng ruble yếu hơn với dự toán 94,3 ruble/USD vào năm 2025. Ngân hàng Trung ương Nga có thể hạ lãi suất, gây áp lực giảm giá cho đồng ruble.</v>
      </c>
      <c r="Y47" s="32"/>
    </row>
    <row r="48" spans="11:30" ht="21.45" customHeight="1" x14ac:dyDescent="0.4">
      <c r="K48" s="39" t="str" cm="1">
        <f t="array" ref="K48:M48">TRANSPOSE(_xlfn._xlws.FILTER('news 8h30'!D15:D24, 'news 8h30'!A15:A24="x"))</f>
        <v>Tiêu cực</v>
      </c>
      <c r="L48" s="39" t="str">
        <v>Tiêu cực</v>
      </c>
      <c r="M48" s="39" t="str">
        <v>Tiêu cực</v>
      </c>
      <c r="P48" s="43" t="s">
        <v>138</v>
      </c>
      <c r="Q48" s="40" t="str">
        <f>K48</f>
        <v>Tiêu cực</v>
      </c>
      <c r="R48" s="37"/>
      <c r="S48" s="43" t="s">
        <v>138</v>
      </c>
      <c r="T48" s="42" t="str">
        <f>L48</f>
        <v>Tiêu cực</v>
      </c>
      <c r="U48" s="42"/>
      <c r="V48" s="42"/>
      <c r="W48" s="37"/>
      <c r="X48" s="43" t="s">
        <v>138</v>
      </c>
      <c r="Y48" s="42" t="str">
        <f>M48</f>
        <v>Tiêu cực</v>
      </c>
      <c r="Z48" s="42"/>
    </row>
    <row r="49" spans="11:34" ht="16.75" customHeight="1" thickBot="1" x14ac:dyDescent="0.45">
      <c r="R49" s="37"/>
      <c r="S49" s="37"/>
      <c r="T49" s="37"/>
      <c r="U49" s="37"/>
      <c r="V49" s="37"/>
      <c r="W49" s="37"/>
      <c r="X49" s="37"/>
      <c r="Y49" s="6" t="str">
        <f>"*Dữ liệu cập nhật lúc " &amp; daily_8h30_time!$A$2 &amp; " ngày " &amp; daily_8h30_time!$B$2</f>
        <v>*Dữ liệu cập nhật lúc 15:00 ngày 25/07/2025</v>
      </c>
      <c r="Z49" s="37"/>
    </row>
    <row r="50" spans="11:34" ht="17.149999999999999" customHeight="1" x14ac:dyDescent="0.4">
      <c r="P50" s="46" t="str">
        <f>"BÁO CÁO CHIẾN LƯỢC HÀNG NGÀY | " &amp; $A$2</f>
        <v>BÁO CÁO CHIẾN LƯỢC HÀNG NGÀY | BẢN TIN CHÀO BUỔI SÁNG NGÀY 25/07/2025</v>
      </c>
      <c r="Q50" s="46"/>
      <c r="R50" s="46"/>
      <c r="S50" s="46"/>
      <c r="T50" s="46"/>
      <c r="U50" s="7"/>
      <c r="V50" s="9"/>
      <c r="W50" s="9"/>
      <c r="X50" s="9"/>
      <c r="Y50" s="10" t="s">
        <v>185</v>
      </c>
    </row>
    <row r="51" spans="11:34" ht="14.6" customHeight="1" x14ac:dyDescent="0.4">
      <c r="P51" s="15" t="s">
        <v>141</v>
      </c>
      <c r="Q51" s="15"/>
      <c r="R51" s="15"/>
      <c r="S51" s="15"/>
      <c r="T51" s="3"/>
      <c r="U51" s="3"/>
    </row>
    <row r="52" spans="11:34" ht="14.6" customHeight="1" x14ac:dyDescent="0.4">
      <c r="P52" s="15"/>
      <c r="Q52" s="15"/>
      <c r="R52" s="15"/>
      <c r="S52" s="15"/>
      <c r="T52" s="3"/>
      <c r="U52" s="3"/>
    </row>
    <row r="54" spans="11:34" ht="43.85" customHeight="1" x14ac:dyDescent="0.4">
      <c r="P54" s="28" t="e" cm="1" vm="4">
        <f t="array" ref="P54">_xlfn.IMAGE(TRANSPOSE(_xlfn._xlws.FILTER('news 8h30'!H27:H36, 'news 8h30'!A27:A36="o")), "image", 1)</f>
        <v>#VALUE!</v>
      </c>
      <c r="Q54" s="28"/>
      <c r="R54" s="28"/>
      <c r="S54" s="28"/>
      <c r="T54" s="28"/>
      <c r="U54" s="33" t="str" cm="1">
        <f t="array" ref="U54">TRANSPOSE(_xlfn._xlws.FILTER('news 8h30'!F27:F36, 'news 8h30'!A27:A36="o"))</f>
        <v>Petrovietnam chiếm 48% tổng doanh thu và 64,8% nộp ngân sách Nhà nước toàn khối doanh nghiệp thuộc Bộ Tài chính trong 6T2025</v>
      </c>
      <c r="V54" s="33"/>
      <c r="W54" s="33"/>
      <c r="X54" s="33"/>
      <c r="Y54" s="33"/>
    </row>
    <row r="55" spans="11:34" ht="81" customHeight="1" x14ac:dyDescent="0.4">
      <c r="P55" s="28"/>
      <c r="Q55" s="28"/>
      <c r="R55" s="28"/>
      <c r="S55" s="28"/>
      <c r="T55" s="28"/>
      <c r="U55" s="38" t="str" cm="1">
        <f t="array" ref="U55">TRIM(SUBSTITUTE(TRANSPOSE(_xlfn._xlws.FILTER('news 8h30'!G27:G36, 'news 8h30'!A27:A36="o")), CHAR(10), " "))</f>
        <v>Doanh nghiệp Nhà nước phục hồi tích cực, đạt 50,3% kế hoạch doanh thu. Tổng lợi nhuận trước thuế hợp nhất đạt 82.100 tỷ đồng, bằng 93,1% cùng kỳ. Petrovietnam đóng góp lớn, doanh thu 510.000 tỷ đồng, nộp ngân sách 66.500 tỷ. Lĩnh vực năng lượng, dầu khí, than đều tăng trưởng so với cùng kỳ. Vận tải hàng không, đường bộ, công nghiệp, nông nghiệp đều có tăng trưởng.</v>
      </c>
      <c r="V55" s="38"/>
      <c r="W55" s="38"/>
      <c r="X55" s="38"/>
      <c r="Y55" s="38"/>
    </row>
    <row r="56" spans="11:34" x14ac:dyDescent="0.4">
      <c r="P56" s="28"/>
      <c r="Q56" s="28"/>
      <c r="R56" s="28"/>
      <c r="S56" s="28"/>
      <c r="T56" s="28"/>
      <c r="U56" s="44" t="s">
        <v>138</v>
      </c>
      <c r="V56" s="45" t="str" cm="1">
        <f t="array" ref="V56">TRANSPOSE(_xlfn._xlws.FILTER('news 8h30'!D27:D36, 'news 8h30'!A27:A36="o"))</f>
        <v>Tích cực</v>
      </c>
      <c r="W56" s="45"/>
      <c r="X56" s="45"/>
      <c r="Y56" s="45"/>
    </row>
    <row r="57" spans="11:34" ht="22.3" customHeight="1" x14ac:dyDescent="0.4">
      <c r="Q57" s="21"/>
      <c r="R57" s="20"/>
      <c r="S57" s="20"/>
      <c r="T57" s="20"/>
      <c r="U57" s="20"/>
      <c r="V57" s="21"/>
      <c r="W57" s="20"/>
      <c r="X57" s="20"/>
      <c r="Y57" s="20"/>
    </row>
    <row r="58" spans="11:34" ht="43.3" customHeight="1" x14ac:dyDescent="0.4">
      <c r="K58" s="31" t="str" cm="1">
        <f t="array" ref="K58:M58">TRANSPOSE(_xlfn._xlws.FILTER('news 8h30'!F27:F36, 'news 8h30'!A27:A36="x"))</f>
        <v>Lợi nhuận quý VietCredit lập kỷ lục sau tái cấu trúc</v>
      </c>
      <c r="L58" s="31" t="str">
        <v>Biên lợi nhuận lao dốc, SLS lãi thấp nhất 3 năm</v>
      </c>
      <c r="M58" s="31" t="str">
        <v>FPT Telecom báo lãi kỷ lục giữa biến động chuyển giao vốn Nhà nước</v>
      </c>
      <c r="P58" s="41" t="str">
        <f>K58</f>
        <v>Lợi nhuận quý VietCredit lập kỷ lục sau tái cấu trúc</v>
      </c>
      <c r="Q58" s="41"/>
      <c r="R58" s="35"/>
      <c r="S58" s="36" t="str">
        <f>L58</f>
        <v>Biên lợi nhuận lao dốc, SLS lãi thấp nhất 3 năm</v>
      </c>
      <c r="T58" s="36"/>
      <c r="U58" s="36"/>
      <c r="V58" s="36"/>
      <c r="W58" s="35"/>
      <c r="X58" s="41" t="str">
        <f>M58</f>
        <v>FPT Telecom báo lãi kỷ lục giữa biến động chuyển giao vốn Nhà nước</v>
      </c>
      <c r="Y58" s="41"/>
    </row>
    <row r="59" spans="11:34" ht="113.15" customHeight="1" x14ac:dyDescent="0.4">
      <c r="K59" s="30" t="str" cm="1">
        <f t="array" ref="K59:M59">TRANSPOSE(_xlfn._xlws.FILTER('news 8h30'!G27:G36, 'news 8h30'!A27:A36="x"))</f>
        <v>VietCredit đạt lợi nhuận kỷ lục 241 tỷ đồng quý 2/2025 nhờ tái cấu trúc.
Thu nhập lãi thuần tăng gấp 3.8 lần, đạt 641 tỷ đồng nhờ tập trung cho vay số hóa.
Chi phí hoạt động và dự phòng rủi ro tín dụng giảm lần lượt 16% và 20%.
Lũy kế 6 tháng, VietCredit lãi trước thuế 318 tỷ đồng, vượt kế hoạch 300 tỷ đồng.
Tổng tài sản tăng 17% lên hơn 9,535 tỷ đồng, dư nợ cho vay đạt 6,497 tỷ đồng.</v>
      </c>
      <c r="L59" s="30" t="str">
        <v>Biên lợi nhuận gộp SLS lao dốc, lãi sau thuế 374 tỷ đồng, giảm 29% so với trước.
Doanh thu thuần quý 4 giảm 33%, biên lãi gộp chỉ còn 27.8%, kéo lãi giảm 59%.
Nguyên nhân chính là do dư cung, cầu yếu và buôn lậu khiến giá bán đường sụt giảm.
Dù giảm so với đỉnh, kết quả vẫn vượt kế hoạch 150% lợi nhuận và 6% doanh thu.
Nợ vay tăng gấp 4 lần, tiền mặt giảm mạnh, tồn kho và phải thu tăng đột biến.</v>
      </c>
      <c r="M59" s="30" t="str">
        <v>FPT Telecom đạt lợi nhuận kỷ lục gần 884 tỷ đồng trong quý hai.
Doanh thu thuần tăng 13% lên 4,775 tỷ đồng nhờ cải thiện biên lãi gộp.
Lũy kế sáu tháng, công ty đạt gần 1,649 tỷ đồng lãi ròng, tăng 19%.
Công ty tiếp tục nâng cao chất lượng hạ tầng và tối ưu hóa chi phí hoạt động.
Cổ đông Nhà nước đã chuyển giao toàn bộ vốn cho Bộ Công an, gây biến động nhân sự.</v>
      </c>
      <c r="P59" s="32" t="str">
        <f>TRIM(SUBSTITUTE(K59, CHAR(10), " "))</f>
        <v>VietCredit đạt lợi nhuận kỷ lục 241 tỷ đồng quý 2/2025 nhờ tái cấu trúc. Thu nhập lãi thuần tăng gấp 3.8 lần, đạt 641 tỷ đồng nhờ tập trung cho vay số hóa. Chi phí hoạt động và dự phòng rủi ro tín dụng giảm lần lượt 16% và 20%. Lũy kế 6 tháng, VietCredit lãi trước thuế 318 tỷ đồng, vượt kế hoạch 300 tỷ đồng. Tổng tài sản tăng 17% lên hơn 9,535 tỷ đồng, dư nợ cho vay đạt 6,497 tỷ đồng.</v>
      </c>
      <c r="Q59" s="32"/>
      <c r="R59" s="22"/>
      <c r="S59" s="32" t="str">
        <f>TRIM(SUBSTITUTE(L59, CHAR(10), " "))</f>
        <v>Biên lợi nhuận gộp SLS lao dốc, lãi sau thuế 374 tỷ đồng, giảm 29% so với trước. Doanh thu thuần quý 4 giảm 33%, biên lãi gộp chỉ còn 27.8%, kéo lãi giảm 59%. Nguyên nhân chính là do dư cung, cầu yếu và buôn lậu khiến giá bán đường sụt giảm. Dù giảm so với đỉnh, kết quả vẫn vượt kế hoạch 150% lợi nhuận và 6% doanh thu. Nợ vay tăng gấp 4 lần, tiền mặt giảm mạnh, tồn kho và phải thu tăng đột biến.</v>
      </c>
      <c r="T59" s="32"/>
      <c r="U59" s="32"/>
      <c r="V59" s="32"/>
      <c r="W59" s="22"/>
      <c r="X59" s="32" t="str">
        <f>TRIM(SUBSTITUTE(M59, CHAR(10), " "))</f>
        <v>FPT Telecom đạt lợi nhuận kỷ lục gần 884 tỷ đồng trong quý hai. Doanh thu thuần tăng 13% lên 4,775 tỷ đồng nhờ cải thiện biên lãi gộp. Lũy kế sáu tháng, công ty đạt gần 1,649 tỷ đồng lãi ròng, tăng 19%. Công ty tiếp tục nâng cao chất lượng hạ tầng và tối ưu hóa chi phí hoạt động. Cổ đông Nhà nước đã chuyển giao toàn bộ vốn cho Bộ Công an, gây biến động nhân sự.</v>
      </c>
      <c r="Y59" s="32"/>
    </row>
    <row r="60" spans="11:34" ht="21.45" customHeight="1" x14ac:dyDescent="0.4">
      <c r="K60" s="39" t="str" cm="1">
        <f t="array" ref="K60:M60">TRANSPOSE(_xlfn._xlws.FILTER('news 8h30'!D27:D36, 'news 8h30'!A27:A36="x"))</f>
        <v>Tích cực</v>
      </c>
      <c r="L60" s="39" t="str">
        <v>Tiêu cực</v>
      </c>
      <c r="M60" s="39" t="str">
        <v>Tích cực</v>
      </c>
      <c r="P60" s="43" t="s">
        <v>138</v>
      </c>
      <c r="Q60" s="40" t="str">
        <f>K60</f>
        <v>Tích cực</v>
      </c>
      <c r="R60" s="37"/>
      <c r="S60" s="43" t="s">
        <v>138</v>
      </c>
      <c r="T60" s="42" t="str">
        <f>L60</f>
        <v>Tiêu cực</v>
      </c>
      <c r="U60" s="42"/>
      <c r="V60" s="42"/>
      <c r="W60" s="37"/>
      <c r="X60" s="43" t="s">
        <v>138</v>
      </c>
      <c r="Y60" s="42" t="str">
        <f>M60</f>
        <v>Tích cực</v>
      </c>
      <c r="Z60" s="42"/>
    </row>
    <row r="61" spans="11:34" ht="15" thickBot="1" x14ac:dyDescent="0.45">
      <c r="R61" s="37"/>
      <c r="S61" s="37"/>
      <c r="T61" s="37"/>
      <c r="U61" s="37"/>
      <c r="V61" s="37"/>
      <c r="W61" s="37"/>
      <c r="X61" s="37"/>
      <c r="Y61" s="6" t="str">
        <f>"*Dữ liệu cập nhật lúc " &amp; daily_8h30_time!$A$2 &amp; " ngày " &amp; daily_8h30_time!$B$2</f>
        <v>*Dữ liệu cập nhật lúc 15:00 ngày 25/07/2025</v>
      </c>
      <c r="Z61" s="37"/>
    </row>
    <row r="62" spans="11:34" ht="17.149999999999999" customHeight="1" x14ac:dyDescent="0.4">
      <c r="P62" s="46" t="str">
        <f>"BÁO CÁO CHIẾN LƯỢC HÀNG NGÀY | " &amp; $A$2</f>
        <v>BÁO CÁO CHIẾN LƯỢC HÀNG NGÀY | BẢN TIN CHÀO BUỔI SÁNG NGÀY 25/07/2025</v>
      </c>
      <c r="Q62" s="46"/>
      <c r="R62" s="46"/>
      <c r="S62" s="46"/>
      <c r="T62" s="46"/>
      <c r="U62" s="7"/>
      <c r="V62" s="9"/>
      <c r="W62" s="9"/>
      <c r="X62" s="9"/>
      <c r="Y62" s="10" t="s">
        <v>186</v>
      </c>
    </row>
    <row r="63" spans="11:34" ht="14.6" customHeight="1" x14ac:dyDescent="0.4">
      <c r="AC63" s="39"/>
      <c r="AD63" s="39"/>
      <c r="AE63" s="39"/>
      <c r="AF63" s="39"/>
      <c r="AG63" s="39"/>
      <c r="AH63" s="39"/>
    </row>
    <row r="64" spans="11:34" ht="14.6" customHeight="1" x14ac:dyDescent="0.6">
      <c r="AB64" s="47"/>
      <c r="AC64" s="47"/>
      <c r="AD64" s="47"/>
      <c r="AE64" s="39"/>
      <c r="AF64" s="39"/>
      <c r="AG64" s="39"/>
      <c r="AH64" s="39"/>
    </row>
    <row r="65" spans="27:35" ht="8.6" customHeight="1" x14ac:dyDescent="0.6">
      <c r="AB65" s="47"/>
      <c r="AC65" s="47"/>
      <c r="AD65" s="47"/>
      <c r="AE65" s="39"/>
      <c r="AF65" s="39"/>
      <c r="AG65" s="39"/>
      <c r="AH65" s="39"/>
    </row>
    <row r="66" spans="27:35" ht="20.149999999999999" customHeight="1" x14ac:dyDescent="0.4">
      <c r="AB66" s="48" t="s">
        <v>187</v>
      </c>
      <c r="AC66" s="48"/>
      <c r="AD66" s="48"/>
      <c r="AE66" s="48"/>
      <c r="AF66" s="48"/>
      <c r="AG66" s="48"/>
      <c r="AH66" s="48"/>
    </row>
    <row r="67" spans="27:35" ht="9" customHeight="1" x14ac:dyDescent="0.4">
      <c r="AA67" s="49"/>
      <c r="AB67" s="50"/>
      <c r="AC67" s="51"/>
      <c r="AD67" s="50"/>
      <c r="AE67" s="50"/>
      <c r="AF67" s="50"/>
      <c r="AG67" s="50"/>
      <c r="AH67" s="50"/>
      <c r="AI67" s="49"/>
    </row>
    <row r="68" spans="27:35" ht="148.30000000000001" customHeight="1" x14ac:dyDescent="0.4">
      <c r="AA68" s="52"/>
      <c r="AB68" s="29" t="s">
        <v>188</v>
      </c>
      <c r="AC68" s="29"/>
      <c r="AD68" s="29"/>
      <c r="AE68" s="29"/>
      <c r="AF68" s="29"/>
      <c r="AG68" s="29"/>
      <c r="AH68" s="29"/>
      <c r="AI68" s="52"/>
    </row>
    <row r="69" spans="27:35" ht="35.6" customHeight="1" x14ac:dyDescent="0.4">
      <c r="AB69" s="53" t="s">
        <v>189</v>
      </c>
      <c r="AC69" s="53"/>
      <c r="AD69" s="53"/>
      <c r="AE69" s="54"/>
      <c r="AF69" s="53" t="s">
        <v>190</v>
      </c>
      <c r="AG69" s="53"/>
      <c r="AH69" s="53"/>
    </row>
    <row r="70" spans="27:35" ht="130.30000000000001" customHeight="1" x14ac:dyDescent="0.4">
      <c r="AB70" s="55"/>
      <c r="AC70" s="55"/>
      <c r="AD70" s="55"/>
      <c r="AE70" s="55"/>
      <c r="AF70" s="55"/>
      <c r="AG70" s="55"/>
      <c r="AH70" s="55"/>
    </row>
    <row r="71" spans="27:35" ht="15" thickBot="1" x14ac:dyDescent="0.45">
      <c r="AB71" s="39"/>
      <c r="AC71" s="39"/>
      <c r="AD71" s="39"/>
      <c r="AE71" s="39"/>
      <c r="AF71" s="39"/>
      <c r="AG71" s="39"/>
      <c r="AH71" s="39"/>
    </row>
    <row r="72" spans="27:35" ht="17.149999999999999" customHeight="1" x14ac:dyDescent="0.4">
      <c r="AB72" s="56" t="str">
        <f>"BÁO CÁO CHIẾN LƯỢC HÀNG NGÀY | " &amp; $A$2</f>
        <v>BÁO CÁO CHIẾN LƯỢC HÀNG NGÀY | BẢN TIN CHÀO BUỔI SÁNG NGÀY 25/07/2025</v>
      </c>
      <c r="AC72" s="56"/>
      <c r="AD72" s="56"/>
      <c r="AE72" s="56"/>
      <c r="AF72" s="57" t="s">
        <v>191</v>
      </c>
      <c r="AG72" s="57"/>
      <c r="AH72" s="57"/>
    </row>
  </sheetData>
  <mergeCells count="50">
    <mergeCell ref="AB69:AD69"/>
    <mergeCell ref="AF69:AH69"/>
    <mergeCell ref="AF72:AH72"/>
    <mergeCell ref="T60:V60"/>
    <mergeCell ref="Y60:Z60"/>
    <mergeCell ref="P62:T62"/>
    <mergeCell ref="AB66:AH66"/>
    <mergeCell ref="AB68:AH68"/>
    <mergeCell ref="P58:Q58"/>
    <mergeCell ref="S58:V58"/>
    <mergeCell ref="X58:Y58"/>
    <mergeCell ref="P59:Q59"/>
    <mergeCell ref="S59:V59"/>
    <mergeCell ref="X59:Y59"/>
    <mergeCell ref="T48:V48"/>
    <mergeCell ref="Y48:Z48"/>
    <mergeCell ref="P50:T50"/>
    <mergeCell ref="P51:S52"/>
    <mergeCell ref="P54:T56"/>
    <mergeCell ref="U54:Y54"/>
    <mergeCell ref="U55:Y55"/>
    <mergeCell ref="V56:Y56"/>
    <mergeCell ref="P46:Q46"/>
    <mergeCell ref="S46:V46"/>
    <mergeCell ref="X46:Y46"/>
    <mergeCell ref="P47:Q47"/>
    <mergeCell ref="S47:V47"/>
    <mergeCell ref="X47:Y47"/>
    <mergeCell ref="P38:T38"/>
    <mergeCell ref="P39:S40"/>
    <mergeCell ref="P42:T44"/>
    <mergeCell ref="U42:Y42"/>
    <mergeCell ref="U43:Y43"/>
    <mergeCell ref="V44:Y44"/>
    <mergeCell ref="P27:S28"/>
    <mergeCell ref="P30:T32"/>
    <mergeCell ref="U31:Y31"/>
    <mergeCell ref="U30:Y30"/>
    <mergeCell ref="T36:V36"/>
    <mergeCell ref="Y36:Z36"/>
    <mergeCell ref="X34:Y34"/>
    <mergeCell ref="X35:Y35"/>
    <mergeCell ref="P35:Q35"/>
    <mergeCell ref="P34:Q34"/>
    <mergeCell ref="S34:V34"/>
    <mergeCell ref="S35:V35"/>
    <mergeCell ref="V32:Y32"/>
    <mergeCell ref="C25:M25"/>
    <mergeCell ref="C26:I26"/>
    <mergeCell ref="C2:H3"/>
  </mergeCells>
  <conditionalFormatting sqref="D6:F6 I15:K15">
    <cfRule type="expression" dxfId="36" priority="94">
      <formula>D6&lt;0</formula>
    </cfRule>
    <cfRule type="expression" dxfId="35" priority="95">
      <formula>D6&gt;=0</formula>
    </cfRule>
  </conditionalFormatting>
  <conditionalFormatting sqref="D15:F15">
    <cfRule type="expression" dxfId="34" priority="88">
      <formula>D15&lt;0</formula>
    </cfRule>
    <cfRule type="expression" dxfId="33" priority="89">
      <formula>D15&gt;=0</formula>
    </cfRule>
  </conditionalFormatting>
  <conditionalFormatting sqref="J6">
    <cfRule type="expression" dxfId="32" priority="92">
      <formula>J6&lt;0</formula>
    </cfRule>
    <cfRule type="expression" dxfId="31" priority="93">
      <formula>J6&gt;=0</formula>
    </cfRule>
  </conditionalFormatting>
  <conditionalFormatting sqref="D13:E13">
    <cfRule type="expression" dxfId="30" priority="76">
      <formula>D13&lt;0</formula>
    </cfRule>
    <cfRule type="expression" dxfId="29" priority="77">
      <formula>D13&gt;=0</formula>
    </cfRule>
  </conditionalFormatting>
  <conditionalFormatting sqref="D20:E20">
    <cfRule type="expression" dxfId="28" priority="74">
      <formula>D20&lt;0</formula>
    </cfRule>
    <cfRule type="expression" dxfId="27" priority="75">
      <formula>D20&gt;=0</formula>
    </cfRule>
  </conditionalFormatting>
  <conditionalFormatting sqref="H6:I6">
    <cfRule type="expression" dxfId="26" priority="48">
      <formula>H6&lt;0</formula>
    </cfRule>
    <cfRule type="expression" dxfId="25" priority="49">
      <formula>H6&gt;=0</formula>
    </cfRule>
  </conditionalFormatting>
  <conditionalFormatting sqref="L6:M6">
    <cfRule type="expression" dxfId="24" priority="46">
      <formula>L6&lt;0</formula>
    </cfRule>
    <cfRule type="expression" dxfId="23" priority="47">
      <formula>L6&gt;=0</formula>
    </cfRule>
  </conditionalFormatting>
  <conditionalFormatting sqref="H13:I13">
    <cfRule type="expression" dxfId="22" priority="42">
      <formula>H13&lt;0</formula>
    </cfRule>
    <cfRule type="expression" dxfId="21" priority="43">
      <formula>H13&gt;=0</formula>
    </cfRule>
  </conditionalFormatting>
  <conditionalFormatting sqref="L13:M13">
    <cfRule type="expression" dxfId="20" priority="40">
      <formula>L13&lt;0</formula>
    </cfRule>
    <cfRule type="expression" dxfId="19" priority="41">
      <formula>L13&gt;=0</formula>
    </cfRule>
  </conditionalFormatting>
  <conditionalFormatting sqref="H20:I20">
    <cfRule type="expression" dxfId="18" priority="38">
      <formula>H20&lt;0</formula>
    </cfRule>
    <cfRule type="expression" dxfId="17" priority="39">
      <formula>H20&gt;=0</formula>
    </cfRule>
  </conditionalFormatting>
  <conditionalFormatting sqref="L20:M20">
    <cfRule type="expression" dxfId="16" priority="36">
      <formula>L20&lt;0</formula>
    </cfRule>
    <cfRule type="expression" dxfId="15" priority="37">
      <formula>L20&gt;=0</formula>
    </cfRule>
  </conditionalFormatting>
  <conditionalFormatting sqref="W34">
    <cfRule type="expression" dxfId="14" priority="18">
      <formula>W34&lt;0</formula>
    </cfRule>
    <cfRule type="expression" dxfId="13" priority="19">
      <formula>W34&gt;=0</formula>
    </cfRule>
  </conditionalFormatting>
  <conditionalFormatting sqref="V32 Q36 T36 Y36">
    <cfRule type="expression" dxfId="12" priority="11">
      <formula>Q32="Tích cực"</formula>
    </cfRule>
    <cfRule type="expression" dxfId="11" priority="13">
      <formula>Q32="Trung lập"</formula>
    </cfRule>
  </conditionalFormatting>
  <conditionalFormatting sqref="V32 Q36 T36 Y36">
    <cfRule type="expression" dxfId="10" priority="12">
      <formula>Q32="Tiêu cực"</formula>
    </cfRule>
  </conditionalFormatting>
  <conditionalFormatting sqref="W46">
    <cfRule type="expression" dxfId="9" priority="9">
      <formula>W46&lt;0</formula>
    </cfRule>
    <cfRule type="expression" dxfId="8" priority="10">
      <formula>W46&gt;=0</formula>
    </cfRule>
  </conditionalFormatting>
  <conditionalFormatting sqref="V44 Q48 T48 Y48">
    <cfRule type="expression" dxfId="7" priority="6">
      <formula>Q44="Tích cực"</formula>
    </cfRule>
    <cfRule type="expression" dxfId="6" priority="8">
      <formula>Q44="Trung lập"</formula>
    </cfRule>
  </conditionalFormatting>
  <conditionalFormatting sqref="V44 Q48 T48 Y48">
    <cfRule type="expression" dxfId="5" priority="7">
      <formula>Q44="Tiêu cực"</formula>
    </cfRule>
  </conditionalFormatting>
  <conditionalFormatting sqref="W58">
    <cfRule type="expression" dxfId="4" priority="4">
      <formula>W58&lt;0</formula>
    </cfRule>
    <cfRule type="expression" dxfId="3" priority="5">
      <formula>W58&gt;=0</formula>
    </cfRule>
  </conditionalFormatting>
  <conditionalFormatting sqref="V56 Q60 T60 Y60">
    <cfRule type="expression" dxfId="2" priority="1">
      <formula>Q56="Tích cực"</formula>
    </cfRule>
    <cfRule type="expression" dxfId="1" priority="3">
      <formula>Q56="Trung lập"</formula>
    </cfRule>
  </conditionalFormatting>
  <conditionalFormatting sqref="V56 Q60 T60 Y60">
    <cfRule type="expression" dxfId="0" priority="2">
      <formula>Q56="Tiêu cực"</formula>
    </cfRule>
  </conditionalFormatting>
  <printOptions verticalCentered="1"/>
  <pageMargins left="0" right="0" top="0" bottom="0" header="0" footer="0"/>
  <pageSetup paperSize="11" scale="101" fitToWidth="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999F-BAE6-46DB-B626-7EE6FBC38D39}">
  <dimension ref="A1:B2"/>
  <sheetViews>
    <sheetView workbookViewId="0">
      <selection activeCell="N18" sqref="N18"/>
    </sheetView>
  </sheetViews>
  <sheetFormatPr defaultRowHeight="14.6" x14ac:dyDescent="0.4"/>
  <cols>
    <col min="1" max="1" width="6.84375" bestFit="1" customWidth="1"/>
    <col min="2" max="2" width="10.3828125" bestFit="1" customWidth="1"/>
  </cols>
  <sheetData>
    <row r="1" spans="1:2" x14ac:dyDescent="0.4">
      <c r="A1" t="s">
        <v>72</v>
      </c>
      <c r="B1" t="s">
        <v>29</v>
      </c>
    </row>
    <row r="2" spans="1:2" x14ac:dyDescent="0.4">
      <c r="A2" s="23" t="s">
        <v>124</v>
      </c>
      <c r="B2" s="23" t="s">
        <v>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D157C-8961-42C9-8276-ACA95D7530ED}">
  <dimension ref="A1:H36"/>
  <sheetViews>
    <sheetView workbookViewId="0">
      <selection activeCell="G26" sqref="G26"/>
    </sheetView>
  </sheetViews>
  <sheetFormatPr defaultRowHeight="14.6" x14ac:dyDescent="0.4"/>
  <cols>
    <col min="1" max="1" width="7.69140625" style="23" bestFit="1" customWidth="1"/>
    <col min="2" max="2" width="11.07421875" style="23" bestFit="1" customWidth="1"/>
    <col min="3" max="3" width="11.53515625" style="23" customWidth="1"/>
    <col min="4" max="4" width="10.07421875" style="23" customWidth="1"/>
    <col min="5" max="5" width="19.69140625" style="24" customWidth="1"/>
    <col min="6" max="6" width="80.61328125" style="23" customWidth="1"/>
    <col min="7" max="7" width="255.69140625" style="23" bestFit="1" customWidth="1"/>
    <col min="8" max="8" width="164.69140625" style="23" bestFit="1" customWidth="1"/>
    <col min="9" max="16384" width="9.23046875" style="23"/>
  </cols>
  <sheetData>
    <row r="1" spans="1:8" ht="19.75" thickBot="1" x14ac:dyDescent="0.55000000000000004">
      <c r="A1" s="25" t="s">
        <v>10</v>
      </c>
      <c r="B1" s="25"/>
      <c r="C1" s="25"/>
      <c r="D1" s="25"/>
      <c r="E1" s="25"/>
      <c r="F1" s="25"/>
      <c r="G1" s="25"/>
      <c r="H1" s="25"/>
    </row>
    <row r="2" spans="1:8" ht="15" thickTop="1" x14ac:dyDescent="0.4">
      <c r="A2" s="26" t="s">
        <v>75</v>
      </c>
      <c r="B2" s="26" t="str" cm="1">
        <f t="array" ref="B2:H12">_xlfn.CHOOSECOLS(_xlfn.VSTACK(daily_8h30_news[#Headers],
  _xlfn._xlws.SORT(_xlfn._xlws.FILTER(daily_8h30_news[], daily_8h30_news[news_type]=A1), 1, -1)
 ), 10, 2, 9, 7, 3, 4, 5)</f>
        <v>major_news</v>
      </c>
      <c r="C2" s="26" t="str">
        <v>source</v>
      </c>
      <c r="D2" s="26" t="str">
        <v>impact</v>
      </c>
      <c r="E2" s="27" t="str">
        <v>published_time</v>
      </c>
      <c r="F2" s="26" t="str">
        <v>title</v>
      </c>
      <c r="G2" s="26" t="str">
        <v>content</v>
      </c>
      <c r="H2" s="26" t="str">
        <v>image_url</v>
      </c>
    </row>
    <row r="3" spans="1:8" x14ac:dyDescent="0.4">
      <c r="B3" s="23" t="str">
        <v/>
      </c>
      <c r="C3" s="23" t="str">
        <v>VietStock</v>
      </c>
      <c r="D3" s="23" t="str">
        <v>Tiêu cực</v>
      </c>
      <c r="E3" s="24">
        <v>45862.870138888888</v>
      </c>
      <c r="F3" s="23" t="str">
        <v>Standard Chartered điều chỉnh dự báo tăng trưởng kinh tế Việt Nam năm 2025</v>
      </c>
      <c r="G3" s="23" t="str">
        <v xml:space="preserve">Standard Chartered hạ dự báo tăng trưởng GDP Việt Nam năm 2025 xuống còn 6.1%. Nửa cuối năm 2025 dự kiến tăng trưởng 4.9%, sau mức 7.5% của nửa đầu năm. Lạm phát dự kiến giảm xuống 3.5%, nhưng rủi ro từ phía cầu vẫn còn tiềm ẩn. FDI giải ngân tăng 8.1% lên 11.7 tỷ USD trong nửa đầu năm 2025. Tỷ giá USD/VND được điều chỉnh lên 26,300 cho cuối quý 3 và năm 2025.
</v>
      </c>
      <c r="H3" s="23" t="str">
        <v>https://image.vietstock.vn/2025/07/24/standard-1.jpg</v>
      </c>
    </row>
    <row r="4" spans="1:8" x14ac:dyDescent="0.4">
      <c r="B4" s="23" t="str">
        <v/>
      </c>
      <c r="C4" s="23" t="str">
        <v>VietStock</v>
      </c>
      <c r="D4" s="23" t="str">
        <v>Trung lập</v>
      </c>
      <c r="E4" s="24">
        <v>45862.589583333334</v>
      </c>
      <c r="F4" s="23" t="str">
        <v>Ông Nguyễn Mạnh Cường làm Phó chủ tịch UBND TPHCM</v>
      </c>
      <c r="G4" s="23" t="str">
        <v xml:space="preserve">HĐND TPHCM đã bầu ông Nguyễn Mạnh Cường, sinh năm 1979, làm Phó chủ tịch UBND thành phố. Trước đó, ông Cường giữ chức Trưởng Ban Tuyên giáo và Dân vận Thành ủy TPHCM. Ông từng là Bí thư Quận ủy quận Thủ Đức (cũ) từ tháng 6/2017 đến năm 2020. Đến tháng 5/2022, ông Cường được bổ nhiệm giữ chức Chánh Văn phòng Thành ủy TPHCM. Hiện nay, UBND TPHCM có 7 Phó chủ tịch, cùng với Chủ tịch Nguyễn Văn Được.
</v>
      </c>
      <c r="H4" s="23" t="str">
        <v>https://image.vietstock.vn/2025/07/24/vietstock_s_ong-nguyen-manh-cuong-lam-pho-chu-tich-ubnd-tphcm_20250724135059.png</v>
      </c>
    </row>
    <row r="5" spans="1:8" x14ac:dyDescent="0.4">
      <c r="A5" s="23" t="s">
        <v>17</v>
      </c>
      <c r="B5" s="23" t="str">
        <v/>
      </c>
      <c r="C5" s="23" t="str">
        <v>CafeF</v>
      </c>
      <c r="D5" s="23" t="str">
        <v>Tích cực</v>
      </c>
      <c r="E5" s="24">
        <v>45863.444444444445</v>
      </c>
      <c r="F5" s="23" t="str">
        <v>Từ năm 2026, mức lương tối thiểu vùng sẽ có thay đổi quan trọng: Người lao động chỉ còn 1 tuần để làm việc này</v>
      </c>
      <c r="G5" s="23" t="str">
        <v>Bộ Nội vụ đề xuất tăng lương tối thiểu 250.000-350.000 đồng/tháng.
Nghị định quy định lương tối thiểu tháng và giờ cho người lao động.
Đối tượng áp dụng gồm người lao động, người sử dụng lao động và các bên liên quan.
Mức lương tối thiểu giờ được phân theo bốn vùng, từ 17.800 đến 25.500 đồng.
Dự thảo được lấy ý kiến đến hết ngày 1/8/2025, áp dụng từ 1/1/2026.</v>
      </c>
      <c r="H5" s="23" t="str">
        <v>https://cafefcdn.com/zoom/600_315/203337114487263232/2025/7/25/avatar1753414760107-1753414760400871226667.jpg</v>
      </c>
    </row>
    <row r="6" spans="1:8" x14ac:dyDescent="0.4">
      <c r="A6" s="34"/>
      <c r="B6" s="23" t="str">
        <v/>
      </c>
      <c r="C6" s="23" t="str">
        <v>CafeF</v>
      </c>
      <c r="D6" s="23" t="str">
        <v>Trung lập</v>
      </c>
      <c r="E6" s="24">
        <v>45863.352083333331</v>
      </c>
      <c r="F6" s="23" t="str">
        <v>Công an TP Hà Nội phát thông báo nóng tới toàn bộ người tham gia giao thông</v>
      </c>
      <c r="G6" s="23" t="str">
        <v>Phòng CSGT Hà Nội cải tiến đèn tín hiệu thông minh, linh hoạt theo lưu lượng. Hệ thống điều chỉnh chu kỳ đèn tự động, đo đếm phương tiện để giảm ùn tắc. Có thể xảy ra hiện tượng kỹ thuật tạm thời khi thay đổi chu kỳ đèn. Nghị định 168/2024 quy định phạt nặng hành vi vượt đèn đỏ. Xe máy vượt đèn đỏ phạt 4-6 triệu, ô tô phạt 18-20 triệu đồng.</v>
      </c>
      <c r="H6" s="23" t="str">
        <v>https://cafefcdn.com/zoom/600_315/203337114487263232/2025/7/25/avatar1753404389392-1753404389908898407420.jpeg</v>
      </c>
    </row>
    <row r="7" spans="1:8" x14ac:dyDescent="0.4">
      <c r="A7" s="34" t="s">
        <v>76</v>
      </c>
      <c r="B7" s="23" t="str">
        <v/>
      </c>
      <c r="C7" s="23" t="str">
        <v>CafeF</v>
      </c>
      <c r="D7" s="23" t="str">
        <v>Tích cực</v>
      </c>
      <c r="E7" s="24">
        <v>45863.00277777778</v>
      </c>
      <c r="F7" s="23" t="str">
        <v>Danh sách cổ đông nhận bồi thường ROS giá 5.466 - 7.215 đồng/cp, người nhiều nhất 180 tỷ, có cả công ty chứng khoán</v>
      </c>
      <c r="G7" s="23" t="str">
        <v>Thi hành án dân sự Hà Nội thông báo người mua cổ phiếu FLC Faros nhận bồi thường.
133 bị hại mua cổ phiếu ban đầu nhận 7.215 đồng/cổ phiếu ROS.
27.881 người có quyền lợi nhận 5.466 đồng/cổ phiếu, tổng hơn 1.783 tỷ đồng.
Nhà đầu tư KIM GYU L nhận hơn 1,08 tỷ đồng với 150.000 cổ phiếu.
Nhà đầu tư Lê Văn L nhận hơn 180 tỷ đồng với 32.940.800 cổ phiếu.</v>
      </c>
      <c r="H7" s="23" t="str">
        <v>https://cafefcdn.com/thumb_w/640/203337114487263232/2025/7/25/101223boi-thuong-thiet-hai-ngoai-hop-dong-1-17534149882741009017046-0-0-640-1024-crop-175341500454927512235.jpg</v>
      </c>
    </row>
    <row r="8" spans="1:8" x14ac:dyDescent="0.4">
      <c r="B8" s="23" t="str">
        <v/>
      </c>
      <c r="C8" s="23" t="str">
        <v>CafeF</v>
      </c>
      <c r="D8" s="23" t="str">
        <v>Tích cực</v>
      </c>
      <c r="E8" s="24">
        <v>45862.291666666664</v>
      </c>
      <c r="F8" s="23" t="str">
        <v>Nhà đồng sáng lập Dragon Capital: Không phải ngẫu nhiên các định chế tài chính khuyến khích “BUY Việt Nam”, nâng hạng chỉ là một yếu tố</v>
      </c>
      <c r="G8" s="23" t="str">
        <v>Nâng hạng thị trường chứng khoán Việt Nam là mối quan tâm hàng đầu lúc này.
Dòng vốn ngoại dự kiến chảy vào hàng tỷ USD khi Việt Nam được nâng hạng.
Nhà đồng sáng lập Dragon Capital khuyên nhà đầu tư xem xét sức mạnh nội tại nền kinh tế.
Chuyển dịch chuỗi cung ứng, chính sách thúc đẩy đầu tư công tạo động lực tăng trưởng.
Ngành bất động sản KCN, công nghệ, tài chính và ngân hàng sẽ hưởng lợi lớn.</v>
      </c>
      <c r="H8" s="23" t="str">
        <v>https://cafefcdn.com/thumb_w/640/203337114487263232/2025/7/23/avatar1753285121439-1753285121874397137688.jpg</v>
      </c>
    </row>
    <row r="9" spans="1:8" x14ac:dyDescent="0.4">
      <c r="A9" s="23" t="s">
        <v>17</v>
      </c>
      <c r="B9" s="23" t="str">
        <v/>
      </c>
      <c r="C9" s="23" t="str">
        <v>Vietnambiz</v>
      </c>
      <c r="D9" s="23" t="str">
        <v>Tích cực</v>
      </c>
      <c r="E9" s="24">
        <v>45863.625694444447</v>
      </c>
      <c r="F9" s="23" t="str">
        <v>Ông Petri Deryng: Kịch bản VN-Index đạt 1.800 điểm Giáng sinh năm nay không phi thực tế</v>
      </c>
      <c r="G9" s="23" t="str">
        <v>Thị trường chứng khoán Việt Nam có thể tiếp tục vượt trội, VN-Index hướng tới mốc 1.800 điểm. Quan hệ Mỹ-Việt ổn định và kỳ vọng FTSE nâng hạng hỗ trợ dòng vốn quốc tế. Fed giảm lãi suất dự kiến thu hút vốn ngoại, đồng VND mạnh lên. Kinh tế Việt Nam tăng trưởng GDP 8%, chính sách kích cầu hỗ trợ thị trường. Dòng vốn ngoại quay lại mua ròng thể hiện niềm tin nhà đầu tư tăng trở lại.</v>
      </c>
      <c r="H9" s="23" t="str">
        <v>https://cdn.vietnambiz.vn/1881912202208555/images/2025/07/25/hinh-anh-25-7-25-luc-1459-20250725145920344.jpeg?width=700</v>
      </c>
    </row>
    <row r="10" spans="1:8" x14ac:dyDescent="0.4">
      <c r="B10" s="23" t="str">
        <v>x</v>
      </c>
      <c r="C10" s="23" t="str">
        <v>Vietnambiz</v>
      </c>
      <c r="D10" s="23" t="str">
        <v>Tích cực</v>
      </c>
      <c r="E10" s="24">
        <v>45863.614583333336</v>
      </c>
      <c r="F10" s="23" t="str">
        <v>Chứng khoán Việt Nam phi qua đỉnh lịch sử</v>
      </c>
      <c r="G10" s="23" t="str">
        <v>VN-Index vượt 1.528,57 điểm, lập kỷ lục mới 1.531,13 điểm ngày 25/7.
VN30-Index tăng 8,1 điểm nhờ các cổ phiếu lớn như VJC, SSI dẫn dắt.
Nhóm chứng khoán bứt phá mạnh mẽ, nhiều mã tăng trần, đóng góp tích cực.
Thanh khoản dồi dào, tổng giá trị giao dịch toàn thị trường trên 41.797 tỷ đồng.
S&amp;P 500, Nasdaq lập đỉnh mới, Dow Jones giảm do cổ phiếu IBM yếu.</v>
      </c>
      <c r="H10" s="23" t="str">
        <v>https://cdn.vietnambiz.vn/1881912202208555/images/2025/07/25/hinh-anh-25-7-25-luc-1415-20250725141604562.jpeg?width=700</v>
      </c>
    </row>
    <row r="11" spans="1:8" x14ac:dyDescent="0.4">
      <c r="A11" s="23" t="s">
        <v>17</v>
      </c>
      <c r="B11" s="23" t="str">
        <v/>
      </c>
      <c r="C11" s="23" t="str">
        <v>Vietnambiz</v>
      </c>
      <c r="D11" s="23" t="str">
        <v>Tích cực</v>
      </c>
      <c r="E11" s="24">
        <v>45861.880555555559</v>
      </c>
      <c r="F11" s="23" t="str">
        <v>Khu công nghiệp sinh thái: Từ giải pháp xanh đến lợi thế cạnh tranh</v>
      </c>
      <c r="G11" s="23" t="str">
        <v>Phát triển khu công nghiệp sinh thái là xu thế toàn cầu, nâng cao năng lực cạnh tranh quốc gia.
Chương trình GEIPP Việt Nam giúp 90 doanh nghiệp tiết kiệm 2,6 triệu USD/năm.
Hơn 900 cơ hội khu công nghiệp sinh thái đã được xác định, 400+ đã thực hiện.
Việt Nam có 6 khu công nghiệp đang được hỗ trợ chuyển đổi mô hình sinh thái.
Hoàn thiện pháp lý, chính sách hỗ trợ là yếu tố then chốt thúc đẩy phát triển.</v>
      </c>
      <c r="H11" s="23" t="str">
        <v>https://cdn.vietnambiz.vn/1881912202208555/images/2025/07/23/crawl-20250723201009190.jpg?width=700</v>
      </c>
    </row>
    <row r="12" spans="1:8" x14ac:dyDescent="0.4">
      <c r="B12" s="23" t="str">
        <v/>
      </c>
      <c r="C12" s="23" t="str">
        <v>Vietnambiz</v>
      </c>
      <c r="D12" s="23" t="str">
        <v>Tiêu cực</v>
      </c>
      <c r="E12" s="24">
        <v>45861.692361111112</v>
      </c>
      <c r="F12" s="23" t="str">
        <v>Luật sư Nguyễn Thanh Hà: Áp thuế cao với người lướt sóng để ngăn chặn bong bóng bất động sản</v>
      </c>
      <c r="G12" s="23" t="str">
        <v>Bộ Tài chính đề xuất thuế mới cho chuyển nhượng bất động sản.
Thuế 10% cho giao dịch dưới 2 năm hạn chế "lướt sóng".
Khó khăn chứng minh giá mua và chi phí hợp lý là rào cản lớn.
Cần hướng dẫn chi tiết về chứng từ thay thế và ước tính giá trị.
Cơ chế linh hoạt cho người thừa kế và trường hợp bất khả kháng là cần thiết.</v>
      </c>
      <c r="H12" s="23" t="str">
        <v>https://cdn.vietnambiz.vn/1881912202208555/images/2025/07/23/z68334537386977f1643c03bbb96699191b6f82828b453-2025072315551053.jpg?width=700</v>
      </c>
    </row>
    <row r="13" spans="1:8" ht="19.75" thickBot="1" x14ac:dyDescent="0.55000000000000004">
      <c r="A13" s="25" t="s">
        <v>18</v>
      </c>
      <c r="B13" s="25"/>
      <c r="C13" s="25"/>
      <c r="D13" s="25"/>
      <c r="E13" s="25"/>
      <c r="F13" s="25"/>
      <c r="G13" s="25"/>
      <c r="H13" s="25"/>
    </row>
    <row r="14" spans="1:8" ht="15" thickTop="1" x14ac:dyDescent="0.4">
      <c r="A14" s="26" t="s">
        <v>75</v>
      </c>
      <c r="B14" s="26" t="str" cm="1">
        <f t="array" ref="B14:H24">_xlfn.CHOOSECOLS(_xlfn.VSTACK(daily_8h30_news[#Headers],
  _xlfn._xlws.SORT(_xlfn._xlws.FILTER(daily_8h30_news[], daily_8h30_news[news_type]=A13), 1, -1)
 ), 10, 2, 9, 7, 3, 4, 5)</f>
        <v>major_news</v>
      </c>
      <c r="C14" s="26" t="str">
        <v>source</v>
      </c>
      <c r="D14" s="26" t="str">
        <v>impact</v>
      </c>
      <c r="E14" s="27" t="str">
        <v>published_time</v>
      </c>
      <c r="F14" s="26" t="str">
        <v>title</v>
      </c>
      <c r="G14" s="26" t="str">
        <v>content</v>
      </c>
      <c r="H14" s="26" t="str">
        <v>image_url</v>
      </c>
    </row>
    <row r="15" spans="1:8" x14ac:dyDescent="0.4">
      <c r="A15" s="23" t="s">
        <v>17</v>
      </c>
      <c r="B15" s="23" t="str">
        <v/>
      </c>
      <c r="C15" s="23" t="str">
        <v>VietStock</v>
      </c>
      <c r="D15" s="23" t="str">
        <v>Tiêu cực</v>
      </c>
      <c r="E15" s="24">
        <v>45863.555555555555</v>
      </c>
      <c r="F15" s="23" t="str">
        <v>Đồng ruble của Nga tăng giá mạnh so với đồng USD: Lợi bất cập hại?</v>
      </c>
      <c r="G15" s="23" t="str">
        <v>Ruble Nga tăng 45% so với USD, có thể ảnh hưởng doanh thu ngân sách.
Doanh nghiệp xuất khẩu nga đối mặt hàng hóa đắt đỏ, giảm lợi thế cạnh tranh toàn cầu.
Chính sách tiền tệ thắt chặt, lãi suất trên 20% thúc đẩy nhà đầu tư gửi ruble.
Chính phủ Nga mong muốn ruble yếu hơn để cải thiện nguồn thu ngân sách quốc gia.
Tương lai ruble Nga đối mặt áp lực khi dự kiến hạ lãi suất và lệnh trừng phạt mới.</v>
      </c>
      <c r="H15" s="23" t="str">
        <v>https://image.vietstock.vn/2025/07/25/dong-rup-nga-tang-gia-manh-so-voi-usd.jpg</v>
      </c>
    </row>
    <row r="16" spans="1:8" x14ac:dyDescent="0.4">
      <c r="A16" s="34" t="s">
        <v>76</v>
      </c>
      <c r="B16" s="23" t="str">
        <v/>
      </c>
      <c r="C16" s="23" t="str">
        <v>VietStock</v>
      </c>
      <c r="D16" s="23" t="str">
        <v>Tiêu cực</v>
      </c>
      <c r="E16" s="24">
        <v>45863.48678240741</v>
      </c>
      <c r="F16" s="23" t="str">
        <v>Ông Trump bất ngờ thị sát Fed</v>
      </c>
      <c r="G16" s="23" t="str">
        <v>Tổng thống Trump bất ngờ thị sát Cục Dự trữ Liên bang vào ngày 31/07 tới.
Nhà Trắng chỉ trích chi phí xây dựng ngân hàng trung ương đội lên 2.5 tỷ USD.
Ông Trump không hài lòng với mức lãi suất hiện tại, cho rằng cao hơn thực tế 3%.
Lãi suất Fed đang cao gấp đôi Ngân hàng Trung ương châu Âu, vượt 1.5% so với Canada.
Lợi suất trái phiếu Kho bạc Mỹ kỳ hạn 2 năm hiện ở mức 3.923%.</v>
      </c>
      <c r="H16" s="23" t="str">
        <v>https://image.vietstock.vn/2025/07/25/trum--fed_1038653.jpeg</v>
      </c>
    </row>
    <row r="17" spans="1:8" x14ac:dyDescent="0.4">
      <c r="B17" s="23" t="str">
        <v/>
      </c>
      <c r="C17" s="23" t="str">
        <v>VietStock</v>
      </c>
      <c r="D17" s="23" t="str">
        <v>Tích cực</v>
      </c>
      <c r="E17" s="24">
        <v>45863.376909722225</v>
      </c>
      <c r="F17" s="23" t="str">
        <v>S&amp;P 500 và Nasdaq Composite tiếp tục lập kỷ lục mới</v>
      </c>
      <c r="G17" s="23" t="str">
        <v>S&amp;P 500 tăng 0.07% lên 6,363.35 điểm, Nasdaq Composite tăng 0.18% lên 21,057.96 điểm.
Alphabet vượt kỳ vọng lợi nhuận, hỗ trợ cổ phiếu tăng 1%.
Cổ phiếu IBM giảm hơn 7%, Tesla sụt giảm 8% kìm hãm đà tăng.
Nhà đầu tư chú ý đến mối bất hòa giữa Tổng thống Trump và Cục Dự trữ Liên bang.
Thị trường lạc quan nhờ tiến triển đàm phán thương mại với Liên minh châu Âu.</v>
      </c>
      <c r="H17" s="23" t="str">
        <v>https://image.vietstock.vn/2025/07/25/072525-ck-1.png</v>
      </c>
    </row>
    <row r="18" spans="1:8" x14ac:dyDescent="0.4">
      <c r="B18" s="23" t="str">
        <v/>
      </c>
      <c r="C18" s="23" t="str">
        <v>VietStock</v>
      </c>
      <c r="D18" s="23" t="str">
        <v>Tích cực</v>
      </c>
      <c r="E18" s="24">
        <v>45862.349733796298</v>
      </c>
      <c r="F18" s="23" t="str">
        <v>Nasdaq Composite lần đầu vượt ngưỡng 21,000 điểm</v>
      </c>
      <c r="G18" s="23" t="str">
        <v>Nasdaq vượt 21,000 điểm nhờ tin thương mại tích cực.
Dow Jones tăng 507.85 điểm, S&amp;P 500 lập kỷ lục mới.
Mỹ hoàn tất thoả thuận thương mại lớn với Nhật Bản 15%.
Tiến triển đạt thỏa thuận thuế quan 15% với Liên minh châu Âu.
Thị trường chờ báo cáo lợi nhuận Alphabet, Tesla sau phiên.</v>
      </c>
      <c r="H18" s="23" t="str">
        <v>https://image.vietstock.vn/2025/07/24/072425-ck-1.png</v>
      </c>
    </row>
    <row r="19" spans="1:8" x14ac:dyDescent="0.4">
      <c r="A19" s="23" t="s">
        <v>17</v>
      </c>
      <c r="B19" s="23" t="str">
        <v/>
      </c>
      <c r="C19" s="23" t="str">
        <v>CafeF</v>
      </c>
      <c r="D19" s="23" t="str">
        <v>Tiêu cực</v>
      </c>
      <c r="E19" s="24">
        <v>45863.638194444444</v>
      </c>
      <c r="F19" s="23" t="str">
        <v>Một ngành quan trọng ở nền kinh tế tỷ dân rơi vào khủng hoảng vì thiếu... rác: Loạt nhà máy bỏ không, ‘méo mặt’ vì vượt kế hoạch ngoạn mục</v>
      </c>
      <c r="G19" s="23" t="str">
        <v>Ngành đốt rác Trung Quốc dư thừa công suất do lượng rác phát sinh giảm.
Công suất đốt rác tăng gấp đôi, đạt 1,11 triệu tấn/ngày từ 2019.
Năm 2023, chỉ khoảng 60% công suất nhà máy được vận hành hiệu quả.
Dự báo quá lạc quan về đô thị hóa và đại dịch làm giảm lượng rác.
Phân loại rác từ 2017 cũng khiến lượng rác có thể đốt giảm đáng kể.</v>
      </c>
      <c r="H19" s="23" t="str">
        <v>https://cafefcdn.com/zoom/600_315/203337114487263232/2025/7/25/avatar1753414419074-1753414420508744375370.jpg</v>
      </c>
    </row>
    <row r="20" spans="1:8" x14ac:dyDescent="0.4">
      <c r="B20" s="23" t="str">
        <v/>
      </c>
      <c r="C20" s="23" t="str">
        <v>CafeF</v>
      </c>
      <c r="D20" s="23" t="str">
        <v>Trung lập</v>
      </c>
      <c r="E20" s="24">
        <v>45863.611805555556</v>
      </c>
      <c r="F20" s="23" t="str">
        <v>Không cần phương Tây, một địa điểm ít người biết đang giúp kinh tế Nga đứng vững, đưa hàng trăm triệu USD hàng hoá đến ‘xứ bạch dương’</v>
      </c>
      <c r="G20" s="23" t="str">
        <v>Kim ngạch thương mại Trung-Nga năm 2023 đạt 240 tỷ USD, tăng gần 67%.
Trung Quốc thay thế phương Tây cung cấp nhiều hàng hóa và linh kiện cho Nga.
Quan hệ kinh tế chặt chẽ giúp Nga đứng vững trước cấm vận tài chính phương Tây.
Tuy nhiên, sự ủng hộ của Trung Quốc khiến quan hệ với châu Âu trở nên căng thẳng.
Thương mại ô tô có những căng thẳng do Trung Quốc chiếm lĩnh thị phần Nga.</v>
      </c>
      <c r="H20" s="23" t="str">
        <v>https://cafefcdn.com/thumb_w/640/203337114487263232/2025/7/25/avatar1753414578718-1753414579168503285384.png</v>
      </c>
    </row>
    <row r="21" spans="1:8" x14ac:dyDescent="0.4">
      <c r="B21" s="23" t="str">
        <v/>
      </c>
      <c r="C21" s="23" t="str">
        <v>CafeF</v>
      </c>
      <c r="D21" s="23" t="str">
        <v>Tiêu cực</v>
      </c>
      <c r="E21" s="24">
        <v>45863.543749999997</v>
      </c>
      <c r="F21" s="23" t="str">
        <v>Đồng rúp Nga tăng 45% so với USD, hiệu suất tốt hàng đầu thế giới: Con dao hai lưỡi với nền kinh tế chịu trừng phạt?</v>
      </c>
      <c r="G21" s="23" t="str">
        <v>Đồng rúp Nga tăng 45% so với USD từ đầu năm 2025, ảnh hưởng ngân sách.
Chính sách tiền tệ thắt chặt và tâm lý lạc quan thúc đẩy đồng rúp tăng.
Lãi suất tiền gửi rúp trên 20% khiến đồng tiền này hấp dẫn và sinh lời.
Nhân dân tệ vượt USD trở thành đồng tiền giao dịch nhiều nhất tại Nga.
Tháng 9, lệnh trừng phạt tiềm năng của Mỹ có thể gây áp lực lên đồng rúp.</v>
      </c>
      <c r="H21" s="23" t="str">
        <v>https://cafefcdn.com/zoom/600_315/203337114487263232/2025/7/25/avatar1753415753916-1753415754437901239181.png</v>
      </c>
    </row>
    <row r="22" spans="1:8" x14ac:dyDescent="0.4">
      <c r="A22" s="23" t="s">
        <v>17</v>
      </c>
      <c r="B22" s="23" t="str">
        <v/>
      </c>
      <c r="C22" s="23" t="str">
        <v>Vietnambiz</v>
      </c>
      <c r="D22" s="23" t="str">
        <v>Tiêu cực</v>
      </c>
      <c r="E22" s="24">
        <v>45863.29583333333</v>
      </c>
      <c r="F22" s="23" t="str">
        <v>Đồng ruble tăng giá mạnh: Lợi bất cập hại?</v>
      </c>
      <c r="G22" s="23" t="str">
        <v>Đồng ruble Nga tăng 45% so với USD nhờ chính sách tiền tệ chặt chẽ, hạ nhập khẩu.
Doanh thu năng lượng quy đổi sang ruble ít hơn, ảnh hưởng tiêu cực đến ngân sách.
Xuất khẩu của Nga trở nên đắt đỏ hơn, gây khó khăn cho các doanh nghiệp.
Chính phủ Nga kỳ vọng ruble yếu hơn với dự toán 94,3 ruble/USD vào năm 2025.
Ngân hàng Trung ương Nga có thể hạ lãi suất, gây áp lực giảm giá cho đồng ruble.</v>
      </c>
      <c r="H22" s="23" t="str">
        <v>https://cdn.vietnambiz.vn/1881912202208555/images/2025/07/25/crawl-20250725070331396.jpg</v>
      </c>
    </row>
    <row r="23" spans="1:8" x14ac:dyDescent="0.4">
      <c r="B23" s="23" t="str">
        <v>x</v>
      </c>
      <c r="C23" s="23" t="str">
        <v>Vietnambiz</v>
      </c>
      <c r="D23" s="23" t="str">
        <v>Tiêu cực</v>
      </c>
      <c r="E23" s="24">
        <v>45862.442361111112</v>
      </c>
      <c r="F23" s="23" t="str">
        <v>Ông Trump chuẩn bị ghé thăm Fed, căng thẳng rẽ bước ngoặt mới</v>
      </c>
      <c r="G23" s="23" t="str">
        <v>Tổng thống Trump thăm Fed lần đầu tiên sau gần hai thập kỷ.
Lãi suất quỹ liên bang duy trì 4,25-4,5% từ tháng 12 năm trước.
Chuyến thăm mang tính biểu tượng đối với tính độc lập của ngân hàng trung ương.
Fed độc lập là mỏ neo quan trọng cho thị trường tài chính toàn cầu.
Sự kiểm soát của Nhà Trắng làm suy giảm hành động đáng tin cậy của Fed.</v>
      </c>
      <c r="H23" s="23" t="str">
        <v>https://cdn.vietnambiz.vn/1881912202208555/images/2025/07/24/crawl-20250724103019856-20250724103019870.jpg?width=700</v>
      </c>
    </row>
    <row r="24" spans="1:8" x14ac:dyDescent="0.4">
      <c r="B24" s="23" t="str">
        <v/>
      </c>
      <c r="C24" s="23" t="str">
        <v>Vietnambiz</v>
      </c>
      <c r="D24" s="23" t="str">
        <v>Tích cực</v>
      </c>
      <c r="E24" s="24">
        <v>45862.295138888891</v>
      </c>
      <c r="F24" s="23" t="str">
        <v>Dow Jones tiến sát đỉnh cũ, S&amp;P 500 lập kỷ lục khi ông Trump công bố thỏa thuận với Nhật Bản</v>
      </c>
      <c r="G24" s="23" t="str">
        <v>Thị trường chứng khoán Mỹ thăng hoa với Dow Jones tăng 508 điểm.
S&amp;P 500 đạt kỷ lục mới, tăng 0,78% lên 6.359 điểm.
Mỹ đạt thỏa thuận thương mại giảm thuế quan xuống 15% với Nhật Bản.
Các đàm phán thương mại với EU và Indonesia cũng có tiến triển tích cực.
Báo cáo tài chính trái chiều từ Alphabet và Tesla ảnh hưởng đến diễn biến thị trường.</v>
      </c>
      <c r="H24" s="23" t="str">
        <v>https://cdn.vietnambiz.vn/1881912202208555/images/2025/07/24/index-20250724054513884.png?width=700</v>
      </c>
    </row>
    <row r="25" spans="1:8" ht="19.75" thickBot="1" x14ac:dyDescent="0.55000000000000004">
      <c r="A25" s="25" t="s">
        <v>19</v>
      </c>
      <c r="B25" s="25"/>
      <c r="C25" s="25"/>
      <c r="D25" s="25"/>
      <c r="E25" s="25"/>
      <c r="F25" s="25"/>
      <c r="G25" s="25"/>
      <c r="H25" s="25"/>
    </row>
    <row r="26" spans="1:8" ht="15" thickTop="1" x14ac:dyDescent="0.4">
      <c r="A26" s="26" t="s">
        <v>75</v>
      </c>
      <c r="B26" s="26" t="str" cm="1">
        <f t="array" ref="B26:H36">_xlfn.CHOOSECOLS(_xlfn.VSTACK(daily_8h30_news[#Headers],
  _xlfn._xlws.SORT(_xlfn._xlws.FILTER(daily_8h30_news[], daily_8h30_news[news_type]=A25), 1, -1)
 ), 10, 2, 9, 7, 3, 4, 5)</f>
        <v>major_news</v>
      </c>
      <c r="C26" s="26" t="str">
        <v>source</v>
      </c>
      <c r="D26" s="26" t="str">
        <v>impact</v>
      </c>
      <c r="E26" s="27" t="str">
        <v>published_time</v>
      </c>
      <c r="F26" s="26" t="str">
        <v>title</v>
      </c>
      <c r="G26" s="26" t="str">
        <v>content</v>
      </c>
      <c r="H26" s="26" t="str">
        <v>image_url</v>
      </c>
    </row>
    <row r="27" spans="1:8" x14ac:dyDescent="0.4">
      <c r="A27" s="23" t="s">
        <v>17</v>
      </c>
      <c r="B27" s="23" t="str">
        <v/>
      </c>
      <c r="C27" s="23" t="str">
        <v>VietStock</v>
      </c>
      <c r="D27" s="23" t="str">
        <v>Tích cực</v>
      </c>
      <c r="E27" s="24">
        <v>45863.612858796296</v>
      </c>
      <c r="F27" s="23" t="str">
        <v>Lợi nhuận quý VietCredit lập kỷ lục sau tái cấu trúc</v>
      </c>
      <c r="G27" s="23" t="str">
        <v>VietCredit đạt lợi nhuận kỷ lục 241 tỷ đồng quý 2/2025 nhờ tái cấu trúc.
Thu nhập lãi thuần tăng gấp 3.8 lần, đạt 641 tỷ đồng nhờ tập trung cho vay số hóa.
Chi phí hoạt động và dự phòng rủi ro tín dụng giảm lần lượt 16% và 20%.
Lũy kế 6 tháng, VietCredit lãi trước thuế 318 tỷ đồng, vượt kế hoạch 300 tỷ đồng.
Tổng tài sản tăng 17% lên hơn 9,535 tỷ đồng, dư nợ cho vay đạt 6,497 tỷ đồng.</v>
      </c>
      <c r="H27" s="23" t="str">
        <v>https://image.vietstock.vn/2025/07/25/tin-quy-2-2025.png</v>
      </c>
    </row>
    <row r="28" spans="1:8" x14ac:dyDescent="0.4">
      <c r="B28" s="23" t="str">
        <v/>
      </c>
      <c r="C28" s="23" t="str">
        <v>VietStock</v>
      </c>
      <c r="D28" s="23" t="str">
        <v>Trung lập</v>
      </c>
      <c r="E28" s="24">
        <v>45863.606921296298</v>
      </c>
      <c r="F28" s="23" t="str">
        <v>Chứng khoán JB Việt Nam được tăng vốn lên 1,300 tỷ đồng</v>
      </c>
      <c r="G28" s="23" t="str">
        <v>Công ty Chứng khoán JB Việt Nam (JBSV) tăng vốn từ 900 tỷ lên 1.300 tỷ đồng. Vốn điều lệ tăng thêm sẽ chờ sự chấp thuận từ Ủy ban Chứng khoán. JBSV, sở hữu 100% bởi Ngân hàng Kwangju, đạt doanh thu 166.5 tỷ đồng năm 2024. Lợi nhuận sau thuế năm 2024 chỉ đạt gần 2 tỷ đồng. Nửa đầu 2025, JBSV ghi nhận 130 tỷ doanh thu và 18 tỷ lợi nhuận.</v>
      </c>
      <c r="H28" s="23" t="str">
        <v>https://image.vietstock.vn/2025/07/25/jbsv-chung-khoan-jbsv_1318413.png</v>
      </c>
    </row>
    <row r="29" spans="1:8" x14ac:dyDescent="0.4">
      <c r="A29" s="23" t="s">
        <v>17</v>
      </c>
      <c r="B29" s="23" t="str">
        <v/>
      </c>
      <c r="C29" s="23" t="str">
        <v>VietStock</v>
      </c>
      <c r="D29" s="23" t="str">
        <v>Tiêu cực</v>
      </c>
      <c r="E29" s="24">
        <v>45863.525034722225</v>
      </c>
      <c r="F29" s="23" t="str">
        <v>Biên lợi nhuận lao dốc, SLS lãi thấp nhất 3 năm</v>
      </c>
      <c r="G29" s="23" t="str">
        <v>Biên lợi nhuận gộp SLS lao dốc, lãi sau thuế 374 tỷ đồng, giảm 29% so với trước.
Doanh thu thuần quý 4 giảm 33%, biên lãi gộp chỉ còn 27.8%, kéo lãi giảm 59%.
Nguyên nhân chính là do dư cung, cầu yếu và buôn lậu khiến giá bán đường sụt giảm.
Dù giảm so với đỉnh, kết quả vẫn vượt kế hoạch 150% lợi nhuận và 6% doanh thu.
Nợ vay tăng gấp 4 lần, tiền mặt giảm mạnh, tồn kho và phải thu tăng đột biến.</v>
      </c>
      <c r="H29" s="23" t="str">
        <v>https://image.vietstock.vn/2025/07/25/SLS-KQKD.png</v>
      </c>
    </row>
    <row r="30" spans="1:8" x14ac:dyDescent="0.4">
      <c r="A30" s="34" t="s">
        <v>17</v>
      </c>
      <c r="B30" s="23" t="str">
        <v/>
      </c>
      <c r="C30" s="23" t="str">
        <v>VietStock</v>
      </c>
      <c r="D30" s="23" t="str">
        <v>Tích cực</v>
      </c>
      <c r="E30" s="24">
        <v>45863.489583333336</v>
      </c>
      <c r="F30" s="23" t="str">
        <v>FPT Telecom báo lãi kỷ lục giữa biến động chuyển giao vốn Nhà nước</v>
      </c>
      <c r="G30" s="23" t="str">
        <v>FPT Telecom đạt lợi nhuận kỷ lục gần 884 tỷ đồng trong quý hai.
Doanh thu thuần tăng 13% lên 4,775 tỷ đồng nhờ cải thiện biên lãi gộp.
Lũy kế sáu tháng, công ty đạt gần 1,649 tỷ đồng lãi ròng, tăng 19%.
Công ty tiếp tục nâng cao chất lượng hạ tầng và tối ưu hóa chi phí hoạt động.
Cổ đông Nhà nước đã chuyển giao toàn bộ vốn cho Bộ Công an, gây biến động nhân sự.</v>
      </c>
      <c r="H30" s="23" t="str">
        <v>https://image.vietstock.vn/2025/07/25/FOX-KQKD-AVA.png</v>
      </c>
    </row>
    <row r="31" spans="1:8" x14ac:dyDescent="0.4">
      <c r="A31" s="23" t="s">
        <v>76</v>
      </c>
      <c r="B31" s="23" t="str">
        <v/>
      </c>
      <c r="C31" s="23" t="str">
        <v>CafeF</v>
      </c>
      <c r="D31" s="23" t="str">
        <v>Tích cực</v>
      </c>
      <c r="E31" s="24">
        <v>45862.001388888886</v>
      </c>
      <c r="F31" s="23" t="str">
        <v>Petrovietnam chiếm 48% tổng doanh thu và 64,8% nộp ngân sách Nhà nước toàn khối doanh nghiệp thuộc Bộ Tài chính trong 6T2025</v>
      </c>
      <c r="G31" s="23" t="str">
        <v>Doanh nghiệp Nhà nước phục hồi tích cực, đạt 50,3% kế hoạch doanh thu.
Tổng lợi nhuận trước thuế hợp nhất đạt 82.100 tỷ đồng, bằng 93,1% cùng kỳ.
Petrovietnam đóng góp lớn, doanh thu 510.000 tỷ đồng, nộp ngân sách 66.500 tỷ.
Lĩnh vực năng lượng, dầu khí, than đều tăng trưởng so với cùng kỳ.
Vận tải hàng không, đường bộ, công nghiệp, nông nghiệp đều có tăng trưởng.</v>
      </c>
      <c r="H31" s="23" t="str">
        <v>https://cafefcdn.com/zoom/600_315/203337114487263232/2025/7/23/avatar1753288535133-17532885357351360638259.jpg</v>
      </c>
    </row>
    <row r="32" spans="1:8" x14ac:dyDescent="0.4">
      <c r="B32" s="23" t="str">
        <v/>
      </c>
      <c r="C32" s="23" t="str">
        <v>CafeF</v>
      </c>
      <c r="D32" s="23" t="str">
        <v>Tích cực</v>
      </c>
      <c r="E32" s="24">
        <v>45861.948611111111</v>
      </c>
      <c r="F32" s="23" t="str">
        <v>Công ty xi măng lỗ đầm đìa bỗng báo lãi tăng vọt gấp 27 lần, cổ phiếu kịch trần</v>
      </c>
      <c r="G32" s="23" t="str">
        <v>Xi măng Vicem Hoàng Mai đạt 7,3 tỷ đồng lợi nhuận sau thuế quý 2, tăng 27 lần so với năm trước.
Việc sử dụng nguyên liệu thay thế giúp cải thiện biên lợi nhuận gộp lên 18,3%.
Nguyên liệu mới thay than mang lại lợi nhuận tăng 25,3 tỷ đồng trong quý hai.
Giá thu clinker tăng 130 ngàn đồng/tấn, nhưng giá xi măng nội địa giảm.
Sản lượng clinker giảm 40 ngàn tấn, chi phí điện tăng làm ảnh hưởng lợi nhuận.</v>
      </c>
      <c r="H32" s="23" t="str">
        <v>https://cafefcdn.com/thumb_w/640/203337114487263232/2025/7/23/avatar1753285530761-1753285531355157056521-0-110-1048-1787-crop-17532855424952047658022.png</v>
      </c>
    </row>
    <row r="33" spans="2:8" x14ac:dyDescent="0.4">
      <c r="B33" s="23" t="str">
        <v>x</v>
      </c>
      <c r="C33" s="23" t="str">
        <v>CafeF</v>
      </c>
      <c r="D33" s="23" t="str">
        <v>Tích cực</v>
      </c>
      <c r="E33" s="24">
        <v>45861.524305555555</v>
      </c>
      <c r="F33" s="23" t="str">
        <v>Nóng: Vingroup chính thức gửi đề xuất đến Hà Nội, tung một loạt chính sách chưa từng có để hỗ trợ chuyển đổi xe xăng sang xe điện</v>
      </c>
      <c r="G33" s="23" t="str">
        <v>Thủ tướng yêu cầu Hà Nội hạn chế xe xăng, Vingroup đề xuất hỗ trợ chuyển đổi xe điện.
Từ 2026, xe máy xăng bị cấm trong Vành đai 1, Vingroup sẽ hỗ trợ lãi suất mua xe.
Cá nhân mua VinFast có thể vay ưu đãi 3%/năm, doanh nghiệp vận tải được ưu đãi 4%.
Vingroup miễn phí trước bạ xe máy điện đến 24/10/2025 và miễn phí sạc pin.
Các chương trình hỗ trợ nhằm khuyến khích người dân chuyển đổi sang xe điện.</v>
      </c>
      <c r="H33" s="23" t="str">
        <v>https://cafefcdn.com/zoom/600_315/203337114487263232/2025/7/23/avatar1753248930529-1753248931188670423920.png</v>
      </c>
    </row>
    <row r="34" spans="2:8" x14ac:dyDescent="0.4">
      <c r="B34" s="23" t="str">
        <v/>
      </c>
      <c r="C34" s="23" t="str">
        <v>Vietnambiz</v>
      </c>
      <c r="D34" s="23" t="str">
        <v>Tích cực</v>
      </c>
      <c r="E34" s="24">
        <v>45863.613194444442</v>
      </c>
      <c r="F34" s="23" t="str">
        <v>Doanh nghiệp phân bón khởi sắc trong quý II</v>
      </c>
      <c r="G34" s="23" t="str">
        <v>Quý II/2025, nhiều doanh nghiệp phân bón ghi nhận doanh thu, lợi nhuận tăng mạnh.
Phân lân Văn Điển lãi 40,5 tỷ đồng, tăng 298,8% so với cùng kỳ.
Phân lân Ninh Bình có biên lợi nhuận gộp 23,9%, tăng trưởng 76% lợi nhuận.
Supe Lâm Thao doanh thu tăng 78,8% nhưng lợi nhuận giảm 23,9%.
DAP – VINACHEM lãi ròng 153,3 tỷ đồng, tăng 140%, thoát lỗ 42 tỷ đồng.</v>
      </c>
      <c r="H34" s="23" t="str">
        <v>https://cdn.vietnambiz.vn/1881912202208555/images/2025/07/25/bieudolnstq2phanbonchuanvietnambiz-20250725141250639.png?width=700</v>
      </c>
    </row>
    <row r="35" spans="2:8" x14ac:dyDescent="0.4">
      <c r="B35" s="23" t="str">
        <v/>
      </c>
      <c r="C35" s="23" t="str">
        <v>Vietnambiz</v>
      </c>
      <c r="D35" s="23" t="str">
        <v>Tiêu cực</v>
      </c>
      <c r="E35" s="24">
        <v>45862.681250000001</v>
      </c>
      <c r="F35" s="23" t="str">
        <v>Cảng Phước An lỗ nặng ngay khi vận hành phân kỳ 1</v>
      </c>
      <c r="G35" s="23" t="str">
        <v>Cảng Phước An lỗ nặng 125 tỷ đồng trong quý II, vượt xa cùng kỳ năm trước. Doanh thu 19 tỷ đồng không bù đắp nổi giá vốn 75 tỷ và chi phí tài chính 61 tỷ. Lũy kế sáu tháng, lỗ sau thuế đã lên tới 248 tỷ đồng. Công ty dự kiến lỗ 450 tỷ đồng cho cả năm 2025. Dư nợ tài chính cuối tháng 6 là 4.142 tỷ đồng, chủ yếu vay dài hạn.</v>
      </c>
      <c r="H35" s="23" t="str">
        <v>https://cdn.vietnambiz.vn/1881912202208555/images/2025/07/24/screenshot9-20250724155724749.png?width=700</v>
      </c>
    </row>
    <row r="36" spans="2:8" x14ac:dyDescent="0.4">
      <c r="B36" s="23" t="str">
        <v/>
      </c>
      <c r="C36" s="23" t="str">
        <v>Vietnambiz</v>
      </c>
      <c r="D36" s="23" t="str">
        <v>Tích cực</v>
      </c>
      <c r="E36" s="24">
        <v>45862.575694444444</v>
      </c>
      <c r="F36" s="23" t="str">
        <v>Một công ty khoáng sản lãi gấp 4 lần cùng kỳ, cổ phiếu tăng dựng đứng</v>
      </c>
      <c r="G36" s="23" t="str">
        <v>Doanh thu quý II/2025 của HGM đạt 279 tỷ, gấp 3,3 lần nhờ giá bán tăng 276%.
Lợi nhuận gộp đạt 240 tỷ, biên lãi gộp ấn tượng tới 86%.
6 tháng đầu năm, HGM đạt 433 tỷ doanh thu, lãi sau thuế 307 tỷ.
Công ty xuất khẩu Antimon sang Nhật, Mỹ, châu Âu phục vụ nhiều ngành.
HGM sở hữu 471 tỷ đồng tiền mặt, SCIC là cổ đông lớn với 46,64%.</v>
      </c>
      <c r="H36" s="23" t="str">
        <v>https://cdn.vietnambiz.vn/1881912202208555/images/2025/07/24/screenshot6-20250724113958136.png?width=700</v>
      </c>
    </row>
  </sheetData>
  <mergeCells count="3">
    <mergeCell ref="A1:H1"/>
    <mergeCell ref="A13:H13"/>
    <mergeCell ref="A25:H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7982-81C2-4B7E-A61E-AF5A693AAECF}">
  <dimension ref="A1:Q66"/>
  <sheetViews>
    <sheetView topLeftCell="C37" workbookViewId="0">
      <selection activeCell="M46" sqref="M46"/>
    </sheetView>
  </sheetViews>
  <sheetFormatPr defaultRowHeight="14.6" x14ac:dyDescent="0.4"/>
  <cols>
    <col min="1" max="1" width="10.69140625" style="2" bestFit="1" customWidth="1"/>
    <col min="2" max="2" width="12" bestFit="1" customWidth="1"/>
    <col min="3" max="3" width="12.69140625" bestFit="1" customWidth="1"/>
    <col min="4" max="5" width="12" bestFit="1" customWidth="1"/>
    <col min="7" max="7" width="10.69140625" style="2" bestFit="1" customWidth="1"/>
    <col min="8" max="8" width="12" bestFit="1" customWidth="1"/>
    <col min="9" max="10" width="12.69140625" bestFit="1" customWidth="1"/>
    <col min="11" max="11" width="12" bestFit="1" customWidth="1"/>
    <col min="13" max="13" width="10.69140625" style="2" bestFit="1" customWidth="1"/>
    <col min="14" max="14" width="12" bestFit="1" customWidth="1"/>
    <col min="15" max="16" width="12.69140625" bestFit="1" customWidth="1"/>
    <col min="17" max="17" width="12" bestFit="1" customWidth="1"/>
  </cols>
  <sheetData>
    <row r="1" spans="1:17" ht="19.75" thickBot="1" x14ac:dyDescent="0.55000000000000004">
      <c r="A1" s="18" t="s">
        <v>25</v>
      </c>
      <c r="B1" s="18"/>
      <c r="C1" s="18"/>
      <c r="D1" s="18"/>
      <c r="E1" s="18"/>
      <c r="G1" s="18" t="s">
        <v>26</v>
      </c>
      <c r="H1" s="18"/>
      <c r="I1" s="18"/>
      <c r="J1" s="18"/>
      <c r="K1" s="18"/>
      <c r="M1" s="18" t="s">
        <v>41</v>
      </c>
      <c r="N1" s="18"/>
      <c r="O1" s="18"/>
      <c r="P1" s="18"/>
      <c r="Q1" s="18"/>
    </row>
    <row r="2" spans="1:17" ht="15" thickTop="1" x14ac:dyDescent="0.4">
      <c r="A2" s="2" t="str" cm="1">
        <f t="array" ref="A2:E22">_xlfn.CHOOSECOLS(_xlfn.VSTACK(daily_8h30_data[#Headers],
  _xlfn._xlws.SORT(_xlfn._xlws.FILTER(daily_8h30_data[], daily_8h30_data[ticker]=A1), 1, -1)
 ), 1, 3, 4, 5, 6)</f>
        <v>date</v>
      </c>
      <c r="B2" t="str">
        <v>close</v>
      </c>
      <c r="C2" t="str">
        <v>1d_diff</v>
      </c>
      <c r="D2" t="str">
        <v>1d_change</v>
      </c>
      <c r="E2" t="str">
        <v>cum_change</v>
      </c>
      <c r="G2" s="2" t="str" cm="1">
        <f t="array" ref="G2:K22">_xlfn.CHOOSECOLS(_xlfn.VSTACK(daily_8h30_data[#Headers],
  _xlfn._xlws.SORT(_xlfn._xlws.FILTER(daily_8h30_data[], daily_8h30_data[ticker]=G1), 1, -1)
 ), 1, 3, 4, 5, 6)</f>
        <v>date</v>
      </c>
      <c r="H2" t="str">
        <v>close</v>
      </c>
      <c r="I2" t="str">
        <v>1d_diff</v>
      </c>
      <c r="J2" t="str">
        <v>1d_change</v>
      </c>
      <c r="K2" t="str">
        <v>cum_change</v>
      </c>
      <c r="M2" s="2" t="str" cm="1">
        <f t="array" ref="M2:Q22">_xlfn.CHOOSECOLS(_xlfn.VSTACK(daily_8h30_data[#Headers],
  _xlfn._xlws.SORT(_xlfn._xlws.FILTER(daily_8h30_data[], daily_8h30_data[ticker]=M1), 1, -1)
 ), 1, 3, 4, 5, 6)</f>
        <v>date</v>
      </c>
      <c r="N2" t="str">
        <v>close</v>
      </c>
      <c r="O2" t="str">
        <v>1d_diff</v>
      </c>
      <c r="P2" t="str">
        <v>1d_change</v>
      </c>
      <c r="Q2" t="str">
        <v>cum_change</v>
      </c>
    </row>
    <row r="3" spans="1:17" x14ac:dyDescent="0.4">
      <c r="A3" s="2">
        <v>45863</v>
      </c>
      <c r="B3">
        <v>1531.1300048828125</v>
      </c>
      <c r="C3">
        <v>10.1099853515625</v>
      </c>
      <c r="D3">
        <v>6.6468456836472622E-3</v>
      </c>
      <c r="E3">
        <v>0.11080187511320216</v>
      </c>
      <c r="G3" s="2">
        <v>45863</v>
      </c>
      <c r="H3">
        <v>1669.3299560546875</v>
      </c>
      <c r="I3">
        <v>8.0999755859375</v>
      </c>
      <c r="J3">
        <v>4.8758905637207306E-3</v>
      </c>
      <c r="K3">
        <v>0.1241201605164064</v>
      </c>
      <c r="M3" s="2">
        <v>45863</v>
      </c>
      <c r="N3">
        <v>1673</v>
      </c>
      <c r="O3">
        <v>17.5</v>
      </c>
      <c r="P3">
        <v>1.0570824524312794E-2</v>
      </c>
      <c r="Q3">
        <v>0.13736949480961624</v>
      </c>
    </row>
    <row r="4" spans="1:17" x14ac:dyDescent="0.4">
      <c r="A4" s="2">
        <v>45862</v>
      </c>
      <c r="B4">
        <v>1521.02001953125</v>
      </c>
      <c r="C4">
        <v>8.7099609375</v>
      </c>
      <c r="D4">
        <v>5.75937512813951E-3</v>
      </c>
      <c r="E4">
        <v>0.1041550294295549</v>
      </c>
      <c r="G4" s="2">
        <v>45862</v>
      </c>
      <c r="H4">
        <v>1661.22998046875</v>
      </c>
      <c r="I4">
        <v>8.219970703125</v>
      </c>
      <c r="J4">
        <v>4.9727289336201075E-3</v>
      </c>
      <c r="K4">
        <v>0.11924426995268567</v>
      </c>
      <c r="M4" s="2">
        <v>45862</v>
      </c>
      <c r="N4">
        <v>1655.5</v>
      </c>
      <c r="O4">
        <v>2.5</v>
      </c>
      <c r="P4">
        <v>1.5124016938898865E-3</v>
      </c>
      <c r="Q4">
        <v>0.12679867028530345</v>
      </c>
    </row>
    <row r="5" spans="1:17" x14ac:dyDescent="0.4">
      <c r="A5" s="2">
        <v>45861</v>
      </c>
      <c r="B5">
        <v>1512.31005859375</v>
      </c>
      <c r="C5">
        <v>2.77001953125</v>
      </c>
      <c r="D5">
        <v>1.835008982584041E-3</v>
      </c>
      <c r="E5">
        <v>9.8395654301415392E-2</v>
      </c>
      <c r="G5" s="2">
        <v>45861</v>
      </c>
      <c r="H5">
        <v>1653.010009765625</v>
      </c>
      <c r="I5">
        <v>-2.969970703125</v>
      </c>
      <c r="J5">
        <v>-1.7934822510863313E-3</v>
      </c>
      <c r="K5">
        <v>0.11427154101906556</v>
      </c>
      <c r="M5" s="2">
        <v>45861</v>
      </c>
      <c r="N5">
        <v>1653</v>
      </c>
      <c r="O5">
        <v>-2</v>
      </c>
      <c r="P5">
        <v>-1.2084592145015227E-3</v>
      </c>
      <c r="Q5">
        <v>0.12528626859141356</v>
      </c>
    </row>
    <row r="6" spans="1:17" x14ac:dyDescent="0.4">
      <c r="A6" s="2">
        <v>45860</v>
      </c>
      <c r="B6">
        <v>1509.5400390625</v>
      </c>
      <c r="C6">
        <v>24.489990234375</v>
      </c>
      <c r="D6">
        <v>1.6491020119961952E-2</v>
      </c>
      <c r="E6">
        <v>9.6560645318831351E-2</v>
      </c>
      <c r="G6" s="2">
        <v>45860</v>
      </c>
      <c r="H6">
        <v>1655.97998046875</v>
      </c>
      <c r="I6">
        <v>27.919921875</v>
      </c>
      <c r="J6">
        <v>1.714919651005764E-2</v>
      </c>
      <c r="K6">
        <v>0.11606502327015189</v>
      </c>
      <c r="M6" s="2">
        <v>45860</v>
      </c>
      <c r="N6">
        <v>1655</v>
      </c>
      <c r="O6">
        <v>30.5</v>
      </c>
      <c r="P6">
        <v>1.8775007694675327E-2</v>
      </c>
      <c r="Q6">
        <v>0.12649472780591509</v>
      </c>
    </row>
    <row r="7" spans="1:17" x14ac:dyDescent="0.4">
      <c r="A7" s="2">
        <v>45859</v>
      </c>
      <c r="B7">
        <v>1485.050048828125</v>
      </c>
      <c r="C7">
        <v>-12.22998046875</v>
      </c>
      <c r="D7">
        <v>-8.1681316984459906E-3</v>
      </c>
      <c r="E7">
        <v>8.0069625198869399E-2</v>
      </c>
      <c r="G7" s="2">
        <v>45859</v>
      </c>
      <c r="H7">
        <v>1628.06005859375</v>
      </c>
      <c r="I7">
        <v>-15.8499755859375</v>
      </c>
      <c r="J7">
        <v>-9.641631997122424E-3</v>
      </c>
      <c r="K7">
        <v>9.891582676009425E-2</v>
      </c>
      <c r="M7" s="2">
        <v>45859</v>
      </c>
      <c r="N7">
        <v>1624.5</v>
      </c>
      <c r="O7">
        <v>-13.5</v>
      </c>
      <c r="P7">
        <v>-8.2417582417582125E-3</v>
      </c>
      <c r="Q7">
        <v>0.10771972011123976</v>
      </c>
    </row>
    <row r="8" spans="1:17" x14ac:dyDescent="0.4">
      <c r="A8" s="2">
        <v>45856</v>
      </c>
      <c r="B8">
        <v>1497.280029296875</v>
      </c>
      <c r="C8">
        <v>7.27001953125</v>
      </c>
      <c r="D8">
        <v>4.8791749609746748E-3</v>
      </c>
      <c r="E8">
        <v>8.8237756897315389E-2</v>
      </c>
      <c r="G8" s="2">
        <v>45856</v>
      </c>
      <c r="H8">
        <v>1643.9100341796875</v>
      </c>
      <c r="I8">
        <v>9.2100830078125</v>
      </c>
      <c r="J8">
        <v>5.6341122425616064E-3</v>
      </c>
      <c r="K8">
        <v>0.10855745875721667</v>
      </c>
      <c r="M8" s="2">
        <v>45856</v>
      </c>
      <c r="N8">
        <v>1638</v>
      </c>
      <c r="O8">
        <v>0</v>
      </c>
      <c r="P8">
        <v>0</v>
      </c>
      <c r="Q8">
        <v>0.11596147835299797</v>
      </c>
    </row>
    <row r="9" spans="1:17" x14ac:dyDescent="0.4">
      <c r="A9" s="2">
        <v>45855</v>
      </c>
      <c r="B9">
        <v>1490.010009765625</v>
      </c>
      <c r="C9">
        <v>14.5400390625</v>
      </c>
      <c r="D9">
        <v>9.8545137150918283E-3</v>
      </c>
      <c r="E9">
        <v>8.3358581936340714E-2</v>
      </c>
      <c r="G9" s="2">
        <v>45855</v>
      </c>
      <c r="H9">
        <v>1634.699951171875</v>
      </c>
      <c r="I9">
        <v>20.2799072265625</v>
      </c>
      <c r="J9">
        <v>1.2561729088176099E-2</v>
      </c>
      <c r="K9">
        <v>0.10292334651465507</v>
      </c>
      <c r="M9" s="2">
        <v>45855</v>
      </c>
      <c r="N9">
        <v>1638</v>
      </c>
      <c r="O9">
        <v>20</v>
      </c>
      <c r="P9">
        <v>1.2360939431396822E-2</v>
      </c>
      <c r="Q9">
        <v>0.11596147835299797</v>
      </c>
    </row>
    <row r="10" spans="1:17" x14ac:dyDescent="0.4">
      <c r="A10" s="2">
        <v>45854</v>
      </c>
      <c r="B10">
        <v>1475.469970703125</v>
      </c>
      <c r="C10">
        <v>14.8199462890625</v>
      </c>
      <c r="D10">
        <v>1.0146130860475999E-2</v>
      </c>
      <c r="E10">
        <v>7.3504068221248886E-2</v>
      </c>
      <c r="G10" s="2">
        <v>45854</v>
      </c>
      <c r="H10">
        <v>1614.4200439453125</v>
      </c>
      <c r="I10">
        <v>20.580078125</v>
      </c>
      <c r="J10">
        <v>1.2912261310004114E-2</v>
      </c>
      <c r="K10">
        <v>9.0361617426478968E-2</v>
      </c>
      <c r="M10" s="2">
        <v>45854</v>
      </c>
      <c r="N10">
        <v>1618</v>
      </c>
      <c r="O10">
        <v>24</v>
      </c>
      <c r="P10">
        <v>1.5056461731492998E-2</v>
      </c>
      <c r="Q10">
        <v>0.10360053892160115</v>
      </c>
    </row>
    <row r="11" spans="1:17" x14ac:dyDescent="0.4">
      <c r="A11" s="2">
        <v>45853</v>
      </c>
      <c r="B11">
        <v>1460.6500244140625</v>
      </c>
      <c r="C11">
        <v>-9.77001953125</v>
      </c>
      <c r="D11">
        <v>-6.6443731989913601E-3</v>
      </c>
      <c r="E11">
        <v>6.3357937360772887E-2</v>
      </c>
      <c r="G11" s="2">
        <v>45853</v>
      </c>
      <c r="H11">
        <v>1593.8399658203125</v>
      </c>
      <c r="I11">
        <v>-11.820068359375</v>
      </c>
      <c r="J11">
        <v>-7.3615012566553562E-3</v>
      </c>
      <c r="K11">
        <v>7.7449356116474855E-2</v>
      </c>
      <c r="M11" s="2">
        <v>45853</v>
      </c>
      <c r="N11">
        <v>1594</v>
      </c>
      <c r="O11">
        <v>-7.199951171875</v>
      </c>
      <c r="P11">
        <v>-4.4965971717683129E-3</v>
      </c>
      <c r="Q11">
        <v>8.854407719010815E-2</v>
      </c>
    </row>
    <row r="12" spans="1:17" x14ac:dyDescent="0.4">
      <c r="A12" s="2">
        <v>45852</v>
      </c>
      <c r="B12">
        <v>1470.4200439453125</v>
      </c>
      <c r="C12">
        <v>12.6600341796875</v>
      </c>
      <c r="D12">
        <v>8.6845805172848234E-3</v>
      </c>
      <c r="E12">
        <v>7.0002310559764247E-2</v>
      </c>
      <c r="G12" s="2">
        <v>45852</v>
      </c>
      <c r="H12">
        <v>1605.6600341796875</v>
      </c>
      <c r="I12">
        <v>11.6500244140625</v>
      </c>
      <c r="J12">
        <v>7.3086268860855785E-3</v>
      </c>
      <c r="K12">
        <v>8.4810857373130211E-2</v>
      </c>
      <c r="M12" s="2">
        <v>45852</v>
      </c>
      <c r="N12">
        <v>1601.199951171875</v>
      </c>
      <c r="O12">
        <v>5.2999267578125</v>
      </c>
      <c r="P12">
        <v>3.3209641435767434E-3</v>
      </c>
      <c r="Q12">
        <v>9.3040674361876463E-2</v>
      </c>
    </row>
    <row r="13" spans="1:17" x14ac:dyDescent="0.4">
      <c r="A13" s="2">
        <v>45849</v>
      </c>
      <c r="B13">
        <v>1457.760009765625</v>
      </c>
      <c r="C13">
        <v>12.1199951171875</v>
      </c>
      <c r="D13">
        <v>8.3838265366049658E-3</v>
      </c>
      <c r="E13">
        <v>6.1317730042479424E-2</v>
      </c>
      <c r="G13" s="2">
        <v>45849</v>
      </c>
      <c r="H13">
        <v>1594.010009765625</v>
      </c>
      <c r="I13">
        <v>24.6700439453125</v>
      </c>
      <c r="J13">
        <v>1.572001254197164E-2</v>
      </c>
      <c r="K13">
        <v>7.7502230487044632E-2</v>
      </c>
      <c r="M13" s="2">
        <v>45849</v>
      </c>
      <c r="N13">
        <v>1595.9000244140625</v>
      </c>
      <c r="O13">
        <v>28</v>
      </c>
      <c r="P13">
        <v>1.7858281500100048E-2</v>
      </c>
      <c r="Q13">
        <v>8.971971021829972E-2</v>
      </c>
    </row>
    <row r="14" spans="1:17" x14ac:dyDescent="0.4">
      <c r="A14" s="2">
        <v>45848</v>
      </c>
      <c r="B14">
        <v>1445.6400146484375</v>
      </c>
      <c r="C14">
        <v>14.320068359375</v>
      </c>
      <c r="D14">
        <v>1.0004798994454056E-2</v>
      </c>
      <c r="E14">
        <v>5.2933903505874458E-2</v>
      </c>
      <c r="G14" s="2">
        <v>45848</v>
      </c>
      <c r="H14">
        <v>1569.3399658203125</v>
      </c>
      <c r="I14">
        <v>26.0699462890625</v>
      </c>
      <c r="J14">
        <v>1.6892666843214554E-2</v>
      </c>
      <c r="K14">
        <v>6.1782217945072992E-2</v>
      </c>
      <c r="M14" s="2">
        <v>45848</v>
      </c>
      <c r="N14">
        <v>1567.9000244140625</v>
      </c>
      <c r="O14">
        <v>34.9000244140625</v>
      </c>
      <c r="P14">
        <v>2.2765834581906397E-2</v>
      </c>
      <c r="Q14">
        <v>7.1861428718199671E-2</v>
      </c>
    </row>
    <row r="15" spans="1:17" x14ac:dyDescent="0.4">
      <c r="A15" s="2">
        <v>45847</v>
      </c>
      <c r="B15">
        <v>1431.3199462890625</v>
      </c>
      <c r="C15">
        <v>15.8599853515625</v>
      </c>
      <c r="D15">
        <v>1.1204827963525066E-2</v>
      </c>
      <c r="E15">
        <v>4.2929104511420402E-2</v>
      </c>
      <c r="G15" s="2">
        <v>45847</v>
      </c>
      <c r="H15">
        <v>1543.27001953125</v>
      </c>
      <c r="I15">
        <v>14</v>
      </c>
      <c r="J15">
        <v>9.1546946067060375E-3</v>
      </c>
      <c r="K15">
        <v>4.4889551101858438E-2</v>
      </c>
      <c r="M15" s="2">
        <v>45847</v>
      </c>
      <c r="N15">
        <v>1533</v>
      </c>
      <c r="O15">
        <v>21</v>
      </c>
      <c r="P15">
        <v>1.388888888888884E-2</v>
      </c>
      <c r="Q15">
        <v>4.9095594136293275E-2</v>
      </c>
    </row>
    <row r="16" spans="1:17" x14ac:dyDescent="0.4">
      <c r="A16" s="2">
        <v>45846</v>
      </c>
      <c r="B16">
        <v>1415.4599609375</v>
      </c>
      <c r="C16">
        <v>13.39990234375</v>
      </c>
      <c r="D16">
        <v>9.5572955392437819E-3</v>
      </c>
      <c r="E16">
        <v>3.1724276547895336E-2</v>
      </c>
      <c r="G16" s="2">
        <v>45846</v>
      </c>
      <c r="H16">
        <v>1529.27001953125</v>
      </c>
      <c r="I16">
        <v>20.6099853515625</v>
      </c>
      <c r="J16">
        <v>1.3661119725206339E-2</v>
      </c>
      <c r="K16">
        <v>3.5734856495152401E-2</v>
      </c>
      <c r="M16" s="2">
        <v>45846</v>
      </c>
      <c r="N16">
        <v>1512</v>
      </c>
      <c r="O16">
        <v>19.0999755859375</v>
      </c>
      <c r="P16">
        <v>1.279387452179459E-2</v>
      </c>
      <c r="Q16">
        <v>3.5206705247404435E-2</v>
      </c>
    </row>
    <row r="17" spans="1:17" x14ac:dyDescent="0.4">
      <c r="A17" s="2">
        <v>45845</v>
      </c>
      <c r="B17">
        <v>1402.06005859375</v>
      </c>
      <c r="C17">
        <v>15.090087890625</v>
      </c>
      <c r="D17">
        <v>1.0879895173920184E-2</v>
      </c>
      <c r="E17">
        <v>2.2166981008651554E-2</v>
      </c>
      <c r="G17" s="2">
        <v>45845</v>
      </c>
      <c r="H17">
        <v>1508.6600341796875</v>
      </c>
      <c r="I17">
        <v>19.8900146484375</v>
      </c>
      <c r="J17">
        <v>1.3360031695627494E-2</v>
      </c>
      <c r="K17">
        <v>2.2073736769946062E-2</v>
      </c>
      <c r="M17" s="2">
        <v>45845</v>
      </c>
      <c r="N17">
        <v>1492.9000244140625</v>
      </c>
      <c r="O17">
        <v>20.7000732421875</v>
      </c>
      <c r="P17">
        <v>1.406063981031247E-2</v>
      </c>
      <c r="Q17">
        <v>2.2412830725609845E-2</v>
      </c>
    </row>
    <row r="18" spans="1:17" x14ac:dyDescent="0.4">
      <c r="A18" s="2">
        <v>45842</v>
      </c>
      <c r="B18">
        <v>1386.969970703125</v>
      </c>
      <c r="C18">
        <v>5.010009765625</v>
      </c>
      <c r="D18">
        <v>3.6252929949043278E-3</v>
      </c>
      <c r="E18">
        <v>1.128708583473137E-2</v>
      </c>
      <c r="G18" s="2">
        <v>45842</v>
      </c>
      <c r="H18">
        <v>1488.77001953125</v>
      </c>
      <c r="I18">
        <v>7.570068359375</v>
      </c>
      <c r="J18">
        <v>5.1107673568215883E-3</v>
      </c>
      <c r="K18">
        <v>8.7137050743185673E-3</v>
      </c>
      <c r="M18" s="2">
        <v>45842</v>
      </c>
      <c r="N18">
        <v>1472.199951171875</v>
      </c>
      <c r="O18">
        <v>1.199951171875</v>
      </c>
      <c r="P18">
        <v>8.157383901257198E-4</v>
      </c>
      <c r="Q18">
        <v>8.352190915297375E-3</v>
      </c>
    </row>
    <row r="19" spans="1:17" x14ac:dyDescent="0.4">
      <c r="A19" s="2">
        <v>45841</v>
      </c>
      <c r="B19">
        <v>1381.9599609375</v>
      </c>
      <c r="C19">
        <v>-2.6300048828125</v>
      </c>
      <c r="D19">
        <v>-1.8994828416616372E-3</v>
      </c>
      <c r="E19">
        <v>7.6617928398270418E-3</v>
      </c>
      <c r="G19" s="2">
        <v>45841</v>
      </c>
      <c r="H19">
        <v>1481.199951171875</v>
      </c>
      <c r="I19">
        <v>-1.56005859375</v>
      </c>
      <c r="J19">
        <v>-1.0521315543143839E-3</v>
      </c>
      <c r="K19">
        <v>3.602937717496979E-3</v>
      </c>
      <c r="M19" s="2">
        <v>45841</v>
      </c>
      <c r="N19">
        <v>1471</v>
      </c>
      <c r="O19">
        <v>1.300048828125</v>
      </c>
      <c r="P19">
        <v>8.8456751127230504E-4</v>
      </c>
      <c r="Q19">
        <v>7.5364525251716552E-3</v>
      </c>
    </row>
    <row r="20" spans="1:17" x14ac:dyDescent="0.4">
      <c r="A20" s="2">
        <v>45840</v>
      </c>
      <c r="B20">
        <v>1384.5899658203125</v>
      </c>
      <c r="C20">
        <v>6.75</v>
      </c>
      <c r="D20">
        <v>4.8989724260040113E-3</v>
      </c>
      <c r="E20">
        <v>9.561275681488679E-3</v>
      </c>
      <c r="G20" s="2">
        <v>45840</v>
      </c>
      <c r="H20">
        <v>1482.760009765625</v>
      </c>
      <c r="I20">
        <v>6.5999755859375</v>
      </c>
      <c r="J20">
        <v>4.471043405266828E-3</v>
      </c>
      <c r="K20">
        <v>4.6550692718113629E-3</v>
      </c>
      <c r="M20" s="2">
        <v>45840</v>
      </c>
      <c r="N20">
        <v>1469.699951171875</v>
      </c>
      <c r="O20">
        <v>10.5</v>
      </c>
      <c r="P20">
        <v>7.1957239249957894E-3</v>
      </c>
      <c r="Q20">
        <v>6.6518850138993502E-3</v>
      </c>
    </row>
    <row r="21" spans="1:17" x14ac:dyDescent="0.4">
      <c r="A21" s="2">
        <v>45839</v>
      </c>
      <c r="B21">
        <v>1377.8399658203125</v>
      </c>
      <c r="C21">
        <v>1.77001953125</v>
      </c>
      <c r="D21">
        <v>1.2862860176718893E-3</v>
      </c>
      <c r="E21">
        <v>4.6623032554846677E-3</v>
      </c>
      <c r="G21" s="2">
        <v>45839</v>
      </c>
      <c r="H21">
        <v>1476.1600341796875</v>
      </c>
      <c r="I21">
        <v>-1.4000244140625</v>
      </c>
      <c r="J21">
        <v>-9.4752453947288817E-4</v>
      </c>
      <c r="K21">
        <v>1.840258665445349E-4</v>
      </c>
      <c r="M21" s="2">
        <v>45839</v>
      </c>
      <c r="N21">
        <v>1459.199951171875</v>
      </c>
      <c r="O21">
        <v>-3.4000244140625</v>
      </c>
      <c r="P21">
        <v>-2.3246441069441071E-3</v>
      </c>
      <c r="Q21">
        <v>-5.4383891109643923E-4</v>
      </c>
    </row>
    <row r="22" spans="1:17" x14ac:dyDescent="0.4">
      <c r="A22" s="2">
        <v>45838</v>
      </c>
      <c r="B22">
        <v>1376.0699462890625</v>
      </c>
      <c r="C22">
        <v>4.6300048828125</v>
      </c>
      <c r="D22">
        <v>3.3760172378127784E-3</v>
      </c>
      <c r="E22">
        <v>3.3760172378127784E-3</v>
      </c>
      <c r="G22" s="2">
        <v>45838</v>
      </c>
      <c r="H22">
        <v>1477.56005859375</v>
      </c>
      <c r="I22">
        <v>1.6700439453125</v>
      </c>
      <c r="J22">
        <v>1.1315504060174231E-3</v>
      </c>
      <c r="K22">
        <v>1.1315504060174231E-3</v>
      </c>
      <c r="M22" s="2">
        <v>45838</v>
      </c>
      <c r="N22">
        <v>1462.5999755859375</v>
      </c>
      <c r="O22">
        <v>2.5999755859375</v>
      </c>
      <c r="P22">
        <v>1.7808051958476678E-3</v>
      </c>
      <c r="Q22">
        <v>1.7808051958476678E-3</v>
      </c>
    </row>
    <row r="23" spans="1:17" ht="19.75" thickBot="1" x14ac:dyDescent="0.55000000000000004">
      <c r="A23" s="18" t="s">
        <v>23</v>
      </c>
      <c r="B23" s="18"/>
      <c r="C23" s="18"/>
      <c r="D23" s="18"/>
      <c r="E23" s="18"/>
      <c r="G23" s="18" t="s">
        <v>24</v>
      </c>
      <c r="H23" s="18"/>
      <c r="I23" s="18"/>
      <c r="J23" s="18"/>
      <c r="K23" s="18"/>
      <c r="M23" s="18" t="s">
        <v>22</v>
      </c>
      <c r="N23" s="18"/>
      <c r="O23" s="18"/>
      <c r="P23" s="18"/>
      <c r="Q23" s="18"/>
    </row>
    <row r="24" spans="1:17" ht="15" thickTop="1" x14ac:dyDescent="0.4">
      <c r="A24" s="2" t="str" cm="1">
        <f t="array" ref="A24:E44">_xlfn.CHOOSECOLS(_xlfn.VSTACK(daily_8h30_data[#Headers],
  _xlfn._xlws.SORT(_xlfn._xlws.FILTER(daily_8h30_data[], daily_8h30_data[ticker]=A23), 1, -1)
 ), 1, 3, 4, 5, 6)</f>
        <v>date</v>
      </c>
      <c r="B24" t="str">
        <v>close</v>
      </c>
      <c r="C24" t="str">
        <v>1d_diff</v>
      </c>
      <c r="D24" t="str">
        <v>1d_change</v>
      </c>
      <c r="E24" t="str">
        <v>cum_change</v>
      </c>
      <c r="G24" s="2" t="str" cm="1">
        <f t="array" ref="G24:K44">_xlfn.CHOOSECOLS(_xlfn.VSTACK(daily_8h30_data[#Headers],
  _xlfn._xlws.SORT(_xlfn._xlws.FILTER(daily_8h30_data[], daily_8h30_data[ticker]=G23), 1, -1)
 ), 1, 3, 4, 5, 6)</f>
        <v>date</v>
      </c>
      <c r="H24" t="str">
        <v>close</v>
      </c>
      <c r="I24" t="str">
        <v>1d_diff</v>
      </c>
      <c r="J24" t="str">
        <v>1d_change</v>
      </c>
      <c r="K24" t="str">
        <v>cum_change</v>
      </c>
      <c r="M24" s="2" t="str" cm="1">
        <f t="array" ref="M24:Q44">_xlfn.CHOOSECOLS(_xlfn.VSTACK(daily_8h30_data[#Headers],
  _xlfn._xlws.SORT(_xlfn._xlws.FILTER(daily_8h30_data[], daily_8h30_data[ticker]=M23), 1, -1)
 ), 1, 3, 4, 5, 6)</f>
        <v>date</v>
      </c>
      <c r="N24" t="str">
        <v>close</v>
      </c>
      <c r="O24" t="str">
        <v>1d_diff</v>
      </c>
      <c r="P24" t="str">
        <v>1d_change</v>
      </c>
      <c r="Q24" t="str">
        <v>cum_change</v>
      </c>
    </row>
    <row r="25" spans="1:17" x14ac:dyDescent="0.4">
      <c r="A25" s="2">
        <v>45862</v>
      </c>
      <c r="B25">
        <v>44693.91015625</v>
      </c>
      <c r="C25">
        <v>-316.37890625</v>
      </c>
      <c r="D25">
        <v>-7.0290352014998891E-3</v>
      </c>
      <c r="E25">
        <v>3.9502651156923085E-2</v>
      </c>
      <c r="G25" s="2">
        <v>45863</v>
      </c>
      <c r="H25">
        <v>9105.1103515625</v>
      </c>
      <c r="I25">
        <v>-33.259765625</v>
      </c>
      <c r="J25">
        <v>-3.6395730527969405E-3</v>
      </c>
      <c r="K25">
        <v>3.4449715171951834E-2</v>
      </c>
      <c r="M25" s="2">
        <v>45863</v>
      </c>
      <c r="N25">
        <v>3593.6552734375</v>
      </c>
      <c r="O25">
        <v>-12.071533203125</v>
      </c>
      <c r="P25">
        <v>-3.3478779315430085E-3</v>
      </c>
      <c r="Q25">
        <v>4.8466244223872135E-2</v>
      </c>
    </row>
    <row r="26" spans="1:17" x14ac:dyDescent="0.4">
      <c r="A26" s="2">
        <v>45861</v>
      </c>
      <c r="B26">
        <v>45010.2890625</v>
      </c>
      <c r="C26">
        <v>507.84765625</v>
      </c>
      <c r="D26">
        <v>1.1411680802273505E-2</v>
      </c>
      <c r="E26">
        <v>4.6531686358422975E-2</v>
      </c>
      <c r="G26" s="2">
        <v>45862</v>
      </c>
      <c r="H26">
        <v>9138.3701171875</v>
      </c>
      <c r="I26">
        <v>76.8798828125</v>
      </c>
      <c r="J26">
        <v>8.4842427485993799E-3</v>
      </c>
      <c r="K26">
        <v>3.8089288224748774E-2</v>
      </c>
      <c r="M26" s="2">
        <v>45862</v>
      </c>
      <c r="N26">
        <v>3605.726806640625</v>
      </c>
      <c r="O26">
        <v>23.4287109375</v>
      </c>
      <c r="P26">
        <v>6.5401343806652523E-3</v>
      </c>
      <c r="Q26">
        <v>5.1814122155415143E-2</v>
      </c>
    </row>
    <row r="27" spans="1:17" x14ac:dyDescent="0.4">
      <c r="A27" s="2">
        <v>45860</v>
      </c>
      <c r="B27">
        <v>44502.44140625</v>
      </c>
      <c r="C27">
        <v>179.37109375</v>
      </c>
      <c r="D27">
        <v>4.0469013650306085E-3</v>
      </c>
      <c r="E27">
        <v>3.512000555614947E-2</v>
      </c>
      <c r="G27" s="2">
        <v>45861</v>
      </c>
      <c r="H27">
        <v>9061.490234375</v>
      </c>
      <c r="I27">
        <v>37.6806640625</v>
      </c>
      <c r="J27">
        <v>4.17569362129111E-3</v>
      </c>
      <c r="K27">
        <v>2.9605045476149394E-2</v>
      </c>
      <c r="M27" s="2">
        <v>45861</v>
      </c>
      <c r="N27">
        <v>3582.298095703125</v>
      </c>
      <c r="O27">
        <v>0.43701171875</v>
      </c>
      <c r="P27">
        <v>1.2200688650487734E-4</v>
      </c>
      <c r="Q27">
        <v>4.5273987774749891E-2</v>
      </c>
    </row>
    <row r="28" spans="1:17" x14ac:dyDescent="0.4">
      <c r="A28" s="2">
        <v>45859</v>
      </c>
      <c r="B28">
        <v>44323.0703125</v>
      </c>
      <c r="C28">
        <v>-19.12109375</v>
      </c>
      <c r="D28">
        <v>-4.3121670678880619E-4</v>
      </c>
      <c r="E28">
        <v>3.1073104191118861E-2</v>
      </c>
      <c r="G28" s="2">
        <v>45860</v>
      </c>
      <c r="H28">
        <v>9023.8095703125</v>
      </c>
      <c r="I28">
        <v>10.8193359375</v>
      </c>
      <c r="J28">
        <v>1.2004158060923142E-3</v>
      </c>
      <c r="K28">
        <v>2.5429351854858284E-2</v>
      </c>
      <c r="M28" s="2">
        <v>45860</v>
      </c>
      <c r="N28">
        <v>3581.861083984375</v>
      </c>
      <c r="O28">
        <v>22.06982421875</v>
      </c>
      <c r="P28">
        <v>6.1997523473338312E-3</v>
      </c>
      <c r="Q28">
        <v>4.5151980888245014E-2</v>
      </c>
    </row>
    <row r="29" spans="1:17" x14ac:dyDescent="0.4">
      <c r="A29" s="2">
        <v>45856</v>
      </c>
      <c r="B29">
        <v>44342.19140625</v>
      </c>
      <c r="C29">
        <v>-142.296875</v>
      </c>
      <c r="D29">
        <v>-3.19879761458286E-3</v>
      </c>
      <c r="E29">
        <v>3.1504320897907667E-2</v>
      </c>
      <c r="G29" s="2">
        <v>45859</v>
      </c>
      <c r="H29">
        <v>9012.990234375</v>
      </c>
      <c r="I29">
        <v>20.8701171875</v>
      </c>
      <c r="J29">
        <v>2.320933986147411E-3</v>
      </c>
      <c r="K29">
        <v>2.422893604876597E-2</v>
      </c>
      <c r="M29" s="2">
        <v>45859</v>
      </c>
      <c r="N29">
        <v>3559.791259765625</v>
      </c>
      <c r="O29">
        <v>25.30859375</v>
      </c>
      <c r="P29">
        <v>7.1604803705347386E-3</v>
      </c>
      <c r="Q29">
        <v>3.8952228540911182E-2</v>
      </c>
    </row>
    <row r="30" spans="1:17" x14ac:dyDescent="0.4">
      <c r="A30" s="2">
        <v>45855</v>
      </c>
      <c r="B30">
        <v>44484.48828125</v>
      </c>
      <c r="C30">
        <v>229.70703125</v>
      </c>
      <c r="D30">
        <v>5.1905585060372239E-3</v>
      </c>
      <c r="E30">
        <v>3.4703118512490527E-2</v>
      </c>
      <c r="G30" s="2">
        <v>45856</v>
      </c>
      <c r="H30">
        <v>8992.1201171875</v>
      </c>
      <c r="I30">
        <v>19.48046875</v>
      </c>
      <c r="J30">
        <v>2.1710967466961328E-3</v>
      </c>
      <c r="K30">
        <v>2.1908002062618559E-2</v>
      </c>
      <c r="M30" s="2">
        <v>45856</v>
      </c>
      <c r="N30">
        <v>3534.482666015625</v>
      </c>
      <c r="O30">
        <v>17.6572265625</v>
      </c>
      <c r="P30">
        <v>5.0207856109132365E-3</v>
      </c>
      <c r="Q30">
        <v>3.1791748170376444E-2</v>
      </c>
    </row>
    <row r="31" spans="1:17" x14ac:dyDescent="0.4">
      <c r="A31" s="2">
        <v>45854</v>
      </c>
      <c r="B31">
        <v>44254.78125</v>
      </c>
      <c r="C31">
        <v>231.4921875</v>
      </c>
      <c r="D31">
        <v>5.2584028233635394E-3</v>
      </c>
      <c r="E31">
        <v>2.9512560006453303E-2</v>
      </c>
      <c r="G31" s="2">
        <v>45855</v>
      </c>
      <c r="H31">
        <v>8972.6396484375</v>
      </c>
      <c r="I31">
        <v>46.08984375</v>
      </c>
      <c r="J31">
        <v>5.1632315685727903E-3</v>
      </c>
      <c r="K31">
        <v>1.9736905315922426E-2</v>
      </c>
      <c r="M31" s="2">
        <v>45855</v>
      </c>
      <c r="N31">
        <v>3516.825439453125</v>
      </c>
      <c r="O31">
        <v>13.048583984375</v>
      </c>
      <c r="P31">
        <v>3.7241481186247594E-3</v>
      </c>
      <c r="Q31">
        <v>2.6770962559463207E-2</v>
      </c>
    </row>
    <row r="32" spans="1:17" x14ac:dyDescent="0.4">
      <c r="A32" s="2">
        <v>45853</v>
      </c>
      <c r="B32">
        <v>44023.2890625</v>
      </c>
      <c r="C32">
        <v>-436.359375</v>
      </c>
      <c r="D32">
        <v>-9.8147284185888806E-3</v>
      </c>
      <c r="E32">
        <v>2.4254157183089764E-2</v>
      </c>
      <c r="G32" s="2">
        <v>45854</v>
      </c>
      <c r="H32">
        <v>8926.5498046875</v>
      </c>
      <c r="I32">
        <v>-11.7705078125</v>
      </c>
      <c r="J32">
        <v>-1.3168590295471461E-3</v>
      </c>
      <c r="K32">
        <v>1.4573673747349636E-2</v>
      </c>
      <c r="M32" s="2">
        <v>45854</v>
      </c>
      <c r="N32">
        <v>3503.77685546875</v>
      </c>
      <c r="O32">
        <v>-1.221923828125</v>
      </c>
      <c r="P32">
        <v>-3.4862318222261823E-4</v>
      </c>
      <c r="Q32">
        <v>2.3046814440838448E-2</v>
      </c>
    </row>
    <row r="33" spans="1:17" x14ac:dyDescent="0.4">
      <c r="A33" s="2">
        <v>45852</v>
      </c>
      <c r="B33">
        <v>44459.6484375</v>
      </c>
      <c r="C33">
        <v>88.13671875</v>
      </c>
      <c r="D33">
        <v>1.9863357216372002E-3</v>
      </c>
      <c r="E33">
        <v>3.4068885601678645E-2</v>
      </c>
      <c r="G33" s="2">
        <v>45853</v>
      </c>
      <c r="H33">
        <v>8938.3203125</v>
      </c>
      <c r="I33">
        <v>-59.7392578125</v>
      </c>
      <c r="J33">
        <v>-6.6391267301229018E-3</v>
      </c>
      <c r="K33">
        <v>1.5890532776896782E-2</v>
      </c>
      <c r="M33" s="2">
        <v>45853</v>
      </c>
      <c r="N33">
        <v>3504.998779296875</v>
      </c>
      <c r="O33">
        <v>-14.651123046875</v>
      </c>
      <c r="P33">
        <v>-4.1626648824131252E-3</v>
      </c>
      <c r="Q33">
        <v>2.3395437623061066E-2</v>
      </c>
    </row>
    <row r="34" spans="1:17" x14ac:dyDescent="0.4">
      <c r="A34" s="2">
        <v>45849</v>
      </c>
      <c r="B34">
        <v>44371.51171875</v>
      </c>
      <c r="C34">
        <v>-279.12890625</v>
      </c>
      <c r="D34">
        <v>-6.2513975688338608E-3</v>
      </c>
      <c r="E34">
        <v>3.2082549880041444E-2</v>
      </c>
      <c r="G34" s="2">
        <v>45852</v>
      </c>
      <c r="H34">
        <v>8998.0595703125</v>
      </c>
      <c r="I34">
        <v>56.939453125</v>
      </c>
      <c r="J34">
        <v>6.368268447209946E-3</v>
      </c>
      <c r="K34">
        <v>2.2529659507019684E-2</v>
      </c>
      <c r="M34" s="2">
        <v>45852</v>
      </c>
      <c r="N34">
        <v>3519.64990234375</v>
      </c>
      <c r="O34">
        <v>9.47265625</v>
      </c>
      <c r="P34">
        <v>2.698626190612341E-3</v>
      </c>
      <c r="Q34">
        <v>2.7558102505474191E-2</v>
      </c>
    </row>
    <row r="35" spans="1:17" x14ac:dyDescent="0.4">
      <c r="A35" s="2">
        <v>45848</v>
      </c>
      <c r="B35">
        <v>44650.640625</v>
      </c>
      <c r="C35">
        <v>192.33984375</v>
      </c>
      <c r="D35">
        <v>4.3262976850235724E-3</v>
      </c>
      <c r="E35">
        <v>3.8333947448875305E-2</v>
      </c>
      <c r="G35" s="2">
        <v>45849</v>
      </c>
      <c r="H35">
        <v>8941.1201171875</v>
      </c>
      <c r="I35">
        <v>-34.5400390625</v>
      </c>
      <c r="J35">
        <v>-3.8481892653264849E-3</v>
      </c>
      <c r="K35">
        <v>1.6161391059809738E-2</v>
      </c>
      <c r="M35" s="2">
        <v>45849</v>
      </c>
      <c r="N35">
        <v>3510.17724609375</v>
      </c>
      <c r="O35">
        <v>0.495361328125</v>
      </c>
      <c r="P35">
        <v>1.4114137531251458E-4</v>
      </c>
      <c r="Q35">
        <v>2.485947631486185E-2</v>
      </c>
    </row>
    <row r="36" spans="1:17" x14ac:dyDescent="0.4">
      <c r="A36" s="2">
        <v>45847</v>
      </c>
      <c r="B36">
        <v>44458.30078125</v>
      </c>
      <c r="C36">
        <v>217.5390625</v>
      </c>
      <c r="D36">
        <v>4.9171635850882023E-3</v>
      </c>
      <c r="E36">
        <v>3.4007649763851733E-2</v>
      </c>
      <c r="G36" s="2">
        <v>45848</v>
      </c>
      <c r="H36">
        <v>8975.66015625</v>
      </c>
      <c r="I36">
        <v>108.640625</v>
      </c>
      <c r="J36">
        <v>1.2252214469260947E-2</v>
      </c>
      <c r="K36">
        <v>2.0009580325136223E-2</v>
      </c>
      <c r="M36" s="2">
        <v>45848</v>
      </c>
      <c r="N36">
        <v>3509.681884765625</v>
      </c>
      <c r="O36">
        <v>16.63232421875</v>
      </c>
      <c r="P36">
        <v>4.7615483062730668E-3</v>
      </c>
      <c r="Q36">
        <v>2.4718334939549336E-2</v>
      </c>
    </row>
    <row r="37" spans="1:17" x14ac:dyDescent="0.4">
      <c r="A37" s="2">
        <v>45846</v>
      </c>
      <c r="B37">
        <v>44240.76171875</v>
      </c>
      <c r="C37">
        <v>-165.59765625</v>
      </c>
      <c r="D37">
        <v>-3.7291428205490362E-3</v>
      </c>
      <c r="E37">
        <v>2.909048617876353E-2</v>
      </c>
      <c r="G37" s="2">
        <v>45847</v>
      </c>
      <c r="H37">
        <v>8867.01953125</v>
      </c>
      <c r="I37">
        <v>12.83984375</v>
      </c>
      <c r="J37">
        <v>1.4501449262573907E-3</v>
      </c>
      <c r="K37">
        <v>7.7573658558752756E-3</v>
      </c>
      <c r="M37" s="2">
        <v>45847</v>
      </c>
      <c r="N37">
        <v>3493.049560546875</v>
      </c>
      <c r="O37">
        <v>-4.42578125</v>
      </c>
      <c r="P37">
        <v>-1.2654217163762249E-3</v>
      </c>
      <c r="Q37">
        <v>1.9956786633276269E-2</v>
      </c>
    </row>
    <row r="38" spans="1:17" x14ac:dyDescent="0.4">
      <c r="A38" s="2">
        <v>45845</v>
      </c>
      <c r="B38">
        <v>44406.359375</v>
      </c>
      <c r="C38">
        <v>-422.171875</v>
      </c>
      <c r="D38">
        <v>-9.4174817516466947E-3</v>
      </c>
      <c r="E38">
        <v>3.2819628999312567E-2</v>
      </c>
      <c r="G38" s="2">
        <v>45846</v>
      </c>
      <c r="H38">
        <v>8854.1796875</v>
      </c>
      <c r="I38">
        <v>47.6494140625</v>
      </c>
      <c r="J38">
        <v>5.4106909966824546E-3</v>
      </c>
      <c r="K38">
        <v>6.3072209296178849E-3</v>
      </c>
      <c r="M38" s="2">
        <v>45846</v>
      </c>
      <c r="N38">
        <v>3497.475341796875</v>
      </c>
      <c r="O38">
        <v>24.34814453125</v>
      </c>
      <c r="P38">
        <v>7.0104384747033954E-3</v>
      </c>
      <c r="Q38">
        <v>2.1222208349652494E-2</v>
      </c>
    </row>
    <row r="39" spans="1:17" x14ac:dyDescent="0.4">
      <c r="A39" s="2">
        <v>45841</v>
      </c>
      <c r="B39">
        <v>44828.53125</v>
      </c>
      <c r="C39">
        <v>344.109375</v>
      </c>
      <c r="D39">
        <v>7.7355029130632413E-3</v>
      </c>
      <c r="E39">
        <v>4.2237110750959261E-2</v>
      </c>
      <c r="G39" s="2">
        <v>45845</v>
      </c>
      <c r="H39">
        <v>8806.5302734375</v>
      </c>
      <c r="I39">
        <v>-16.3798828125</v>
      </c>
      <c r="J39">
        <v>-1.8565170133685305E-3</v>
      </c>
      <c r="K39">
        <v>8.9652993293543037E-4</v>
      </c>
      <c r="M39" s="2">
        <v>45845</v>
      </c>
      <c r="N39">
        <v>3473.127197265625</v>
      </c>
      <c r="O39">
        <v>0.80810546875</v>
      </c>
      <c r="P39">
        <v>2.3272788225581209E-4</v>
      </c>
      <c r="Q39">
        <v>1.4211769874949098E-2</v>
      </c>
    </row>
    <row r="40" spans="1:17" x14ac:dyDescent="0.4">
      <c r="A40" s="2">
        <v>45840</v>
      </c>
      <c r="B40">
        <v>44484.421875</v>
      </c>
      <c r="C40">
        <v>-10.51953125</v>
      </c>
      <c r="D40">
        <v>-2.3642083611152831E-4</v>
      </c>
      <c r="E40">
        <v>3.450160783789602E-2</v>
      </c>
      <c r="G40" s="2">
        <v>45842</v>
      </c>
      <c r="H40">
        <v>8822.91015625</v>
      </c>
      <c r="I40">
        <v>-0.2900390625</v>
      </c>
      <c r="J40">
        <v>-3.2872320255616927E-5</v>
      </c>
      <c r="K40">
        <v>2.7530469463039609E-3</v>
      </c>
      <c r="M40" s="2">
        <v>45842</v>
      </c>
      <c r="N40">
        <v>3472.319091796875</v>
      </c>
      <c r="O40">
        <v>11.16845703125</v>
      </c>
      <c r="P40">
        <v>3.2268046698309405E-3</v>
      </c>
      <c r="Q40">
        <v>1.3979041992693286E-2</v>
      </c>
    </row>
    <row r="41" spans="1:17" x14ac:dyDescent="0.4">
      <c r="A41" s="2">
        <v>45839</v>
      </c>
      <c r="B41">
        <v>44494.94140625</v>
      </c>
      <c r="C41">
        <v>400.171875</v>
      </c>
      <c r="D41">
        <v>9.0752685466786165E-3</v>
      </c>
      <c r="E41">
        <v>3.4738028674007548E-2</v>
      </c>
      <c r="G41" s="2">
        <v>45841</v>
      </c>
      <c r="H41">
        <v>8823.2001953125</v>
      </c>
      <c r="I41">
        <v>48.509765625</v>
      </c>
      <c r="J41">
        <v>5.5283734524556039E-3</v>
      </c>
      <c r="K41">
        <v>2.7859192665595778E-3</v>
      </c>
      <c r="M41" s="2">
        <v>45841</v>
      </c>
      <c r="N41">
        <v>3461.150634765625</v>
      </c>
      <c r="O41">
        <v>6.358154296875</v>
      </c>
      <c r="P41">
        <v>1.8403867476324276E-3</v>
      </c>
      <c r="Q41">
        <v>1.0752237322862346E-2</v>
      </c>
    </row>
    <row r="42" spans="1:17" x14ac:dyDescent="0.4">
      <c r="A42" s="2">
        <v>45838</v>
      </c>
      <c r="B42">
        <v>44094.76953125</v>
      </c>
      <c r="C42">
        <v>275.5</v>
      </c>
      <c r="D42">
        <v>6.2871883294066677E-3</v>
      </c>
      <c r="E42">
        <v>2.5662760127328932E-2</v>
      </c>
      <c r="G42" s="2">
        <v>45840</v>
      </c>
      <c r="H42">
        <v>8774.6904296875</v>
      </c>
      <c r="I42">
        <v>-10.6396484375</v>
      </c>
      <c r="J42">
        <v>-1.2110698565546141E-3</v>
      </c>
      <c r="K42">
        <v>-2.7424541858960261E-3</v>
      </c>
      <c r="M42" s="2">
        <v>45840</v>
      </c>
      <c r="N42">
        <v>3454.79248046875</v>
      </c>
      <c r="O42">
        <v>-2.954833984375</v>
      </c>
      <c r="P42">
        <v>-8.5455463215144967E-4</v>
      </c>
      <c r="Q42">
        <v>8.9118505752299182E-3</v>
      </c>
    </row>
    <row r="43" spans="1:17" x14ac:dyDescent="0.4">
      <c r="A43" s="2">
        <v>45835</v>
      </c>
      <c r="B43">
        <v>43819.26953125</v>
      </c>
      <c r="C43">
        <v>432.4296875</v>
      </c>
      <c r="D43">
        <v>9.9668399232881733E-3</v>
      </c>
      <c r="E43">
        <v>1.9375571797922264E-2</v>
      </c>
      <c r="G43" s="2">
        <v>45839</v>
      </c>
      <c r="H43">
        <v>8785.330078125</v>
      </c>
      <c r="I43">
        <v>24.3701171875</v>
      </c>
      <c r="J43">
        <v>2.7816720195228406E-3</v>
      </c>
      <c r="K43">
        <v>-1.531384329341412E-3</v>
      </c>
      <c r="M43" s="2">
        <v>45839</v>
      </c>
      <c r="N43">
        <v>3457.747314453125</v>
      </c>
      <c r="O43">
        <v>13.32177734375</v>
      </c>
      <c r="P43">
        <v>3.8676340075360915E-3</v>
      </c>
      <c r="Q43">
        <v>9.7664052073813679E-3</v>
      </c>
    </row>
    <row r="44" spans="1:17" x14ac:dyDescent="0.4">
      <c r="A44" s="2">
        <v>45834</v>
      </c>
      <c r="B44">
        <v>43386.83984375</v>
      </c>
      <c r="C44">
        <v>404.41015625</v>
      </c>
      <c r="D44">
        <v>9.4087318746340909E-3</v>
      </c>
      <c r="E44">
        <v>9.4087318746340909E-3</v>
      </c>
      <c r="G44" s="2">
        <v>45838</v>
      </c>
      <c r="H44">
        <v>8760.9599609375</v>
      </c>
      <c r="I44">
        <v>-37.9501953125</v>
      </c>
      <c r="J44">
        <v>-4.3130563488642526E-3</v>
      </c>
      <c r="K44">
        <v>-4.3130563488642526E-3</v>
      </c>
      <c r="M44" s="2">
        <v>45838</v>
      </c>
      <c r="N44">
        <v>3444.425537109375</v>
      </c>
      <c r="O44">
        <v>20.19873046875</v>
      </c>
      <c r="P44">
        <v>5.8987711998452763E-3</v>
      </c>
      <c r="Q44">
        <v>5.8987711998452763E-3</v>
      </c>
    </row>
    <row r="45" spans="1:17" ht="19.75" thickBot="1" x14ac:dyDescent="0.55000000000000004">
      <c r="A45" s="18" t="s">
        <v>21</v>
      </c>
      <c r="B45" s="18"/>
      <c r="C45" s="18"/>
      <c r="D45" s="18"/>
      <c r="E45" s="18"/>
      <c r="G45" s="18" t="s">
        <v>27</v>
      </c>
      <c r="H45" s="18"/>
      <c r="I45" s="18"/>
      <c r="J45" s="18"/>
      <c r="K45" s="18"/>
      <c r="M45" s="18" t="s">
        <v>28</v>
      </c>
      <c r="N45" s="18"/>
      <c r="O45" s="18"/>
      <c r="P45" s="18"/>
      <c r="Q45" s="18"/>
    </row>
    <row r="46" spans="1:17" ht="15" thickTop="1" x14ac:dyDescent="0.4">
      <c r="A46" s="2" t="str" cm="1">
        <f t="array" ref="A46:E66">_xlfn.CHOOSECOLS(_xlfn.VSTACK(daily_8h30_data[#Headers],
  _xlfn._xlws.SORT(_xlfn._xlws.FILTER(daily_8h30_data[], daily_8h30_data[ticker]=A45), 1, -1)
 ), 1, 3, 4, 5, 6)</f>
        <v>date</v>
      </c>
      <c r="B46" t="str">
        <v>close</v>
      </c>
      <c r="C46" t="str">
        <v>1d_diff</v>
      </c>
      <c r="D46" t="str">
        <v>1d_change</v>
      </c>
      <c r="E46" t="str">
        <v>cum_change</v>
      </c>
      <c r="G46" s="2" t="str" cm="1">
        <f t="array" ref="G46:K66">_xlfn.CHOOSECOLS(_xlfn.VSTACK(daily_8h30_data[#Headers],
  _xlfn._xlws.SORT(_xlfn._xlws.FILTER(daily_8h30_data[], daily_8h30_data[ticker]=G45), 1, -1)
 ), 1, 3, 4, 5, 6)</f>
        <v>date</v>
      </c>
      <c r="H46" t="str">
        <v>close</v>
      </c>
      <c r="I46" t="str">
        <v>1d_diff</v>
      </c>
      <c r="J46" t="str">
        <v>1d_change</v>
      </c>
      <c r="K46" t="str">
        <v>cum_change</v>
      </c>
      <c r="M46" s="2" t="str" cm="1">
        <f t="array" ref="M46:Q66">_xlfn.CHOOSECOLS(_xlfn.VSTACK(daily_8h30_data[#Headers],
  _xlfn._xlws.SORT(_xlfn._xlws.FILTER(daily_8h30_data[], daily_8h30_data[ticker]=M45), 1, -1)
 ), 1, 3, 4, 5, 6)</f>
        <v>date</v>
      </c>
      <c r="N46" t="str">
        <v>close</v>
      </c>
      <c r="O46" t="str">
        <v>1d_diff</v>
      </c>
      <c r="P46" t="str">
        <v>1d_change</v>
      </c>
      <c r="Q46" t="str">
        <v>cum_change</v>
      </c>
    </row>
    <row r="47" spans="1:17" x14ac:dyDescent="0.4">
      <c r="A47" s="2">
        <v>45863</v>
      </c>
      <c r="B47">
        <v>3355.226318359375</v>
      </c>
      <c r="C47">
        <v>-15.718505859375</v>
      </c>
      <c r="D47">
        <v>-4.6629377456565146E-3</v>
      </c>
      <c r="E47">
        <v>6.1155762700555449E-3</v>
      </c>
      <c r="G47" s="2">
        <v>45863</v>
      </c>
      <c r="H47">
        <v>97.523327342936213</v>
      </c>
      <c r="I47">
        <v>6.4200074491964187E-2</v>
      </c>
      <c r="J47">
        <v>6.5873845058272984E-4</v>
      </c>
      <c r="K47">
        <v>2.5195958073171987E-3</v>
      </c>
      <c r="M47" s="2">
        <v>45862</v>
      </c>
      <c r="N47">
        <v>26110</v>
      </c>
      <c r="O47">
        <v>-15</v>
      </c>
      <c r="P47">
        <v>-5.7416267942578258E-4</v>
      </c>
      <c r="Q47">
        <v>3.8878396957064965E-4</v>
      </c>
    </row>
    <row r="48" spans="1:17" x14ac:dyDescent="0.4">
      <c r="A48" s="2">
        <v>45862</v>
      </c>
      <c r="B48">
        <v>3370.94482421875</v>
      </c>
      <c r="C48">
        <v>-19.113037109375</v>
      </c>
      <c r="D48">
        <v>-5.6379678138848144E-3</v>
      </c>
      <c r="E48">
        <v>1.077851401571206E-2</v>
      </c>
      <c r="G48" s="2">
        <v>45862</v>
      </c>
      <c r="H48">
        <v>97.459127268444249</v>
      </c>
      <c r="I48">
        <v>0.27704963871622112</v>
      </c>
      <c r="J48">
        <v>2.8508305798091715E-3</v>
      </c>
      <c r="K48">
        <v>1.8608573567344688E-3</v>
      </c>
      <c r="M48" s="2">
        <v>45861</v>
      </c>
      <c r="N48">
        <v>26125</v>
      </c>
      <c r="O48">
        <v>5</v>
      </c>
      <c r="P48">
        <v>1.914241960183638E-4</v>
      </c>
      <c r="Q48">
        <v>9.6294664899643223E-4</v>
      </c>
    </row>
    <row r="49" spans="1:17" x14ac:dyDescent="0.4">
      <c r="A49" s="2">
        <v>45861</v>
      </c>
      <c r="B49">
        <v>3390.057861328125</v>
      </c>
      <c r="C49">
        <v>-31.40185546875</v>
      </c>
      <c r="D49">
        <v>-9.1779117885240069E-3</v>
      </c>
      <c r="E49">
        <v>1.6416481829596874E-2</v>
      </c>
      <c r="G49" s="2">
        <v>45861</v>
      </c>
      <c r="H49">
        <v>97.182077629728028</v>
      </c>
      <c r="I49">
        <v>-0.19312060636457318</v>
      </c>
      <c r="J49">
        <v>-1.9832627800802083E-3</v>
      </c>
      <c r="K49">
        <v>-9.899732230747027E-4</v>
      </c>
      <c r="M49" s="2">
        <v>45860</v>
      </c>
      <c r="N49">
        <v>26120</v>
      </c>
      <c r="O49">
        <v>-10</v>
      </c>
      <c r="P49">
        <v>-3.8270187523914423E-4</v>
      </c>
      <c r="Q49">
        <v>7.7152245297806843E-4</v>
      </c>
    </row>
    <row r="50" spans="1:17" x14ac:dyDescent="0.4">
      <c r="A50" s="2">
        <v>45860</v>
      </c>
      <c r="B50">
        <v>3421.459716796875</v>
      </c>
      <c r="C50">
        <v>29.471435546875</v>
      </c>
      <c r="D50">
        <v>8.6885428554648314E-3</v>
      </c>
      <c r="E50">
        <v>2.5594393618120881E-2</v>
      </c>
      <c r="G50" s="2">
        <v>45860</v>
      </c>
      <c r="H50">
        <v>97.375198236092601</v>
      </c>
      <c r="I50">
        <v>-0.46064031118699234</v>
      </c>
      <c r="J50">
        <v>-4.7082982885089386E-3</v>
      </c>
      <c r="K50">
        <v>9.9328955700550559E-4</v>
      </c>
      <c r="M50" s="2">
        <v>45859</v>
      </c>
      <c r="N50">
        <v>26130</v>
      </c>
      <c r="O50">
        <v>-10</v>
      </c>
      <c r="P50">
        <v>-3.8255547054322214E-4</v>
      </c>
      <c r="Q50">
        <v>1.1542243282172127E-3</v>
      </c>
    </row>
    <row r="51" spans="1:17" x14ac:dyDescent="0.4">
      <c r="A51" s="2">
        <v>45859</v>
      </c>
      <c r="B51">
        <v>3391.98828125</v>
      </c>
      <c r="C51">
        <v>45.1728515625</v>
      </c>
      <c r="D51">
        <v>1.3497264044440627E-2</v>
      </c>
      <c r="E51">
        <v>1.6905850762656049E-2</v>
      </c>
      <c r="G51" s="2">
        <v>45859</v>
      </c>
      <c r="H51">
        <v>97.835838547279593</v>
      </c>
      <c r="I51">
        <v>-0.1003984243963032</v>
      </c>
      <c r="J51">
        <v>-1.0251407191124162E-3</v>
      </c>
      <c r="K51">
        <v>5.7015878455144442E-3</v>
      </c>
      <c r="M51" s="2">
        <v>45856</v>
      </c>
      <c r="N51">
        <v>26140</v>
      </c>
      <c r="O51">
        <v>5</v>
      </c>
      <c r="P51">
        <v>1.9131432944319293E-4</v>
      </c>
      <c r="Q51">
        <v>1.5367797987604348E-3</v>
      </c>
    </row>
    <row r="52" spans="1:17" x14ac:dyDescent="0.4">
      <c r="A52" s="2">
        <v>45858</v>
      </c>
      <c r="B52">
        <v>3346.8154296875</v>
      </c>
      <c r="C52">
        <v>-5.039306640625</v>
      </c>
      <c r="D52">
        <v>-1.5034382564399484E-3</v>
      </c>
      <c r="E52">
        <v>3.4085867182154228E-3</v>
      </c>
      <c r="G52" s="2">
        <v>45858</v>
      </c>
      <c r="H52">
        <v>97.936236971675896</v>
      </c>
      <c r="I52">
        <v>1.3823322276010686E-2</v>
      </c>
      <c r="J52">
        <v>1.4116606975700385E-4</v>
      </c>
      <c r="K52">
        <v>6.7267285646268604E-3</v>
      </c>
      <c r="M52" s="2">
        <v>45855</v>
      </c>
      <c r="N52">
        <v>26135</v>
      </c>
      <c r="O52">
        <v>-5</v>
      </c>
      <c r="P52">
        <v>-1.9127773527161107E-4</v>
      </c>
      <c r="Q52">
        <v>1.3454654693172419E-3</v>
      </c>
    </row>
    <row r="53" spans="1:17" x14ac:dyDescent="0.4">
      <c r="A53" s="2">
        <v>45857</v>
      </c>
      <c r="B53">
        <v>3351.854736328125</v>
      </c>
      <c r="C53">
        <v>2.99951171875</v>
      </c>
      <c r="D53">
        <v>8.9568270873807698E-4</v>
      </c>
      <c r="E53">
        <v>4.9120249746553712E-3</v>
      </c>
      <c r="G53" s="2">
        <v>45857</v>
      </c>
      <c r="H53">
        <v>97.922413649399886</v>
      </c>
      <c r="I53">
        <v>-0.5468593984653296</v>
      </c>
      <c r="J53">
        <v>-5.5536045056360228E-3</v>
      </c>
      <c r="K53">
        <v>6.5855624948698566E-3</v>
      </c>
      <c r="M53" s="2">
        <v>45854</v>
      </c>
      <c r="N53">
        <v>26140</v>
      </c>
      <c r="O53">
        <v>20</v>
      </c>
      <c r="P53">
        <v>7.6569678407345521E-4</v>
      </c>
      <c r="Q53">
        <v>1.5367432045888529E-3</v>
      </c>
    </row>
    <row r="54" spans="1:17" x14ac:dyDescent="0.4">
      <c r="A54" s="2">
        <v>45856</v>
      </c>
      <c r="B54">
        <v>3348.855224609375</v>
      </c>
      <c r="C54">
        <v>10.104248046875</v>
      </c>
      <c r="D54">
        <v>3.0263556994232221E-3</v>
      </c>
      <c r="E54">
        <v>4.0163422659172943E-3</v>
      </c>
      <c r="G54" s="2">
        <v>45856</v>
      </c>
      <c r="H54">
        <v>98.469273047865215</v>
      </c>
      <c r="I54">
        <v>-4.4358095515377727E-3</v>
      </c>
      <c r="J54">
        <v>-4.50456228673346E-5</v>
      </c>
      <c r="K54">
        <v>1.2139167000505879E-2</v>
      </c>
      <c r="M54" s="2">
        <v>45853</v>
      </c>
      <c r="N54">
        <v>26120</v>
      </c>
      <c r="O54">
        <v>20</v>
      </c>
      <c r="P54">
        <v>7.6628352490426543E-4</v>
      </c>
      <c r="Q54">
        <v>7.7104642051539773E-4</v>
      </c>
    </row>
    <row r="55" spans="1:17" x14ac:dyDescent="0.4">
      <c r="A55" s="2">
        <v>45855</v>
      </c>
      <c r="B55">
        <v>3338.7509765625</v>
      </c>
      <c r="C55">
        <v>-6.223876953125</v>
      </c>
      <c r="D55">
        <v>-1.860664795905298E-3</v>
      </c>
      <c r="E55">
        <v>9.8998656649407213E-4</v>
      </c>
      <c r="G55" s="2">
        <v>45855</v>
      </c>
      <c r="H55">
        <v>98.473708857416753</v>
      </c>
      <c r="I55">
        <v>0.17669966691842376</v>
      </c>
      <c r="J55">
        <v>1.7976097988492423E-3</v>
      </c>
      <c r="K55">
        <v>1.2184212623373214E-2</v>
      </c>
      <c r="M55" s="2">
        <v>45852</v>
      </c>
      <c r="N55">
        <v>26100</v>
      </c>
      <c r="O55">
        <v>-8</v>
      </c>
      <c r="P55">
        <v>-3.0641948827947463E-4</v>
      </c>
      <c r="Q55">
        <v>4.7628956111323006E-6</v>
      </c>
    </row>
    <row r="56" spans="1:17" x14ac:dyDescent="0.4">
      <c r="A56" s="2">
        <v>45854</v>
      </c>
      <c r="B56">
        <v>3344.974853515625</v>
      </c>
      <c r="C56">
        <v>13.35595703125</v>
      </c>
      <c r="D56">
        <v>4.008848984901503E-3</v>
      </c>
      <c r="E56">
        <v>2.8506513623993701E-3</v>
      </c>
      <c r="G56" s="2">
        <v>45854</v>
      </c>
      <c r="H56">
        <v>98.297009190498329</v>
      </c>
      <c r="I56">
        <v>-0.30202011557209119</v>
      </c>
      <c r="J56">
        <v>-3.0631144920764131E-3</v>
      </c>
      <c r="K56">
        <v>1.0386602824523972E-2</v>
      </c>
      <c r="M56" s="2">
        <v>45849</v>
      </c>
      <c r="N56">
        <v>26108</v>
      </c>
      <c r="O56">
        <v>-5</v>
      </c>
      <c r="P56">
        <v>-1.9147551028220189E-4</v>
      </c>
      <c r="Q56">
        <v>3.1118238389060693E-4</v>
      </c>
    </row>
    <row r="57" spans="1:17" x14ac:dyDescent="0.4">
      <c r="A57" s="2">
        <v>45853</v>
      </c>
      <c r="B57">
        <v>3331.618896484375</v>
      </c>
      <c r="C57">
        <v>-13.451904296875</v>
      </c>
      <c r="D57">
        <v>-4.0214109350789062E-3</v>
      </c>
      <c r="E57">
        <v>-1.1581976225021329E-3</v>
      </c>
      <c r="G57" s="2">
        <v>45853</v>
      </c>
      <c r="H57">
        <v>98.59902930607042</v>
      </c>
      <c r="I57">
        <v>0.51921843311856719</v>
      </c>
      <c r="J57">
        <v>5.2938359943530688E-3</v>
      </c>
      <c r="K57">
        <v>1.3449717316600385E-2</v>
      </c>
      <c r="M57" s="2">
        <v>45848</v>
      </c>
      <c r="N57">
        <v>26113</v>
      </c>
      <c r="O57">
        <v>-25</v>
      </c>
      <c r="P57">
        <v>-9.5646185630116065E-4</v>
      </c>
      <c r="Q57">
        <v>5.0265789417280882E-4</v>
      </c>
    </row>
    <row r="58" spans="1:17" x14ac:dyDescent="0.4">
      <c r="A58" s="2">
        <v>45852</v>
      </c>
      <c r="B58">
        <v>3345.07080078125</v>
      </c>
      <c r="C58">
        <v>-16.578369140625</v>
      </c>
      <c r="D58">
        <v>-4.9316178764158281E-3</v>
      </c>
      <c r="E58">
        <v>2.8632133125767734E-3</v>
      </c>
      <c r="G58" s="2">
        <v>45852</v>
      </c>
      <c r="H58">
        <v>98.079810872951853</v>
      </c>
      <c r="I58">
        <v>2.8018853240041608E-3</v>
      </c>
      <c r="J58">
        <v>2.8568217494973069E-5</v>
      </c>
      <c r="K58">
        <v>8.1558813222473159E-3</v>
      </c>
      <c r="M58" s="2">
        <v>45847</v>
      </c>
      <c r="N58">
        <v>26138</v>
      </c>
      <c r="O58">
        <v>28</v>
      </c>
      <c r="P58">
        <v>1.0723860589811895E-3</v>
      </c>
      <c r="Q58">
        <v>1.4591197504739695E-3</v>
      </c>
    </row>
    <row r="59" spans="1:17" x14ac:dyDescent="0.4">
      <c r="A59" s="2">
        <v>45851</v>
      </c>
      <c r="B59">
        <v>3361.649169921875</v>
      </c>
      <c r="C59">
        <v>8.802490234375</v>
      </c>
      <c r="D59">
        <v>2.6253780966791762E-3</v>
      </c>
      <c r="E59">
        <v>7.7948311889926014E-3</v>
      </c>
      <c r="G59" s="2">
        <v>45851</v>
      </c>
      <c r="H59">
        <v>98.077008987627849</v>
      </c>
      <c r="I59">
        <v>4.3671597650813965E-3</v>
      </c>
      <c r="J59">
        <v>4.4529847301744141E-5</v>
      </c>
      <c r="K59">
        <v>8.1273131047523428E-3</v>
      </c>
      <c r="M59" s="2">
        <v>45846</v>
      </c>
      <c r="N59">
        <v>26110</v>
      </c>
      <c r="O59">
        <v>-10</v>
      </c>
      <c r="P59">
        <v>-3.828483920367276E-4</v>
      </c>
      <c r="Q59">
        <v>3.8673369149277992E-4</v>
      </c>
    </row>
    <row r="60" spans="1:17" x14ac:dyDescent="0.4">
      <c r="A60" s="2">
        <v>45850</v>
      </c>
      <c r="B60">
        <v>3352.8466796875</v>
      </c>
      <c r="C60">
        <v>4.13623046875</v>
      </c>
      <c r="D60">
        <v>1.2351711297449164E-3</v>
      </c>
      <c r="E60">
        <v>5.1694530923134252E-3</v>
      </c>
      <c r="G60" s="2">
        <v>45850</v>
      </c>
      <c r="H60">
        <v>98.072641827862768</v>
      </c>
      <c r="I60">
        <v>0.23112149801352189</v>
      </c>
      <c r="J60">
        <v>2.3622026439731325E-3</v>
      </c>
      <c r="K60">
        <v>8.0827832574505987E-3</v>
      </c>
      <c r="M60" s="2">
        <v>45845</v>
      </c>
      <c r="N60">
        <v>26120</v>
      </c>
      <c r="O60">
        <v>-38</v>
      </c>
      <c r="P60">
        <v>-1.4527104518694545E-3</v>
      </c>
      <c r="Q60">
        <v>7.6958208352950752E-4</v>
      </c>
    </row>
    <row r="61" spans="1:17" x14ac:dyDescent="0.4">
      <c r="A61" s="2">
        <v>45849</v>
      </c>
      <c r="B61">
        <v>3348.71044921875</v>
      </c>
      <c r="C61">
        <v>28.4765625</v>
      </c>
      <c r="D61">
        <v>8.5766736535968224E-3</v>
      </c>
      <c r="E61">
        <v>3.9342819625685088E-3</v>
      </c>
      <c r="G61" s="2">
        <v>45849</v>
      </c>
      <c r="H61">
        <v>97.841520329849246</v>
      </c>
      <c r="I61">
        <v>0.31431980893979983</v>
      </c>
      <c r="J61">
        <v>3.222893790254977E-3</v>
      </c>
      <c r="K61">
        <v>5.7205806134774662E-3</v>
      </c>
      <c r="M61" s="2">
        <v>45842</v>
      </c>
      <c r="N61">
        <v>26158</v>
      </c>
      <c r="O61">
        <v>-17</v>
      </c>
      <c r="P61">
        <v>-6.4947468958931331E-4</v>
      </c>
      <c r="Q61">
        <v>2.222292535398962E-3</v>
      </c>
    </row>
    <row r="62" spans="1:17" x14ac:dyDescent="0.4">
      <c r="A62" s="2">
        <v>45848</v>
      </c>
      <c r="B62">
        <v>3320.23388671875</v>
      </c>
      <c r="C62">
        <v>5.082275390625</v>
      </c>
      <c r="D62">
        <v>1.5330446345978022E-3</v>
      </c>
      <c r="E62">
        <v>-4.6423916910283136E-3</v>
      </c>
      <c r="G62" s="2">
        <v>45848</v>
      </c>
      <c r="H62">
        <v>97.527200520909446</v>
      </c>
      <c r="I62">
        <v>8.1007982946360357E-2</v>
      </c>
      <c r="J62">
        <v>8.3130988329593869E-4</v>
      </c>
      <c r="K62">
        <v>2.4976868232224891E-3</v>
      </c>
      <c r="M62" s="2">
        <v>45841</v>
      </c>
      <c r="N62">
        <v>26175</v>
      </c>
      <c r="O62">
        <v>25</v>
      </c>
      <c r="P62">
        <v>9.5602294455066072E-4</v>
      </c>
      <c r="Q62">
        <v>2.8717672249882753E-3</v>
      </c>
    </row>
    <row r="63" spans="1:17" x14ac:dyDescent="0.4">
      <c r="A63" s="2">
        <v>45847</v>
      </c>
      <c r="B63">
        <v>3315.151611328125</v>
      </c>
      <c r="C63">
        <v>13.3212890625</v>
      </c>
      <c r="D63">
        <v>4.0345165445567766E-3</v>
      </c>
      <c r="E63">
        <v>-6.1754363256261158E-3</v>
      </c>
      <c r="G63" s="2">
        <v>45847</v>
      </c>
      <c r="H63">
        <v>97.446192537963086</v>
      </c>
      <c r="I63">
        <v>-1.3660853830103292E-2</v>
      </c>
      <c r="J63">
        <v>-1.4016903734903607E-4</v>
      </c>
      <c r="K63">
        <v>1.6663769399265504E-3</v>
      </c>
      <c r="M63" s="2">
        <v>45840</v>
      </c>
      <c r="N63">
        <v>26150</v>
      </c>
      <c r="O63">
        <v>40</v>
      </c>
      <c r="P63">
        <v>1.5319800842588105E-3</v>
      </c>
      <c r="Q63">
        <v>1.9157442804376146E-3</v>
      </c>
    </row>
    <row r="64" spans="1:17" x14ac:dyDescent="0.4">
      <c r="A64" s="2">
        <v>45846</v>
      </c>
      <c r="B64">
        <v>3301.830322265625</v>
      </c>
      <c r="C64">
        <v>-29.394775390625</v>
      </c>
      <c r="D64">
        <v>-8.8240135472401615E-3</v>
      </c>
      <c r="E64">
        <v>-1.0209952870182892E-2</v>
      </c>
      <c r="G64" s="2">
        <v>45846</v>
      </c>
      <c r="H64">
        <v>97.459853391793189</v>
      </c>
      <c r="I64">
        <v>0.10458351675801225</v>
      </c>
      <c r="J64">
        <v>1.0742460772001916E-3</v>
      </c>
      <c r="K64">
        <v>1.8065459772755865E-3</v>
      </c>
      <c r="M64" s="2">
        <v>45839</v>
      </c>
      <c r="N64">
        <v>26110</v>
      </c>
      <c r="O64">
        <v>-8</v>
      </c>
      <c r="P64">
        <v>-3.063021670878241E-4</v>
      </c>
      <c r="Q64">
        <v>3.8376419617880408E-4</v>
      </c>
    </row>
    <row r="65" spans="1:17" x14ac:dyDescent="0.4">
      <c r="A65" s="2">
        <v>45845</v>
      </c>
      <c r="B65">
        <v>3331.22509765625</v>
      </c>
      <c r="C65">
        <v>3.900390625</v>
      </c>
      <c r="D65">
        <v>1.1722302355274827E-3</v>
      </c>
      <c r="E65">
        <v>-1.3859393229427308E-3</v>
      </c>
      <c r="G65" s="2">
        <v>45845</v>
      </c>
      <c r="H65">
        <v>97.355269875035177</v>
      </c>
      <c r="I65">
        <v>6.9289942764342527E-2</v>
      </c>
      <c r="J65">
        <v>7.1222947862148445E-4</v>
      </c>
      <c r="K65">
        <v>7.3229990007539492E-4</v>
      </c>
      <c r="M65" s="2">
        <v>45838</v>
      </c>
      <c r="N65">
        <v>26118</v>
      </c>
      <c r="O65">
        <v>28</v>
      </c>
      <c r="P65">
        <v>1.0732081257187609E-3</v>
      </c>
      <c r="Q65">
        <v>6.9006636326662818E-4</v>
      </c>
    </row>
    <row r="66" spans="1:17" x14ac:dyDescent="0.4">
      <c r="A66" s="2">
        <v>45844</v>
      </c>
      <c r="B66">
        <v>3327.32470703125</v>
      </c>
      <c r="C66">
        <v>-8.53369140625</v>
      </c>
      <c r="D66">
        <v>-2.5581695584702135E-3</v>
      </c>
      <c r="E66">
        <v>-2.5581695584702135E-3</v>
      </c>
      <c r="G66" s="2">
        <v>45844</v>
      </c>
      <c r="H66">
        <v>97.285979932270834</v>
      </c>
      <c r="I66">
        <v>1.9525314306605424E-3</v>
      </c>
      <c r="J66">
        <v>2.007042145391047E-5</v>
      </c>
      <c r="K66">
        <v>2.007042145391047E-5</v>
      </c>
      <c r="M66" s="2">
        <v>45835</v>
      </c>
      <c r="N66">
        <v>26090</v>
      </c>
      <c r="O66">
        <v>-10</v>
      </c>
      <c r="P66">
        <v>-3.8314176245213272E-4</v>
      </c>
      <c r="Q66">
        <v>-3.8314176245213272E-4</v>
      </c>
    </row>
  </sheetData>
  <mergeCells count="9">
    <mergeCell ref="A45:E45"/>
    <mergeCell ref="G45:K45"/>
    <mergeCell ref="M45:Q45"/>
    <mergeCell ref="A1:E1"/>
    <mergeCell ref="G1:K1"/>
    <mergeCell ref="M1:Q1"/>
    <mergeCell ref="A23:E23"/>
    <mergeCell ref="G23:K23"/>
    <mergeCell ref="M23:Q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4669E-E941-449A-A06F-931029850F8C}">
  <dimension ref="A1:H181"/>
  <sheetViews>
    <sheetView workbookViewId="0">
      <selection activeCell="K2" sqref="K2"/>
    </sheetView>
  </sheetViews>
  <sheetFormatPr defaultRowHeight="14.6" x14ac:dyDescent="0.4"/>
  <cols>
    <col min="1" max="1" width="14.4609375" bestFit="1" customWidth="1"/>
    <col min="2" max="2" width="9" bestFit="1" customWidth="1"/>
    <col min="3" max="3" width="11.84375" bestFit="1" customWidth="1"/>
    <col min="4" max="5" width="12.4609375" bestFit="1" customWidth="1"/>
    <col min="6" max="6" width="13.53515625" bestFit="1" customWidth="1"/>
    <col min="7" max="7" width="10.23046875" bestFit="1" customWidth="1"/>
    <col min="8" max="9" width="11.4609375" bestFit="1" customWidth="1"/>
    <col min="10" max="10" width="10.23046875" bestFit="1" customWidth="1"/>
    <col min="11" max="11" width="6.765625" bestFit="1" customWidth="1"/>
  </cols>
  <sheetData>
    <row r="1" spans="1:8" x14ac:dyDescent="0.4">
      <c r="A1" t="s">
        <v>29</v>
      </c>
      <c r="B1" t="s">
        <v>20</v>
      </c>
      <c r="C1" t="s">
        <v>30</v>
      </c>
      <c r="D1" t="s">
        <v>66</v>
      </c>
      <c r="E1" t="s">
        <v>31</v>
      </c>
      <c r="F1" t="s">
        <v>39</v>
      </c>
      <c r="G1" t="s">
        <v>32</v>
      </c>
      <c r="H1" t="s">
        <v>33</v>
      </c>
    </row>
    <row r="2" spans="1:8" x14ac:dyDescent="0.4">
      <c r="A2" s="1">
        <v>45863</v>
      </c>
      <c r="B2" t="s">
        <v>25</v>
      </c>
      <c r="C2">
        <v>1531.1300048828125</v>
      </c>
      <c r="D2">
        <v>10.1099853515625</v>
      </c>
      <c r="E2">
        <v>6.6468456836472622E-3</v>
      </c>
      <c r="F2">
        <v>0.11080187511320216</v>
      </c>
      <c r="G2" t="s">
        <v>40</v>
      </c>
      <c r="H2" t="s">
        <v>34</v>
      </c>
    </row>
    <row r="3" spans="1:8" x14ac:dyDescent="0.4">
      <c r="A3" s="1">
        <v>45862</v>
      </c>
      <c r="B3" t="s">
        <v>25</v>
      </c>
      <c r="C3">
        <v>1521.02001953125</v>
      </c>
      <c r="D3">
        <v>8.7099609375</v>
      </c>
      <c r="E3">
        <v>5.75937512813951E-3</v>
      </c>
      <c r="F3">
        <v>0.1041550294295549</v>
      </c>
      <c r="G3" t="s">
        <v>40</v>
      </c>
      <c r="H3" t="s">
        <v>34</v>
      </c>
    </row>
    <row r="4" spans="1:8" x14ac:dyDescent="0.4">
      <c r="A4" s="1">
        <v>45861</v>
      </c>
      <c r="B4" t="s">
        <v>25</v>
      </c>
      <c r="C4">
        <v>1512.31005859375</v>
      </c>
      <c r="D4">
        <v>2.77001953125</v>
      </c>
      <c r="E4">
        <v>1.835008982584041E-3</v>
      </c>
      <c r="F4">
        <v>9.8395654301415392E-2</v>
      </c>
      <c r="G4" t="s">
        <v>40</v>
      </c>
      <c r="H4" t="s">
        <v>34</v>
      </c>
    </row>
    <row r="5" spans="1:8" x14ac:dyDescent="0.4">
      <c r="A5" s="1">
        <v>45860</v>
      </c>
      <c r="B5" t="s">
        <v>25</v>
      </c>
      <c r="C5">
        <v>1509.5400390625</v>
      </c>
      <c r="D5">
        <v>24.489990234375</v>
      </c>
      <c r="E5">
        <v>1.6491020119961952E-2</v>
      </c>
      <c r="F5">
        <v>9.6560645318831351E-2</v>
      </c>
      <c r="G5" t="s">
        <v>40</v>
      </c>
      <c r="H5" t="s">
        <v>34</v>
      </c>
    </row>
    <row r="6" spans="1:8" x14ac:dyDescent="0.4">
      <c r="A6" s="1">
        <v>45859</v>
      </c>
      <c r="B6" t="s">
        <v>25</v>
      </c>
      <c r="C6">
        <v>1485.050048828125</v>
      </c>
      <c r="D6">
        <v>-12.22998046875</v>
      </c>
      <c r="E6">
        <v>-8.1681316984459906E-3</v>
      </c>
      <c r="F6">
        <v>8.0069625198869399E-2</v>
      </c>
      <c r="G6" t="s">
        <v>40</v>
      </c>
      <c r="H6" t="s">
        <v>34</v>
      </c>
    </row>
    <row r="7" spans="1:8" x14ac:dyDescent="0.4">
      <c r="A7" s="1">
        <v>45856</v>
      </c>
      <c r="B7" t="s">
        <v>25</v>
      </c>
      <c r="C7">
        <v>1497.280029296875</v>
      </c>
      <c r="D7">
        <v>7.27001953125</v>
      </c>
      <c r="E7">
        <v>4.8791749609746748E-3</v>
      </c>
      <c r="F7">
        <v>8.8237756897315389E-2</v>
      </c>
      <c r="G7" t="s">
        <v>40</v>
      </c>
      <c r="H7" t="s">
        <v>34</v>
      </c>
    </row>
    <row r="8" spans="1:8" x14ac:dyDescent="0.4">
      <c r="A8" s="1">
        <v>45855</v>
      </c>
      <c r="B8" t="s">
        <v>25</v>
      </c>
      <c r="C8">
        <v>1490.010009765625</v>
      </c>
      <c r="D8">
        <v>14.5400390625</v>
      </c>
      <c r="E8">
        <v>9.8545137150918283E-3</v>
      </c>
      <c r="F8">
        <v>8.3358581936340714E-2</v>
      </c>
      <c r="G8" t="s">
        <v>40</v>
      </c>
      <c r="H8" t="s">
        <v>34</v>
      </c>
    </row>
    <row r="9" spans="1:8" x14ac:dyDescent="0.4">
      <c r="A9" s="1">
        <v>45854</v>
      </c>
      <c r="B9" t="s">
        <v>25</v>
      </c>
      <c r="C9">
        <v>1475.469970703125</v>
      </c>
      <c r="D9">
        <v>14.8199462890625</v>
      </c>
      <c r="E9">
        <v>1.0146130860475999E-2</v>
      </c>
      <c r="F9">
        <v>7.3504068221248886E-2</v>
      </c>
      <c r="G9" t="s">
        <v>40</v>
      </c>
      <c r="H9" t="s">
        <v>34</v>
      </c>
    </row>
    <row r="10" spans="1:8" x14ac:dyDescent="0.4">
      <c r="A10" s="1">
        <v>45853</v>
      </c>
      <c r="B10" t="s">
        <v>25</v>
      </c>
      <c r="C10">
        <v>1460.6500244140625</v>
      </c>
      <c r="D10">
        <v>-9.77001953125</v>
      </c>
      <c r="E10">
        <v>-6.6443731989913601E-3</v>
      </c>
      <c r="F10">
        <v>6.3357937360772887E-2</v>
      </c>
      <c r="G10" t="s">
        <v>40</v>
      </c>
      <c r="H10" t="s">
        <v>34</v>
      </c>
    </row>
    <row r="11" spans="1:8" x14ac:dyDescent="0.4">
      <c r="A11" s="1">
        <v>45852</v>
      </c>
      <c r="B11" t="s">
        <v>25</v>
      </c>
      <c r="C11">
        <v>1470.4200439453125</v>
      </c>
      <c r="D11">
        <v>12.6600341796875</v>
      </c>
      <c r="E11">
        <v>8.6845805172848234E-3</v>
      </c>
      <c r="F11">
        <v>7.0002310559764247E-2</v>
      </c>
      <c r="G11" t="s">
        <v>40</v>
      </c>
      <c r="H11" t="s">
        <v>34</v>
      </c>
    </row>
    <row r="12" spans="1:8" x14ac:dyDescent="0.4">
      <c r="A12" s="1">
        <v>45849</v>
      </c>
      <c r="B12" t="s">
        <v>25</v>
      </c>
      <c r="C12">
        <v>1457.760009765625</v>
      </c>
      <c r="D12">
        <v>12.1199951171875</v>
      </c>
      <c r="E12">
        <v>8.3838265366049658E-3</v>
      </c>
      <c r="F12">
        <v>6.1317730042479424E-2</v>
      </c>
      <c r="G12" t="s">
        <v>40</v>
      </c>
      <c r="H12" t="s">
        <v>34</v>
      </c>
    </row>
    <row r="13" spans="1:8" x14ac:dyDescent="0.4">
      <c r="A13" s="1">
        <v>45848</v>
      </c>
      <c r="B13" t="s">
        <v>25</v>
      </c>
      <c r="C13">
        <v>1445.6400146484375</v>
      </c>
      <c r="D13">
        <v>14.320068359375</v>
      </c>
      <c r="E13">
        <v>1.0004798994454056E-2</v>
      </c>
      <c r="F13">
        <v>5.2933903505874458E-2</v>
      </c>
      <c r="G13" t="s">
        <v>40</v>
      </c>
      <c r="H13" t="s">
        <v>34</v>
      </c>
    </row>
    <row r="14" spans="1:8" x14ac:dyDescent="0.4">
      <c r="A14" s="1">
        <v>45847</v>
      </c>
      <c r="B14" t="s">
        <v>25</v>
      </c>
      <c r="C14">
        <v>1431.3199462890625</v>
      </c>
      <c r="D14">
        <v>15.8599853515625</v>
      </c>
      <c r="E14">
        <v>1.1204827963525066E-2</v>
      </c>
      <c r="F14">
        <v>4.2929104511420402E-2</v>
      </c>
      <c r="G14" t="s">
        <v>40</v>
      </c>
      <c r="H14" t="s">
        <v>34</v>
      </c>
    </row>
    <row r="15" spans="1:8" x14ac:dyDescent="0.4">
      <c r="A15" s="1">
        <v>45846</v>
      </c>
      <c r="B15" t="s">
        <v>25</v>
      </c>
      <c r="C15">
        <v>1415.4599609375</v>
      </c>
      <c r="D15">
        <v>13.39990234375</v>
      </c>
      <c r="E15">
        <v>9.5572955392437819E-3</v>
      </c>
      <c r="F15">
        <v>3.1724276547895336E-2</v>
      </c>
      <c r="G15" t="s">
        <v>40</v>
      </c>
      <c r="H15" t="s">
        <v>34</v>
      </c>
    </row>
    <row r="16" spans="1:8" x14ac:dyDescent="0.4">
      <c r="A16" s="1">
        <v>45845</v>
      </c>
      <c r="B16" t="s">
        <v>25</v>
      </c>
      <c r="C16">
        <v>1402.06005859375</v>
      </c>
      <c r="D16">
        <v>15.090087890625</v>
      </c>
      <c r="E16">
        <v>1.0879895173920184E-2</v>
      </c>
      <c r="F16">
        <v>2.2166981008651554E-2</v>
      </c>
      <c r="G16" t="s">
        <v>40</v>
      </c>
      <c r="H16" t="s">
        <v>34</v>
      </c>
    </row>
    <row r="17" spans="1:8" x14ac:dyDescent="0.4">
      <c r="A17" s="1">
        <v>45842</v>
      </c>
      <c r="B17" t="s">
        <v>25</v>
      </c>
      <c r="C17">
        <v>1386.969970703125</v>
      </c>
      <c r="D17">
        <v>5.010009765625</v>
      </c>
      <c r="E17">
        <v>3.6252929949043278E-3</v>
      </c>
      <c r="F17">
        <v>1.128708583473137E-2</v>
      </c>
      <c r="G17" t="s">
        <v>40</v>
      </c>
      <c r="H17" t="s">
        <v>34</v>
      </c>
    </row>
    <row r="18" spans="1:8" x14ac:dyDescent="0.4">
      <c r="A18" s="1">
        <v>45841</v>
      </c>
      <c r="B18" t="s">
        <v>25</v>
      </c>
      <c r="C18">
        <v>1381.9599609375</v>
      </c>
      <c r="D18">
        <v>-2.6300048828125</v>
      </c>
      <c r="E18">
        <v>-1.8994828416616372E-3</v>
      </c>
      <c r="F18">
        <v>7.6617928398270418E-3</v>
      </c>
      <c r="G18" t="s">
        <v>40</v>
      </c>
      <c r="H18" t="s">
        <v>34</v>
      </c>
    </row>
    <row r="19" spans="1:8" x14ac:dyDescent="0.4">
      <c r="A19" s="1">
        <v>45840</v>
      </c>
      <c r="B19" t="s">
        <v>25</v>
      </c>
      <c r="C19">
        <v>1384.5899658203125</v>
      </c>
      <c r="D19">
        <v>6.75</v>
      </c>
      <c r="E19">
        <v>4.8989724260040113E-3</v>
      </c>
      <c r="F19">
        <v>9.561275681488679E-3</v>
      </c>
      <c r="G19" t="s">
        <v>40</v>
      </c>
      <c r="H19" t="s">
        <v>34</v>
      </c>
    </row>
    <row r="20" spans="1:8" x14ac:dyDescent="0.4">
      <c r="A20" s="1">
        <v>45839</v>
      </c>
      <c r="B20" t="s">
        <v>25</v>
      </c>
      <c r="C20">
        <v>1377.8399658203125</v>
      </c>
      <c r="D20">
        <v>1.77001953125</v>
      </c>
      <c r="E20">
        <v>1.2862860176718893E-3</v>
      </c>
      <c r="F20">
        <v>4.6623032554846677E-3</v>
      </c>
      <c r="G20" t="s">
        <v>40</v>
      </c>
      <c r="H20" t="s">
        <v>34</v>
      </c>
    </row>
    <row r="21" spans="1:8" x14ac:dyDescent="0.4">
      <c r="A21" s="1">
        <v>45838</v>
      </c>
      <c r="B21" t="s">
        <v>25</v>
      </c>
      <c r="C21">
        <v>1376.0699462890625</v>
      </c>
      <c r="D21">
        <v>4.6300048828125</v>
      </c>
      <c r="E21">
        <v>3.3760172378127784E-3</v>
      </c>
      <c r="F21">
        <v>3.3760172378127784E-3</v>
      </c>
      <c r="G21" t="s">
        <v>40</v>
      </c>
      <c r="H21" t="s">
        <v>34</v>
      </c>
    </row>
    <row r="22" spans="1:8" x14ac:dyDescent="0.4">
      <c r="A22" s="1">
        <v>45863</v>
      </c>
      <c r="B22" t="s">
        <v>26</v>
      </c>
      <c r="C22">
        <v>1669.3299560546875</v>
      </c>
      <c r="D22">
        <v>8.0999755859375</v>
      </c>
      <c r="E22">
        <v>4.8758905637207306E-3</v>
      </c>
      <c r="F22">
        <v>0.1241201605164064</v>
      </c>
      <c r="G22" t="s">
        <v>40</v>
      </c>
      <c r="H22" t="s">
        <v>34</v>
      </c>
    </row>
    <row r="23" spans="1:8" x14ac:dyDescent="0.4">
      <c r="A23" s="1">
        <v>45862</v>
      </c>
      <c r="B23" t="s">
        <v>26</v>
      </c>
      <c r="C23">
        <v>1661.22998046875</v>
      </c>
      <c r="D23">
        <v>8.219970703125</v>
      </c>
      <c r="E23">
        <v>4.9727289336201075E-3</v>
      </c>
      <c r="F23">
        <v>0.11924426995268567</v>
      </c>
      <c r="G23" t="s">
        <v>40</v>
      </c>
      <c r="H23" t="s">
        <v>34</v>
      </c>
    </row>
    <row r="24" spans="1:8" x14ac:dyDescent="0.4">
      <c r="A24" s="1">
        <v>45861</v>
      </c>
      <c r="B24" t="s">
        <v>26</v>
      </c>
      <c r="C24">
        <v>1653.010009765625</v>
      </c>
      <c r="D24">
        <v>-2.969970703125</v>
      </c>
      <c r="E24">
        <v>-1.7934822510863313E-3</v>
      </c>
      <c r="F24">
        <v>0.11427154101906556</v>
      </c>
      <c r="G24" t="s">
        <v>40</v>
      </c>
      <c r="H24" t="s">
        <v>34</v>
      </c>
    </row>
    <row r="25" spans="1:8" x14ac:dyDescent="0.4">
      <c r="A25" s="1">
        <v>45860</v>
      </c>
      <c r="B25" t="s">
        <v>26</v>
      </c>
      <c r="C25">
        <v>1655.97998046875</v>
      </c>
      <c r="D25">
        <v>27.919921875</v>
      </c>
      <c r="E25">
        <v>1.714919651005764E-2</v>
      </c>
      <c r="F25">
        <v>0.11606502327015189</v>
      </c>
      <c r="G25" t="s">
        <v>40</v>
      </c>
      <c r="H25" t="s">
        <v>34</v>
      </c>
    </row>
    <row r="26" spans="1:8" x14ac:dyDescent="0.4">
      <c r="A26" s="1">
        <v>45859</v>
      </c>
      <c r="B26" t="s">
        <v>26</v>
      </c>
      <c r="C26">
        <v>1628.06005859375</v>
      </c>
      <c r="D26">
        <v>-15.8499755859375</v>
      </c>
      <c r="E26">
        <v>-9.641631997122424E-3</v>
      </c>
      <c r="F26">
        <v>9.891582676009425E-2</v>
      </c>
      <c r="G26" t="s">
        <v>40</v>
      </c>
      <c r="H26" t="s">
        <v>34</v>
      </c>
    </row>
    <row r="27" spans="1:8" x14ac:dyDescent="0.4">
      <c r="A27" s="1">
        <v>45856</v>
      </c>
      <c r="B27" t="s">
        <v>26</v>
      </c>
      <c r="C27">
        <v>1643.9100341796875</v>
      </c>
      <c r="D27">
        <v>9.2100830078125</v>
      </c>
      <c r="E27">
        <v>5.6341122425616064E-3</v>
      </c>
      <c r="F27">
        <v>0.10855745875721667</v>
      </c>
      <c r="G27" t="s">
        <v>40</v>
      </c>
      <c r="H27" t="s">
        <v>34</v>
      </c>
    </row>
    <row r="28" spans="1:8" x14ac:dyDescent="0.4">
      <c r="A28" s="1">
        <v>45855</v>
      </c>
      <c r="B28" t="s">
        <v>26</v>
      </c>
      <c r="C28">
        <v>1634.699951171875</v>
      </c>
      <c r="D28">
        <v>20.2799072265625</v>
      </c>
      <c r="E28">
        <v>1.2561729088176099E-2</v>
      </c>
      <c r="F28">
        <v>0.10292334651465507</v>
      </c>
      <c r="G28" t="s">
        <v>40</v>
      </c>
      <c r="H28" t="s">
        <v>34</v>
      </c>
    </row>
    <row r="29" spans="1:8" x14ac:dyDescent="0.4">
      <c r="A29" s="1">
        <v>45854</v>
      </c>
      <c r="B29" t="s">
        <v>26</v>
      </c>
      <c r="C29">
        <v>1614.4200439453125</v>
      </c>
      <c r="D29">
        <v>20.580078125</v>
      </c>
      <c r="E29">
        <v>1.2912261310004114E-2</v>
      </c>
      <c r="F29">
        <v>9.0361617426478968E-2</v>
      </c>
      <c r="G29" t="s">
        <v>40</v>
      </c>
      <c r="H29" t="s">
        <v>34</v>
      </c>
    </row>
    <row r="30" spans="1:8" x14ac:dyDescent="0.4">
      <c r="A30" s="1">
        <v>45853</v>
      </c>
      <c r="B30" t="s">
        <v>26</v>
      </c>
      <c r="C30">
        <v>1593.8399658203125</v>
      </c>
      <c r="D30">
        <v>-11.820068359375</v>
      </c>
      <c r="E30">
        <v>-7.3615012566553562E-3</v>
      </c>
      <c r="F30">
        <v>7.7449356116474855E-2</v>
      </c>
      <c r="G30" t="s">
        <v>40</v>
      </c>
      <c r="H30" t="s">
        <v>34</v>
      </c>
    </row>
    <row r="31" spans="1:8" x14ac:dyDescent="0.4">
      <c r="A31" s="1">
        <v>45852</v>
      </c>
      <c r="B31" t="s">
        <v>26</v>
      </c>
      <c r="C31">
        <v>1605.6600341796875</v>
      </c>
      <c r="D31">
        <v>11.6500244140625</v>
      </c>
      <c r="E31">
        <v>7.3086268860855785E-3</v>
      </c>
      <c r="F31">
        <v>8.4810857373130211E-2</v>
      </c>
      <c r="G31" t="s">
        <v>40</v>
      </c>
      <c r="H31" t="s">
        <v>34</v>
      </c>
    </row>
    <row r="32" spans="1:8" x14ac:dyDescent="0.4">
      <c r="A32" s="1">
        <v>45849</v>
      </c>
      <c r="B32" t="s">
        <v>26</v>
      </c>
      <c r="C32">
        <v>1594.010009765625</v>
      </c>
      <c r="D32">
        <v>24.6700439453125</v>
      </c>
      <c r="E32">
        <v>1.572001254197164E-2</v>
      </c>
      <c r="F32">
        <v>7.7502230487044632E-2</v>
      </c>
      <c r="G32" t="s">
        <v>40</v>
      </c>
      <c r="H32" t="s">
        <v>34</v>
      </c>
    </row>
    <row r="33" spans="1:8" x14ac:dyDescent="0.4">
      <c r="A33" s="1">
        <v>45848</v>
      </c>
      <c r="B33" t="s">
        <v>26</v>
      </c>
      <c r="C33">
        <v>1569.3399658203125</v>
      </c>
      <c r="D33">
        <v>26.0699462890625</v>
      </c>
      <c r="E33">
        <v>1.6892666843214554E-2</v>
      </c>
      <c r="F33">
        <v>6.1782217945072992E-2</v>
      </c>
      <c r="G33" t="s">
        <v>40</v>
      </c>
      <c r="H33" t="s">
        <v>34</v>
      </c>
    </row>
    <row r="34" spans="1:8" x14ac:dyDescent="0.4">
      <c r="A34" s="1">
        <v>45847</v>
      </c>
      <c r="B34" t="s">
        <v>26</v>
      </c>
      <c r="C34">
        <v>1543.27001953125</v>
      </c>
      <c r="D34">
        <v>14</v>
      </c>
      <c r="E34">
        <v>9.1546946067060375E-3</v>
      </c>
      <c r="F34">
        <v>4.4889551101858438E-2</v>
      </c>
      <c r="G34" t="s">
        <v>40</v>
      </c>
      <c r="H34" t="s">
        <v>34</v>
      </c>
    </row>
    <row r="35" spans="1:8" x14ac:dyDescent="0.4">
      <c r="A35" s="1">
        <v>45846</v>
      </c>
      <c r="B35" t="s">
        <v>26</v>
      </c>
      <c r="C35">
        <v>1529.27001953125</v>
      </c>
      <c r="D35">
        <v>20.6099853515625</v>
      </c>
      <c r="E35">
        <v>1.3661119725206339E-2</v>
      </c>
      <c r="F35">
        <v>3.5734856495152401E-2</v>
      </c>
      <c r="G35" t="s">
        <v>40</v>
      </c>
      <c r="H35" t="s">
        <v>34</v>
      </c>
    </row>
    <row r="36" spans="1:8" x14ac:dyDescent="0.4">
      <c r="A36" s="1">
        <v>45845</v>
      </c>
      <c r="B36" t="s">
        <v>26</v>
      </c>
      <c r="C36">
        <v>1508.6600341796875</v>
      </c>
      <c r="D36">
        <v>19.8900146484375</v>
      </c>
      <c r="E36">
        <v>1.3360031695627494E-2</v>
      </c>
      <c r="F36">
        <v>2.2073736769946062E-2</v>
      </c>
      <c r="G36" t="s">
        <v>40</v>
      </c>
      <c r="H36" t="s">
        <v>34</v>
      </c>
    </row>
    <row r="37" spans="1:8" x14ac:dyDescent="0.4">
      <c r="A37" s="1">
        <v>45842</v>
      </c>
      <c r="B37" t="s">
        <v>26</v>
      </c>
      <c r="C37">
        <v>1488.77001953125</v>
      </c>
      <c r="D37">
        <v>7.570068359375</v>
      </c>
      <c r="E37">
        <v>5.1107673568215883E-3</v>
      </c>
      <c r="F37">
        <v>8.7137050743185673E-3</v>
      </c>
      <c r="G37" t="s">
        <v>40</v>
      </c>
      <c r="H37" t="s">
        <v>34</v>
      </c>
    </row>
    <row r="38" spans="1:8" x14ac:dyDescent="0.4">
      <c r="A38" s="1">
        <v>45841</v>
      </c>
      <c r="B38" t="s">
        <v>26</v>
      </c>
      <c r="C38">
        <v>1481.199951171875</v>
      </c>
      <c r="D38">
        <v>-1.56005859375</v>
      </c>
      <c r="E38">
        <v>-1.0521315543143839E-3</v>
      </c>
      <c r="F38">
        <v>3.602937717496979E-3</v>
      </c>
      <c r="G38" t="s">
        <v>40</v>
      </c>
      <c r="H38" t="s">
        <v>34</v>
      </c>
    </row>
    <row r="39" spans="1:8" x14ac:dyDescent="0.4">
      <c r="A39" s="1">
        <v>45840</v>
      </c>
      <c r="B39" t="s">
        <v>26</v>
      </c>
      <c r="C39">
        <v>1482.760009765625</v>
      </c>
      <c r="D39">
        <v>6.5999755859375</v>
      </c>
      <c r="E39">
        <v>4.471043405266828E-3</v>
      </c>
      <c r="F39">
        <v>4.6550692718113629E-3</v>
      </c>
      <c r="G39" t="s">
        <v>40</v>
      </c>
      <c r="H39" t="s">
        <v>34</v>
      </c>
    </row>
    <row r="40" spans="1:8" x14ac:dyDescent="0.4">
      <c r="A40" s="1">
        <v>45839</v>
      </c>
      <c r="B40" t="s">
        <v>26</v>
      </c>
      <c r="C40">
        <v>1476.1600341796875</v>
      </c>
      <c r="D40">
        <v>-1.4000244140625</v>
      </c>
      <c r="E40">
        <v>-9.4752453947288817E-4</v>
      </c>
      <c r="F40">
        <v>1.840258665445349E-4</v>
      </c>
      <c r="G40" t="s">
        <v>40</v>
      </c>
      <c r="H40" t="s">
        <v>34</v>
      </c>
    </row>
    <row r="41" spans="1:8" x14ac:dyDescent="0.4">
      <c r="A41" s="1">
        <v>45838</v>
      </c>
      <c r="B41" t="s">
        <v>26</v>
      </c>
      <c r="C41">
        <v>1477.56005859375</v>
      </c>
      <c r="D41">
        <v>1.6700439453125</v>
      </c>
      <c r="E41">
        <v>1.1315504060174231E-3</v>
      </c>
      <c r="F41">
        <v>1.1315504060174231E-3</v>
      </c>
      <c r="G41" t="s">
        <v>40</v>
      </c>
      <c r="H41" t="s">
        <v>34</v>
      </c>
    </row>
    <row r="42" spans="1:8" x14ac:dyDescent="0.4">
      <c r="A42" s="1">
        <v>45863</v>
      </c>
      <c r="B42" t="s">
        <v>41</v>
      </c>
      <c r="C42">
        <v>1673</v>
      </c>
      <c r="D42">
        <v>17.5</v>
      </c>
      <c r="E42">
        <v>1.0570824524312794E-2</v>
      </c>
      <c r="F42">
        <v>0.13736949480961624</v>
      </c>
      <c r="G42" t="s">
        <v>42</v>
      </c>
      <c r="H42" t="s">
        <v>34</v>
      </c>
    </row>
    <row r="43" spans="1:8" x14ac:dyDescent="0.4">
      <c r="A43" s="1">
        <v>45862</v>
      </c>
      <c r="B43" t="s">
        <v>41</v>
      </c>
      <c r="C43">
        <v>1655.5</v>
      </c>
      <c r="D43">
        <v>2.5</v>
      </c>
      <c r="E43">
        <v>1.5124016938898865E-3</v>
      </c>
      <c r="F43">
        <v>0.12679867028530345</v>
      </c>
      <c r="G43" t="s">
        <v>42</v>
      </c>
      <c r="H43" t="s">
        <v>34</v>
      </c>
    </row>
    <row r="44" spans="1:8" x14ac:dyDescent="0.4">
      <c r="A44" s="1">
        <v>45861</v>
      </c>
      <c r="B44" t="s">
        <v>41</v>
      </c>
      <c r="C44">
        <v>1653</v>
      </c>
      <c r="D44">
        <v>-2</v>
      </c>
      <c r="E44">
        <v>-1.2084592145015227E-3</v>
      </c>
      <c r="F44">
        <v>0.12528626859141356</v>
      </c>
      <c r="G44" t="s">
        <v>42</v>
      </c>
      <c r="H44" t="s">
        <v>34</v>
      </c>
    </row>
    <row r="45" spans="1:8" x14ac:dyDescent="0.4">
      <c r="A45" s="1">
        <v>45860</v>
      </c>
      <c r="B45" t="s">
        <v>41</v>
      </c>
      <c r="C45">
        <v>1655</v>
      </c>
      <c r="D45">
        <v>30.5</v>
      </c>
      <c r="E45">
        <v>1.8775007694675327E-2</v>
      </c>
      <c r="F45">
        <v>0.12649472780591509</v>
      </c>
      <c r="G45" t="s">
        <v>42</v>
      </c>
      <c r="H45" t="s">
        <v>34</v>
      </c>
    </row>
    <row r="46" spans="1:8" x14ac:dyDescent="0.4">
      <c r="A46" s="1">
        <v>45859</v>
      </c>
      <c r="B46" t="s">
        <v>41</v>
      </c>
      <c r="C46">
        <v>1624.5</v>
      </c>
      <c r="D46">
        <v>-13.5</v>
      </c>
      <c r="E46">
        <v>-8.2417582417582125E-3</v>
      </c>
      <c r="F46">
        <v>0.10771972011123976</v>
      </c>
      <c r="G46" t="s">
        <v>42</v>
      </c>
      <c r="H46" t="s">
        <v>34</v>
      </c>
    </row>
    <row r="47" spans="1:8" x14ac:dyDescent="0.4">
      <c r="A47" s="1">
        <v>45856</v>
      </c>
      <c r="B47" t="s">
        <v>41</v>
      </c>
      <c r="C47">
        <v>1638</v>
      </c>
      <c r="D47">
        <v>0</v>
      </c>
      <c r="E47">
        <v>0</v>
      </c>
      <c r="F47">
        <v>0.11596147835299797</v>
      </c>
      <c r="G47" t="s">
        <v>42</v>
      </c>
      <c r="H47" t="s">
        <v>34</v>
      </c>
    </row>
    <row r="48" spans="1:8" x14ac:dyDescent="0.4">
      <c r="A48" s="1">
        <v>45855</v>
      </c>
      <c r="B48" t="s">
        <v>41</v>
      </c>
      <c r="C48">
        <v>1638</v>
      </c>
      <c r="D48">
        <v>20</v>
      </c>
      <c r="E48">
        <v>1.2360939431396822E-2</v>
      </c>
      <c r="F48">
        <v>0.11596147835299797</v>
      </c>
      <c r="G48" t="s">
        <v>42</v>
      </c>
      <c r="H48" t="s">
        <v>34</v>
      </c>
    </row>
    <row r="49" spans="1:8" x14ac:dyDescent="0.4">
      <c r="A49" s="1">
        <v>45854</v>
      </c>
      <c r="B49" t="s">
        <v>41</v>
      </c>
      <c r="C49">
        <v>1618</v>
      </c>
      <c r="D49">
        <v>24</v>
      </c>
      <c r="E49">
        <v>1.5056461731492998E-2</v>
      </c>
      <c r="F49">
        <v>0.10360053892160115</v>
      </c>
      <c r="G49" t="s">
        <v>42</v>
      </c>
      <c r="H49" t="s">
        <v>34</v>
      </c>
    </row>
    <row r="50" spans="1:8" x14ac:dyDescent="0.4">
      <c r="A50" s="1">
        <v>45853</v>
      </c>
      <c r="B50" t="s">
        <v>41</v>
      </c>
      <c r="C50">
        <v>1594</v>
      </c>
      <c r="D50">
        <v>-7.199951171875</v>
      </c>
      <c r="E50">
        <v>-4.4965971717683129E-3</v>
      </c>
      <c r="F50">
        <v>8.854407719010815E-2</v>
      </c>
      <c r="G50" t="s">
        <v>42</v>
      </c>
      <c r="H50" t="s">
        <v>34</v>
      </c>
    </row>
    <row r="51" spans="1:8" x14ac:dyDescent="0.4">
      <c r="A51" s="1">
        <v>45852</v>
      </c>
      <c r="B51" t="s">
        <v>41</v>
      </c>
      <c r="C51">
        <v>1601.199951171875</v>
      </c>
      <c r="D51">
        <v>5.2999267578125</v>
      </c>
      <c r="E51">
        <v>3.3209641435767434E-3</v>
      </c>
      <c r="F51">
        <v>9.3040674361876463E-2</v>
      </c>
      <c r="G51" t="s">
        <v>42</v>
      </c>
      <c r="H51" t="s">
        <v>34</v>
      </c>
    </row>
    <row r="52" spans="1:8" x14ac:dyDescent="0.4">
      <c r="A52" s="1">
        <v>45849</v>
      </c>
      <c r="B52" t="s">
        <v>41</v>
      </c>
      <c r="C52">
        <v>1595.9000244140625</v>
      </c>
      <c r="D52">
        <v>28</v>
      </c>
      <c r="E52">
        <v>1.7858281500100048E-2</v>
      </c>
      <c r="F52">
        <v>8.971971021829972E-2</v>
      </c>
      <c r="G52" t="s">
        <v>42</v>
      </c>
      <c r="H52" t="s">
        <v>34</v>
      </c>
    </row>
    <row r="53" spans="1:8" x14ac:dyDescent="0.4">
      <c r="A53" s="1">
        <v>45848</v>
      </c>
      <c r="B53" t="s">
        <v>41</v>
      </c>
      <c r="C53">
        <v>1567.9000244140625</v>
      </c>
      <c r="D53">
        <v>34.9000244140625</v>
      </c>
      <c r="E53">
        <v>2.2765834581906397E-2</v>
      </c>
      <c r="F53">
        <v>7.1861428718199671E-2</v>
      </c>
      <c r="G53" t="s">
        <v>42</v>
      </c>
      <c r="H53" t="s">
        <v>34</v>
      </c>
    </row>
    <row r="54" spans="1:8" x14ac:dyDescent="0.4">
      <c r="A54" s="1">
        <v>45847</v>
      </c>
      <c r="B54" t="s">
        <v>41</v>
      </c>
      <c r="C54">
        <v>1533</v>
      </c>
      <c r="D54">
        <v>21</v>
      </c>
      <c r="E54">
        <v>1.388888888888884E-2</v>
      </c>
      <c r="F54">
        <v>4.9095594136293275E-2</v>
      </c>
      <c r="G54" t="s">
        <v>42</v>
      </c>
      <c r="H54" t="s">
        <v>34</v>
      </c>
    </row>
    <row r="55" spans="1:8" x14ac:dyDescent="0.4">
      <c r="A55" s="1">
        <v>45846</v>
      </c>
      <c r="B55" t="s">
        <v>41</v>
      </c>
      <c r="C55">
        <v>1512</v>
      </c>
      <c r="D55">
        <v>19.0999755859375</v>
      </c>
      <c r="E55">
        <v>1.279387452179459E-2</v>
      </c>
      <c r="F55">
        <v>3.5206705247404435E-2</v>
      </c>
      <c r="G55" t="s">
        <v>42</v>
      </c>
      <c r="H55" t="s">
        <v>34</v>
      </c>
    </row>
    <row r="56" spans="1:8" x14ac:dyDescent="0.4">
      <c r="A56" s="1">
        <v>45845</v>
      </c>
      <c r="B56" t="s">
        <v>41</v>
      </c>
      <c r="C56">
        <v>1492.9000244140625</v>
      </c>
      <c r="D56">
        <v>20.7000732421875</v>
      </c>
      <c r="E56">
        <v>1.406063981031247E-2</v>
      </c>
      <c r="F56">
        <v>2.2412830725609845E-2</v>
      </c>
      <c r="G56" t="s">
        <v>42</v>
      </c>
      <c r="H56" t="s">
        <v>34</v>
      </c>
    </row>
    <row r="57" spans="1:8" x14ac:dyDescent="0.4">
      <c r="A57" s="1">
        <v>45842</v>
      </c>
      <c r="B57" t="s">
        <v>41</v>
      </c>
      <c r="C57">
        <v>1472.199951171875</v>
      </c>
      <c r="D57">
        <v>1.199951171875</v>
      </c>
      <c r="E57">
        <v>8.157383901257198E-4</v>
      </c>
      <c r="F57">
        <v>8.352190915297375E-3</v>
      </c>
      <c r="G57" t="s">
        <v>42</v>
      </c>
      <c r="H57" t="s">
        <v>34</v>
      </c>
    </row>
    <row r="58" spans="1:8" x14ac:dyDescent="0.4">
      <c r="A58" s="1">
        <v>45841</v>
      </c>
      <c r="B58" t="s">
        <v>41</v>
      </c>
      <c r="C58">
        <v>1471</v>
      </c>
      <c r="D58">
        <v>1.300048828125</v>
      </c>
      <c r="E58">
        <v>8.8456751127230504E-4</v>
      </c>
      <c r="F58">
        <v>7.5364525251716552E-3</v>
      </c>
      <c r="G58" t="s">
        <v>42</v>
      </c>
      <c r="H58" t="s">
        <v>34</v>
      </c>
    </row>
    <row r="59" spans="1:8" x14ac:dyDescent="0.4">
      <c r="A59" s="1">
        <v>45840</v>
      </c>
      <c r="B59" t="s">
        <v>41</v>
      </c>
      <c r="C59">
        <v>1469.699951171875</v>
      </c>
      <c r="D59">
        <v>10.5</v>
      </c>
      <c r="E59">
        <v>7.1957239249957894E-3</v>
      </c>
      <c r="F59">
        <v>6.6518850138993502E-3</v>
      </c>
      <c r="G59" t="s">
        <v>42</v>
      </c>
      <c r="H59" t="s">
        <v>34</v>
      </c>
    </row>
    <row r="60" spans="1:8" x14ac:dyDescent="0.4">
      <c r="A60" s="1">
        <v>45839</v>
      </c>
      <c r="B60" t="s">
        <v>41</v>
      </c>
      <c r="C60">
        <v>1459.199951171875</v>
      </c>
      <c r="D60">
        <v>-3.4000244140625</v>
      </c>
      <c r="E60">
        <v>-2.3246441069441071E-3</v>
      </c>
      <c r="F60">
        <v>-5.4383891109643923E-4</v>
      </c>
      <c r="G60" t="s">
        <v>42</v>
      </c>
      <c r="H60" t="s">
        <v>34</v>
      </c>
    </row>
    <row r="61" spans="1:8" x14ac:dyDescent="0.4">
      <c r="A61" s="1">
        <v>45838</v>
      </c>
      <c r="B61" t="s">
        <v>41</v>
      </c>
      <c r="C61">
        <v>1462.5999755859375</v>
      </c>
      <c r="D61">
        <v>2.5999755859375</v>
      </c>
      <c r="E61">
        <v>1.7808051958476678E-3</v>
      </c>
      <c r="F61">
        <v>1.7808051958476678E-3</v>
      </c>
      <c r="G61" t="s">
        <v>42</v>
      </c>
      <c r="H61" t="s">
        <v>34</v>
      </c>
    </row>
    <row r="62" spans="1:8" x14ac:dyDescent="0.4">
      <c r="A62" s="1">
        <v>45862</v>
      </c>
      <c r="B62" t="s">
        <v>23</v>
      </c>
      <c r="C62">
        <v>44693.91015625</v>
      </c>
      <c r="D62">
        <v>-316.37890625</v>
      </c>
      <c r="E62">
        <v>-7.0290352014998891E-3</v>
      </c>
      <c r="F62">
        <v>3.9502651156923085E-2</v>
      </c>
      <c r="G62" t="s">
        <v>43</v>
      </c>
      <c r="H62" t="s">
        <v>44</v>
      </c>
    </row>
    <row r="63" spans="1:8" x14ac:dyDescent="0.4">
      <c r="A63" s="1">
        <v>45861</v>
      </c>
      <c r="B63" t="s">
        <v>23</v>
      </c>
      <c r="C63">
        <v>45010.2890625</v>
      </c>
      <c r="D63">
        <v>507.84765625</v>
      </c>
      <c r="E63">
        <v>1.1411680802273505E-2</v>
      </c>
      <c r="F63">
        <v>4.6531686358422975E-2</v>
      </c>
      <c r="G63" t="s">
        <v>43</v>
      </c>
      <c r="H63" t="s">
        <v>44</v>
      </c>
    </row>
    <row r="64" spans="1:8" x14ac:dyDescent="0.4">
      <c r="A64" s="1">
        <v>45860</v>
      </c>
      <c r="B64" t="s">
        <v>23</v>
      </c>
      <c r="C64">
        <v>44502.44140625</v>
      </c>
      <c r="D64">
        <v>179.37109375</v>
      </c>
      <c r="E64">
        <v>4.0469013650306085E-3</v>
      </c>
      <c r="F64">
        <v>3.512000555614947E-2</v>
      </c>
      <c r="G64" t="s">
        <v>43</v>
      </c>
      <c r="H64" t="s">
        <v>44</v>
      </c>
    </row>
    <row r="65" spans="1:8" x14ac:dyDescent="0.4">
      <c r="A65" s="1">
        <v>45859</v>
      </c>
      <c r="B65" t="s">
        <v>23</v>
      </c>
      <c r="C65">
        <v>44323.0703125</v>
      </c>
      <c r="D65">
        <v>-19.12109375</v>
      </c>
      <c r="E65">
        <v>-4.3121670678880619E-4</v>
      </c>
      <c r="F65">
        <v>3.1073104191118861E-2</v>
      </c>
      <c r="G65" t="s">
        <v>43</v>
      </c>
      <c r="H65" t="s">
        <v>44</v>
      </c>
    </row>
    <row r="66" spans="1:8" x14ac:dyDescent="0.4">
      <c r="A66" s="1">
        <v>45856</v>
      </c>
      <c r="B66" t="s">
        <v>23</v>
      </c>
      <c r="C66">
        <v>44342.19140625</v>
      </c>
      <c r="D66">
        <v>-142.296875</v>
      </c>
      <c r="E66">
        <v>-3.19879761458286E-3</v>
      </c>
      <c r="F66">
        <v>3.1504320897907667E-2</v>
      </c>
      <c r="G66" t="s">
        <v>43</v>
      </c>
      <c r="H66" t="s">
        <v>44</v>
      </c>
    </row>
    <row r="67" spans="1:8" x14ac:dyDescent="0.4">
      <c r="A67" s="1">
        <v>45855</v>
      </c>
      <c r="B67" t="s">
        <v>23</v>
      </c>
      <c r="C67">
        <v>44484.48828125</v>
      </c>
      <c r="D67">
        <v>229.70703125</v>
      </c>
      <c r="E67">
        <v>5.1905585060372239E-3</v>
      </c>
      <c r="F67">
        <v>3.4703118512490527E-2</v>
      </c>
      <c r="G67" t="s">
        <v>43</v>
      </c>
      <c r="H67" t="s">
        <v>44</v>
      </c>
    </row>
    <row r="68" spans="1:8" x14ac:dyDescent="0.4">
      <c r="A68" s="1">
        <v>45854</v>
      </c>
      <c r="B68" t="s">
        <v>23</v>
      </c>
      <c r="C68">
        <v>44254.78125</v>
      </c>
      <c r="D68">
        <v>231.4921875</v>
      </c>
      <c r="E68">
        <v>5.2584028233635394E-3</v>
      </c>
      <c r="F68">
        <v>2.9512560006453303E-2</v>
      </c>
      <c r="G68" t="s">
        <v>43</v>
      </c>
      <c r="H68" t="s">
        <v>44</v>
      </c>
    </row>
    <row r="69" spans="1:8" x14ac:dyDescent="0.4">
      <c r="A69" s="1">
        <v>45853</v>
      </c>
      <c r="B69" t="s">
        <v>23</v>
      </c>
      <c r="C69">
        <v>44023.2890625</v>
      </c>
      <c r="D69">
        <v>-436.359375</v>
      </c>
      <c r="E69">
        <v>-9.8147284185888806E-3</v>
      </c>
      <c r="F69">
        <v>2.4254157183089764E-2</v>
      </c>
      <c r="G69" t="s">
        <v>43</v>
      </c>
      <c r="H69" t="s">
        <v>44</v>
      </c>
    </row>
    <row r="70" spans="1:8" x14ac:dyDescent="0.4">
      <c r="A70" s="1">
        <v>45852</v>
      </c>
      <c r="B70" t="s">
        <v>23</v>
      </c>
      <c r="C70">
        <v>44459.6484375</v>
      </c>
      <c r="D70">
        <v>88.13671875</v>
      </c>
      <c r="E70">
        <v>1.9863357216372002E-3</v>
      </c>
      <c r="F70">
        <v>3.4068885601678645E-2</v>
      </c>
      <c r="G70" t="s">
        <v>43</v>
      </c>
      <c r="H70" t="s">
        <v>44</v>
      </c>
    </row>
    <row r="71" spans="1:8" x14ac:dyDescent="0.4">
      <c r="A71" s="1">
        <v>45849</v>
      </c>
      <c r="B71" t="s">
        <v>23</v>
      </c>
      <c r="C71">
        <v>44371.51171875</v>
      </c>
      <c r="D71">
        <v>-279.12890625</v>
      </c>
      <c r="E71">
        <v>-6.2513975688338608E-3</v>
      </c>
      <c r="F71">
        <v>3.2082549880041444E-2</v>
      </c>
      <c r="G71" t="s">
        <v>43</v>
      </c>
      <c r="H71" t="s">
        <v>44</v>
      </c>
    </row>
    <row r="72" spans="1:8" x14ac:dyDescent="0.4">
      <c r="A72" s="1">
        <v>45848</v>
      </c>
      <c r="B72" t="s">
        <v>23</v>
      </c>
      <c r="C72">
        <v>44650.640625</v>
      </c>
      <c r="D72">
        <v>192.33984375</v>
      </c>
      <c r="E72">
        <v>4.3262976850235724E-3</v>
      </c>
      <c r="F72">
        <v>3.8333947448875305E-2</v>
      </c>
      <c r="G72" t="s">
        <v>43</v>
      </c>
      <c r="H72" t="s">
        <v>44</v>
      </c>
    </row>
    <row r="73" spans="1:8" x14ac:dyDescent="0.4">
      <c r="A73" s="1">
        <v>45847</v>
      </c>
      <c r="B73" t="s">
        <v>23</v>
      </c>
      <c r="C73">
        <v>44458.30078125</v>
      </c>
      <c r="D73">
        <v>217.5390625</v>
      </c>
      <c r="E73">
        <v>4.9171635850882023E-3</v>
      </c>
      <c r="F73">
        <v>3.4007649763851733E-2</v>
      </c>
      <c r="G73" t="s">
        <v>43</v>
      </c>
      <c r="H73" t="s">
        <v>44</v>
      </c>
    </row>
    <row r="74" spans="1:8" x14ac:dyDescent="0.4">
      <c r="A74" s="1">
        <v>45846</v>
      </c>
      <c r="B74" t="s">
        <v>23</v>
      </c>
      <c r="C74">
        <v>44240.76171875</v>
      </c>
      <c r="D74">
        <v>-165.59765625</v>
      </c>
      <c r="E74">
        <v>-3.7291428205490362E-3</v>
      </c>
      <c r="F74">
        <v>2.909048617876353E-2</v>
      </c>
      <c r="G74" t="s">
        <v>43</v>
      </c>
      <c r="H74" t="s">
        <v>44</v>
      </c>
    </row>
    <row r="75" spans="1:8" x14ac:dyDescent="0.4">
      <c r="A75" s="1">
        <v>45845</v>
      </c>
      <c r="B75" t="s">
        <v>23</v>
      </c>
      <c r="C75">
        <v>44406.359375</v>
      </c>
      <c r="D75">
        <v>-422.171875</v>
      </c>
      <c r="E75">
        <v>-9.4174817516466947E-3</v>
      </c>
      <c r="F75">
        <v>3.2819628999312567E-2</v>
      </c>
      <c r="G75" t="s">
        <v>43</v>
      </c>
      <c r="H75" t="s">
        <v>44</v>
      </c>
    </row>
    <row r="76" spans="1:8" x14ac:dyDescent="0.4">
      <c r="A76" s="1">
        <v>45841</v>
      </c>
      <c r="B76" t="s">
        <v>23</v>
      </c>
      <c r="C76">
        <v>44828.53125</v>
      </c>
      <c r="D76">
        <v>344.109375</v>
      </c>
      <c r="E76">
        <v>7.7355029130632413E-3</v>
      </c>
      <c r="F76">
        <v>4.2237110750959261E-2</v>
      </c>
      <c r="G76" t="s">
        <v>43</v>
      </c>
      <c r="H76" t="s">
        <v>44</v>
      </c>
    </row>
    <row r="77" spans="1:8" x14ac:dyDescent="0.4">
      <c r="A77" s="1">
        <v>45840</v>
      </c>
      <c r="B77" t="s">
        <v>23</v>
      </c>
      <c r="C77">
        <v>44484.421875</v>
      </c>
      <c r="D77">
        <v>-10.51953125</v>
      </c>
      <c r="E77">
        <v>-2.3642083611152831E-4</v>
      </c>
      <c r="F77">
        <v>3.450160783789602E-2</v>
      </c>
      <c r="G77" t="s">
        <v>43</v>
      </c>
      <c r="H77" t="s">
        <v>44</v>
      </c>
    </row>
    <row r="78" spans="1:8" x14ac:dyDescent="0.4">
      <c r="A78" s="1">
        <v>45839</v>
      </c>
      <c r="B78" t="s">
        <v>23</v>
      </c>
      <c r="C78">
        <v>44494.94140625</v>
      </c>
      <c r="D78">
        <v>400.171875</v>
      </c>
      <c r="E78">
        <v>9.0752685466786165E-3</v>
      </c>
      <c r="F78">
        <v>3.4738028674007548E-2</v>
      </c>
      <c r="G78" t="s">
        <v>43</v>
      </c>
      <c r="H78" t="s">
        <v>44</v>
      </c>
    </row>
    <row r="79" spans="1:8" x14ac:dyDescent="0.4">
      <c r="A79" s="1">
        <v>45838</v>
      </c>
      <c r="B79" t="s">
        <v>23</v>
      </c>
      <c r="C79">
        <v>44094.76953125</v>
      </c>
      <c r="D79">
        <v>275.5</v>
      </c>
      <c r="E79">
        <v>6.2871883294066677E-3</v>
      </c>
      <c r="F79">
        <v>2.5662760127328932E-2</v>
      </c>
      <c r="G79" t="s">
        <v>43</v>
      </c>
      <c r="H79" t="s">
        <v>44</v>
      </c>
    </row>
    <row r="80" spans="1:8" x14ac:dyDescent="0.4">
      <c r="A80" s="1">
        <v>45835</v>
      </c>
      <c r="B80" t="s">
        <v>23</v>
      </c>
      <c r="C80">
        <v>43819.26953125</v>
      </c>
      <c r="D80">
        <v>432.4296875</v>
      </c>
      <c r="E80">
        <v>9.9668399232881733E-3</v>
      </c>
      <c r="F80">
        <v>1.9375571797922264E-2</v>
      </c>
      <c r="G80" t="s">
        <v>43</v>
      </c>
      <c r="H80" t="s">
        <v>44</v>
      </c>
    </row>
    <row r="81" spans="1:8" x14ac:dyDescent="0.4">
      <c r="A81" s="1">
        <v>45834</v>
      </c>
      <c r="B81" t="s">
        <v>23</v>
      </c>
      <c r="C81">
        <v>43386.83984375</v>
      </c>
      <c r="D81">
        <v>404.41015625</v>
      </c>
      <c r="E81">
        <v>9.4087318746340909E-3</v>
      </c>
      <c r="F81">
        <v>9.4087318746340909E-3</v>
      </c>
      <c r="G81" t="s">
        <v>43</v>
      </c>
      <c r="H81" t="s">
        <v>44</v>
      </c>
    </row>
    <row r="82" spans="1:8" x14ac:dyDescent="0.4">
      <c r="A82" s="1">
        <v>45863</v>
      </c>
      <c r="B82" t="s">
        <v>24</v>
      </c>
      <c r="C82">
        <v>9105.1103515625</v>
      </c>
      <c r="D82">
        <v>-33.259765625</v>
      </c>
      <c r="E82">
        <v>-3.6395730527969405E-3</v>
      </c>
      <c r="F82">
        <v>3.4449715171951834E-2</v>
      </c>
      <c r="G82" t="s">
        <v>45</v>
      </c>
      <c r="H82" t="s">
        <v>44</v>
      </c>
    </row>
    <row r="83" spans="1:8" x14ac:dyDescent="0.4">
      <c r="A83" s="1">
        <v>45862</v>
      </c>
      <c r="B83" t="s">
        <v>24</v>
      </c>
      <c r="C83">
        <v>9138.3701171875</v>
      </c>
      <c r="D83">
        <v>76.8798828125</v>
      </c>
      <c r="E83">
        <v>8.4842427485993799E-3</v>
      </c>
      <c r="F83">
        <v>3.8089288224748774E-2</v>
      </c>
      <c r="G83" t="s">
        <v>45</v>
      </c>
      <c r="H83" t="s">
        <v>44</v>
      </c>
    </row>
    <row r="84" spans="1:8" x14ac:dyDescent="0.4">
      <c r="A84" s="1">
        <v>45861</v>
      </c>
      <c r="B84" t="s">
        <v>24</v>
      </c>
      <c r="C84">
        <v>9061.490234375</v>
      </c>
      <c r="D84">
        <v>37.6806640625</v>
      </c>
      <c r="E84">
        <v>4.17569362129111E-3</v>
      </c>
      <c r="F84">
        <v>2.9605045476149394E-2</v>
      </c>
      <c r="G84" t="s">
        <v>45</v>
      </c>
      <c r="H84" t="s">
        <v>44</v>
      </c>
    </row>
    <row r="85" spans="1:8" x14ac:dyDescent="0.4">
      <c r="A85" s="1">
        <v>45860</v>
      </c>
      <c r="B85" t="s">
        <v>24</v>
      </c>
      <c r="C85">
        <v>9023.8095703125</v>
      </c>
      <c r="D85">
        <v>10.8193359375</v>
      </c>
      <c r="E85">
        <v>1.2004158060923142E-3</v>
      </c>
      <c r="F85">
        <v>2.5429351854858284E-2</v>
      </c>
      <c r="G85" t="s">
        <v>45</v>
      </c>
      <c r="H85" t="s">
        <v>44</v>
      </c>
    </row>
    <row r="86" spans="1:8" x14ac:dyDescent="0.4">
      <c r="A86" s="1">
        <v>45859</v>
      </c>
      <c r="B86" t="s">
        <v>24</v>
      </c>
      <c r="C86">
        <v>9012.990234375</v>
      </c>
      <c r="D86">
        <v>20.8701171875</v>
      </c>
      <c r="E86">
        <v>2.320933986147411E-3</v>
      </c>
      <c r="F86">
        <v>2.422893604876597E-2</v>
      </c>
      <c r="G86" t="s">
        <v>45</v>
      </c>
      <c r="H86" t="s">
        <v>44</v>
      </c>
    </row>
    <row r="87" spans="1:8" x14ac:dyDescent="0.4">
      <c r="A87" s="1">
        <v>45856</v>
      </c>
      <c r="B87" t="s">
        <v>24</v>
      </c>
      <c r="C87">
        <v>8992.1201171875</v>
      </c>
      <c r="D87">
        <v>19.48046875</v>
      </c>
      <c r="E87">
        <v>2.1710967466961328E-3</v>
      </c>
      <c r="F87">
        <v>2.1908002062618559E-2</v>
      </c>
      <c r="G87" t="s">
        <v>45</v>
      </c>
      <c r="H87" t="s">
        <v>44</v>
      </c>
    </row>
    <row r="88" spans="1:8" x14ac:dyDescent="0.4">
      <c r="A88" s="1">
        <v>45855</v>
      </c>
      <c r="B88" t="s">
        <v>24</v>
      </c>
      <c r="C88">
        <v>8972.6396484375</v>
      </c>
      <c r="D88">
        <v>46.08984375</v>
      </c>
      <c r="E88">
        <v>5.1632315685727903E-3</v>
      </c>
      <c r="F88">
        <v>1.9736905315922426E-2</v>
      </c>
      <c r="G88" t="s">
        <v>45</v>
      </c>
      <c r="H88" t="s">
        <v>44</v>
      </c>
    </row>
    <row r="89" spans="1:8" x14ac:dyDescent="0.4">
      <c r="A89" s="1">
        <v>45854</v>
      </c>
      <c r="B89" t="s">
        <v>24</v>
      </c>
      <c r="C89">
        <v>8926.5498046875</v>
      </c>
      <c r="D89">
        <v>-11.7705078125</v>
      </c>
      <c r="E89">
        <v>-1.3168590295471461E-3</v>
      </c>
      <c r="F89">
        <v>1.4573673747349636E-2</v>
      </c>
      <c r="G89" t="s">
        <v>45</v>
      </c>
      <c r="H89" t="s">
        <v>44</v>
      </c>
    </row>
    <row r="90" spans="1:8" x14ac:dyDescent="0.4">
      <c r="A90" s="1">
        <v>45853</v>
      </c>
      <c r="B90" t="s">
        <v>24</v>
      </c>
      <c r="C90">
        <v>8938.3203125</v>
      </c>
      <c r="D90">
        <v>-59.7392578125</v>
      </c>
      <c r="E90">
        <v>-6.6391267301229018E-3</v>
      </c>
      <c r="F90">
        <v>1.5890532776896782E-2</v>
      </c>
      <c r="G90" t="s">
        <v>45</v>
      </c>
      <c r="H90" t="s">
        <v>44</v>
      </c>
    </row>
    <row r="91" spans="1:8" x14ac:dyDescent="0.4">
      <c r="A91" s="1">
        <v>45852</v>
      </c>
      <c r="B91" t="s">
        <v>24</v>
      </c>
      <c r="C91">
        <v>8998.0595703125</v>
      </c>
      <c r="D91">
        <v>56.939453125</v>
      </c>
      <c r="E91">
        <v>6.368268447209946E-3</v>
      </c>
      <c r="F91">
        <v>2.2529659507019684E-2</v>
      </c>
      <c r="G91" t="s">
        <v>45</v>
      </c>
      <c r="H91" t="s">
        <v>44</v>
      </c>
    </row>
    <row r="92" spans="1:8" x14ac:dyDescent="0.4">
      <c r="A92" s="1">
        <v>45849</v>
      </c>
      <c r="B92" t="s">
        <v>24</v>
      </c>
      <c r="C92">
        <v>8941.1201171875</v>
      </c>
      <c r="D92">
        <v>-34.5400390625</v>
      </c>
      <c r="E92">
        <v>-3.8481892653264849E-3</v>
      </c>
      <c r="F92">
        <v>1.6161391059809738E-2</v>
      </c>
      <c r="G92" t="s">
        <v>45</v>
      </c>
      <c r="H92" t="s">
        <v>44</v>
      </c>
    </row>
    <row r="93" spans="1:8" x14ac:dyDescent="0.4">
      <c r="A93" s="1">
        <v>45848</v>
      </c>
      <c r="B93" t="s">
        <v>24</v>
      </c>
      <c r="C93">
        <v>8975.66015625</v>
      </c>
      <c r="D93">
        <v>108.640625</v>
      </c>
      <c r="E93">
        <v>1.2252214469260947E-2</v>
      </c>
      <c r="F93">
        <v>2.0009580325136223E-2</v>
      </c>
      <c r="G93" t="s">
        <v>45</v>
      </c>
      <c r="H93" t="s">
        <v>44</v>
      </c>
    </row>
    <row r="94" spans="1:8" x14ac:dyDescent="0.4">
      <c r="A94" s="1">
        <v>45847</v>
      </c>
      <c r="B94" t="s">
        <v>24</v>
      </c>
      <c r="C94">
        <v>8867.01953125</v>
      </c>
      <c r="D94">
        <v>12.83984375</v>
      </c>
      <c r="E94">
        <v>1.4501449262573907E-3</v>
      </c>
      <c r="F94">
        <v>7.7573658558752756E-3</v>
      </c>
      <c r="G94" t="s">
        <v>45</v>
      </c>
      <c r="H94" t="s">
        <v>44</v>
      </c>
    </row>
    <row r="95" spans="1:8" x14ac:dyDescent="0.4">
      <c r="A95" s="1">
        <v>45846</v>
      </c>
      <c r="B95" t="s">
        <v>24</v>
      </c>
      <c r="C95">
        <v>8854.1796875</v>
      </c>
      <c r="D95">
        <v>47.6494140625</v>
      </c>
      <c r="E95">
        <v>5.4106909966824546E-3</v>
      </c>
      <c r="F95">
        <v>6.3072209296178849E-3</v>
      </c>
      <c r="G95" t="s">
        <v>45</v>
      </c>
      <c r="H95" t="s">
        <v>44</v>
      </c>
    </row>
    <row r="96" spans="1:8" x14ac:dyDescent="0.4">
      <c r="A96" s="1">
        <v>45845</v>
      </c>
      <c r="B96" t="s">
        <v>24</v>
      </c>
      <c r="C96">
        <v>8806.5302734375</v>
      </c>
      <c r="D96">
        <v>-16.3798828125</v>
      </c>
      <c r="E96">
        <v>-1.8565170133685305E-3</v>
      </c>
      <c r="F96">
        <v>8.9652993293543037E-4</v>
      </c>
      <c r="G96" t="s">
        <v>45</v>
      </c>
      <c r="H96" t="s">
        <v>44</v>
      </c>
    </row>
    <row r="97" spans="1:8" x14ac:dyDescent="0.4">
      <c r="A97" s="1">
        <v>45842</v>
      </c>
      <c r="B97" t="s">
        <v>24</v>
      </c>
      <c r="C97">
        <v>8822.91015625</v>
      </c>
      <c r="D97">
        <v>-0.2900390625</v>
      </c>
      <c r="E97">
        <v>-3.2872320255616927E-5</v>
      </c>
      <c r="F97">
        <v>2.7530469463039609E-3</v>
      </c>
      <c r="G97" t="s">
        <v>45</v>
      </c>
      <c r="H97" t="s">
        <v>44</v>
      </c>
    </row>
    <row r="98" spans="1:8" x14ac:dyDescent="0.4">
      <c r="A98" s="1">
        <v>45841</v>
      </c>
      <c r="B98" t="s">
        <v>24</v>
      </c>
      <c r="C98">
        <v>8823.2001953125</v>
      </c>
      <c r="D98">
        <v>48.509765625</v>
      </c>
      <c r="E98">
        <v>5.5283734524556039E-3</v>
      </c>
      <c r="F98">
        <v>2.7859192665595778E-3</v>
      </c>
      <c r="G98" t="s">
        <v>45</v>
      </c>
      <c r="H98" t="s">
        <v>44</v>
      </c>
    </row>
    <row r="99" spans="1:8" x14ac:dyDescent="0.4">
      <c r="A99" s="1">
        <v>45840</v>
      </c>
      <c r="B99" t="s">
        <v>24</v>
      </c>
      <c r="C99">
        <v>8774.6904296875</v>
      </c>
      <c r="D99">
        <v>-10.6396484375</v>
      </c>
      <c r="E99">
        <v>-1.2110698565546141E-3</v>
      </c>
      <c r="F99">
        <v>-2.7424541858960261E-3</v>
      </c>
      <c r="G99" t="s">
        <v>45</v>
      </c>
      <c r="H99" t="s">
        <v>44</v>
      </c>
    </row>
    <row r="100" spans="1:8" x14ac:dyDescent="0.4">
      <c r="A100" s="1">
        <v>45839</v>
      </c>
      <c r="B100" t="s">
        <v>24</v>
      </c>
      <c r="C100">
        <v>8785.330078125</v>
      </c>
      <c r="D100">
        <v>24.3701171875</v>
      </c>
      <c r="E100">
        <v>2.7816720195228406E-3</v>
      </c>
      <c r="F100">
        <v>-1.531384329341412E-3</v>
      </c>
      <c r="G100" t="s">
        <v>45</v>
      </c>
      <c r="H100" t="s">
        <v>44</v>
      </c>
    </row>
    <row r="101" spans="1:8" x14ac:dyDescent="0.4">
      <c r="A101" s="1">
        <v>45838</v>
      </c>
      <c r="B101" t="s">
        <v>24</v>
      </c>
      <c r="C101">
        <v>8760.9599609375</v>
      </c>
      <c r="D101">
        <v>-37.9501953125</v>
      </c>
      <c r="E101">
        <v>-4.3130563488642526E-3</v>
      </c>
      <c r="F101">
        <v>-4.3130563488642526E-3</v>
      </c>
      <c r="G101" t="s">
        <v>45</v>
      </c>
      <c r="H101" t="s">
        <v>44</v>
      </c>
    </row>
    <row r="102" spans="1:8" x14ac:dyDescent="0.4">
      <c r="A102" s="1">
        <v>45863</v>
      </c>
      <c r="B102" t="s">
        <v>22</v>
      </c>
      <c r="C102">
        <v>3593.6552734375</v>
      </c>
      <c r="D102">
        <v>-12.071533203125</v>
      </c>
      <c r="E102">
        <v>-3.3478779315430085E-3</v>
      </c>
      <c r="F102">
        <v>4.8466244223872135E-2</v>
      </c>
      <c r="G102" t="s">
        <v>37</v>
      </c>
      <c r="H102" t="s">
        <v>44</v>
      </c>
    </row>
    <row r="103" spans="1:8" x14ac:dyDescent="0.4">
      <c r="A103" s="1">
        <v>45862</v>
      </c>
      <c r="B103" t="s">
        <v>22</v>
      </c>
      <c r="C103">
        <v>3605.726806640625</v>
      </c>
      <c r="D103">
        <v>23.4287109375</v>
      </c>
      <c r="E103">
        <v>6.5401343806652523E-3</v>
      </c>
      <c r="F103">
        <v>5.1814122155415143E-2</v>
      </c>
      <c r="G103" t="s">
        <v>37</v>
      </c>
      <c r="H103" t="s">
        <v>44</v>
      </c>
    </row>
    <row r="104" spans="1:8" x14ac:dyDescent="0.4">
      <c r="A104" s="1">
        <v>45861</v>
      </c>
      <c r="B104" t="s">
        <v>22</v>
      </c>
      <c r="C104">
        <v>3582.298095703125</v>
      </c>
      <c r="D104">
        <v>0.43701171875</v>
      </c>
      <c r="E104">
        <v>1.2200688650487734E-4</v>
      </c>
      <c r="F104">
        <v>4.5273987774749891E-2</v>
      </c>
      <c r="G104" t="s">
        <v>37</v>
      </c>
      <c r="H104" t="s">
        <v>44</v>
      </c>
    </row>
    <row r="105" spans="1:8" x14ac:dyDescent="0.4">
      <c r="A105" s="1">
        <v>45860</v>
      </c>
      <c r="B105" t="s">
        <v>22</v>
      </c>
      <c r="C105">
        <v>3581.861083984375</v>
      </c>
      <c r="D105">
        <v>22.06982421875</v>
      </c>
      <c r="E105">
        <v>6.1997523473338312E-3</v>
      </c>
      <c r="F105">
        <v>4.5151980888245014E-2</v>
      </c>
      <c r="G105" t="s">
        <v>37</v>
      </c>
      <c r="H105" t="s">
        <v>44</v>
      </c>
    </row>
    <row r="106" spans="1:8" x14ac:dyDescent="0.4">
      <c r="A106" s="1">
        <v>45859</v>
      </c>
      <c r="B106" t="s">
        <v>22</v>
      </c>
      <c r="C106">
        <v>3559.791259765625</v>
      </c>
      <c r="D106">
        <v>25.30859375</v>
      </c>
      <c r="E106">
        <v>7.1604803705347386E-3</v>
      </c>
      <c r="F106">
        <v>3.8952228540911182E-2</v>
      </c>
      <c r="G106" t="s">
        <v>37</v>
      </c>
      <c r="H106" t="s">
        <v>44</v>
      </c>
    </row>
    <row r="107" spans="1:8" x14ac:dyDescent="0.4">
      <c r="A107" s="1">
        <v>45856</v>
      </c>
      <c r="B107" t="s">
        <v>22</v>
      </c>
      <c r="C107">
        <v>3534.482666015625</v>
      </c>
      <c r="D107">
        <v>17.6572265625</v>
      </c>
      <c r="E107">
        <v>5.0207856109132365E-3</v>
      </c>
      <c r="F107">
        <v>3.1791748170376444E-2</v>
      </c>
      <c r="G107" t="s">
        <v>37</v>
      </c>
      <c r="H107" t="s">
        <v>44</v>
      </c>
    </row>
    <row r="108" spans="1:8" x14ac:dyDescent="0.4">
      <c r="A108" s="1">
        <v>45855</v>
      </c>
      <c r="B108" t="s">
        <v>22</v>
      </c>
      <c r="C108">
        <v>3516.825439453125</v>
      </c>
      <c r="D108">
        <v>13.048583984375</v>
      </c>
      <c r="E108">
        <v>3.7241481186247594E-3</v>
      </c>
      <c r="F108">
        <v>2.6770962559463207E-2</v>
      </c>
      <c r="G108" t="s">
        <v>37</v>
      </c>
      <c r="H108" t="s">
        <v>44</v>
      </c>
    </row>
    <row r="109" spans="1:8" x14ac:dyDescent="0.4">
      <c r="A109" s="1">
        <v>45854</v>
      </c>
      <c r="B109" t="s">
        <v>22</v>
      </c>
      <c r="C109">
        <v>3503.77685546875</v>
      </c>
      <c r="D109">
        <v>-1.221923828125</v>
      </c>
      <c r="E109">
        <v>-3.4862318222261823E-4</v>
      </c>
      <c r="F109">
        <v>2.3046814440838448E-2</v>
      </c>
      <c r="G109" t="s">
        <v>37</v>
      </c>
      <c r="H109" t="s">
        <v>44</v>
      </c>
    </row>
    <row r="110" spans="1:8" x14ac:dyDescent="0.4">
      <c r="A110" s="1">
        <v>45853</v>
      </c>
      <c r="B110" t="s">
        <v>22</v>
      </c>
      <c r="C110">
        <v>3504.998779296875</v>
      </c>
      <c r="D110">
        <v>-14.651123046875</v>
      </c>
      <c r="E110">
        <v>-4.1626648824131252E-3</v>
      </c>
      <c r="F110">
        <v>2.3395437623061066E-2</v>
      </c>
      <c r="G110" t="s">
        <v>37</v>
      </c>
      <c r="H110" t="s">
        <v>44</v>
      </c>
    </row>
    <row r="111" spans="1:8" x14ac:dyDescent="0.4">
      <c r="A111" s="1">
        <v>45852</v>
      </c>
      <c r="B111" t="s">
        <v>22</v>
      </c>
      <c r="C111">
        <v>3519.64990234375</v>
      </c>
      <c r="D111">
        <v>9.47265625</v>
      </c>
      <c r="E111">
        <v>2.698626190612341E-3</v>
      </c>
      <c r="F111">
        <v>2.7558102505474191E-2</v>
      </c>
      <c r="G111" t="s">
        <v>37</v>
      </c>
      <c r="H111" t="s">
        <v>44</v>
      </c>
    </row>
    <row r="112" spans="1:8" x14ac:dyDescent="0.4">
      <c r="A112" s="1">
        <v>45849</v>
      </c>
      <c r="B112" t="s">
        <v>22</v>
      </c>
      <c r="C112">
        <v>3510.17724609375</v>
      </c>
      <c r="D112">
        <v>0.495361328125</v>
      </c>
      <c r="E112">
        <v>1.4114137531251458E-4</v>
      </c>
      <c r="F112">
        <v>2.485947631486185E-2</v>
      </c>
      <c r="G112" t="s">
        <v>37</v>
      </c>
      <c r="H112" t="s">
        <v>44</v>
      </c>
    </row>
    <row r="113" spans="1:8" x14ac:dyDescent="0.4">
      <c r="A113" s="1">
        <v>45848</v>
      </c>
      <c r="B113" t="s">
        <v>22</v>
      </c>
      <c r="C113">
        <v>3509.681884765625</v>
      </c>
      <c r="D113">
        <v>16.63232421875</v>
      </c>
      <c r="E113">
        <v>4.7615483062730668E-3</v>
      </c>
      <c r="F113">
        <v>2.4718334939549336E-2</v>
      </c>
      <c r="G113" t="s">
        <v>37</v>
      </c>
      <c r="H113" t="s">
        <v>44</v>
      </c>
    </row>
    <row r="114" spans="1:8" x14ac:dyDescent="0.4">
      <c r="A114" s="1">
        <v>45847</v>
      </c>
      <c r="B114" t="s">
        <v>22</v>
      </c>
      <c r="C114">
        <v>3493.049560546875</v>
      </c>
      <c r="D114">
        <v>-4.42578125</v>
      </c>
      <c r="E114">
        <v>-1.2654217163762249E-3</v>
      </c>
      <c r="F114">
        <v>1.9956786633276269E-2</v>
      </c>
      <c r="G114" t="s">
        <v>37</v>
      </c>
      <c r="H114" t="s">
        <v>44</v>
      </c>
    </row>
    <row r="115" spans="1:8" x14ac:dyDescent="0.4">
      <c r="A115" s="1">
        <v>45846</v>
      </c>
      <c r="B115" t="s">
        <v>22</v>
      </c>
      <c r="C115">
        <v>3497.475341796875</v>
      </c>
      <c r="D115">
        <v>24.34814453125</v>
      </c>
      <c r="E115">
        <v>7.0104384747033954E-3</v>
      </c>
      <c r="F115">
        <v>2.1222208349652494E-2</v>
      </c>
      <c r="G115" t="s">
        <v>37</v>
      </c>
      <c r="H115" t="s">
        <v>44</v>
      </c>
    </row>
    <row r="116" spans="1:8" x14ac:dyDescent="0.4">
      <c r="A116" s="1">
        <v>45845</v>
      </c>
      <c r="B116" t="s">
        <v>22</v>
      </c>
      <c r="C116">
        <v>3473.127197265625</v>
      </c>
      <c r="D116">
        <v>0.80810546875</v>
      </c>
      <c r="E116">
        <v>2.3272788225581209E-4</v>
      </c>
      <c r="F116">
        <v>1.4211769874949098E-2</v>
      </c>
      <c r="G116" t="s">
        <v>37</v>
      </c>
      <c r="H116" t="s">
        <v>44</v>
      </c>
    </row>
    <row r="117" spans="1:8" x14ac:dyDescent="0.4">
      <c r="A117" s="1">
        <v>45842</v>
      </c>
      <c r="B117" t="s">
        <v>22</v>
      </c>
      <c r="C117">
        <v>3472.319091796875</v>
      </c>
      <c r="D117">
        <v>11.16845703125</v>
      </c>
      <c r="E117">
        <v>3.2268046698309405E-3</v>
      </c>
      <c r="F117">
        <v>1.3979041992693286E-2</v>
      </c>
      <c r="G117" t="s">
        <v>37</v>
      </c>
      <c r="H117" t="s">
        <v>44</v>
      </c>
    </row>
    <row r="118" spans="1:8" x14ac:dyDescent="0.4">
      <c r="A118" s="1">
        <v>45841</v>
      </c>
      <c r="B118" t="s">
        <v>22</v>
      </c>
      <c r="C118">
        <v>3461.150634765625</v>
      </c>
      <c r="D118">
        <v>6.358154296875</v>
      </c>
      <c r="E118">
        <v>1.8403867476324276E-3</v>
      </c>
      <c r="F118">
        <v>1.0752237322862346E-2</v>
      </c>
      <c r="G118" t="s">
        <v>37</v>
      </c>
      <c r="H118" t="s">
        <v>44</v>
      </c>
    </row>
    <row r="119" spans="1:8" x14ac:dyDescent="0.4">
      <c r="A119" s="1">
        <v>45840</v>
      </c>
      <c r="B119" t="s">
        <v>22</v>
      </c>
      <c r="C119">
        <v>3454.79248046875</v>
      </c>
      <c r="D119">
        <v>-2.954833984375</v>
      </c>
      <c r="E119">
        <v>-8.5455463215144967E-4</v>
      </c>
      <c r="F119">
        <v>8.9118505752299182E-3</v>
      </c>
      <c r="G119" t="s">
        <v>37</v>
      </c>
      <c r="H119" t="s">
        <v>44</v>
      </c>
    </row>
    <row r="120" spans="1:8" x14ac:dyDescent="0.4">
      <c r="A120" s="1">
        <v>45839</v>
      </c>
      <c r="B120" t="s">
        <v>22</v>
      </c>
      <c r="C120">
        <v>3457.747314453125</v>
      </c>
      <c r="D120">
        <v>13.32177734375</v>
      </c>
      <c r="E120">
        <v>3.8676340075360915E-3</v>
      </c>
      <c r="F120">
        <v>9.7664052073813679E-3</v>
      </c>
      <c r="G120" t="s">
        <v>37</v>
      </c>
      <c r="H120" t="s">
        <v>44</v>
      </c>
    </row>
    <row r="121" spans="1:8" x14ac:dyDescent="0.4">
      <c r="A121" s="1">
        <v>45838</v>
      </c>
      <c r="B121" t="s">
        <v>22</v>
      </c>
      <c r="C121">
        <v>3444.425537109375</v>
      </c>
      <c r="D121">
        <v>20.19873046875</v>
      </c>
      <c r="E121">
        <v>5.8987711998452763E-3</v>
      </c>
      <c r="F121">
        <v>5.8987711998452763E-3</v>
      </c>
      <c r="G121" t="s">
        <v>37</v>
      </c>
      <c r="H121" t="s">
        <v>44</v>
      </c>
    </row>
    <row r="122" spans="1:8" x14ac:dyDescent="0.4">
      <c r="A122" s="1">
        <v>45863</v>
      </c>
      <c r="B122" t="s">
        <v>21</v>
      </c>
      <c r="C122">
        <v>3355.226318359375</v>
      </c>
      <c r="D122">
        <v>-15.718505859375</v>
      </c>
      <c r="E122">
        <v>-4.6629377456565146E-3</v>
      </c>
      <c r="F122">
        <v>6.1155762700555449E-3</v>
      </c>
      <c r="G122" t="s">
        <v>35</v>
      </c>
      <c r="H122" t="s">
        <v>36</v>
      </c>
    </row>
    <row r="123" spans="1:8" x14ac:dyDescent="0.4">
      <c r="A123" s="1">
        <v>45862</v>
      </c>
      <c r="B123" t="s">
        <v>21</v>
      </c>
      <c r="C123">
        <v>3370.94482421875</v>
      </c>
      <c r="D123">
        <v>-19.113037109375</v>
      </c>
      <c r="E123">
        <v>-5.6379678138848144E-3</v>
      </c>
      <c r="F123">
        <v>1.077851401571206E-2</v>
      </c>
      <c r="G123" t="s">
        <v>35</v>
      </c>
      <c r="H123" t="s">
        <v>36</v>
      </c>
    </row>
    <row r="124" spans="1:8" x14ac:dyDescent="0.4">
      <c r="A124" s="1">
        <v>45861</v>
      </c>
      <c r="B124" t="s">
        <v>21</v>
      </c>
      <c r="C124">
        <v>3390.057861328125</v>
      </c>
      <c r="D124">
        <v>-31.40185546875</v>
      </c>
      <c r="E124">
        <v>-9.1779117885240069E-3</v>
      </c>
      <c r="F124">
        <v>1.6416481829596874E-2</v>
      </c>
      <c r="G124" t="s">
        <v>35</v>
      </c>
      <c r="H124" t="s">
        <v>36</v>
      </c>
    </row>
    <row r="125" spans="1:8" x14ac:dyDescent="0.4">
      <c r="A125" s="1">
        <v>45860</v>
      </c>
      <c r="B125" t="s">
        <v>21</v>
      </c>
      <c r="C125">
        <v>3421.459716796875</v>
      </c>
      <c r="D125">
        <v>29.471435546875</v>
      </c>
      <c r="E125">
        <v>8.6885428554648314E-3</v>
      </c>
      <c r="F125">
        <v>2.5594393618120881E-2</v>
      </c>
      <c r="G125" t="s">
        <v>35</v>
      </c>
      <c r="H125" t="s">
        <v>36</v>
      </c>
    </row>
    <row r="126" spans="1:8" x14ac:dyDescent="0.4">
      <c r="A126" s="1">
        <v>45859</v>
      </c>
      <c r="B126" t="s">
        <v>21</v>
      </c>
      <c r="C126">
        <v>3391.98828125</v>
      </c>
      <c r="D126">
        <v>45.1728515625</v>
      </c>
      <c r="E126">
        <v>1.3497264044440627E-2</v>
      </c>
      <c r="F126">
        <v>1.6905850762656049E-2</v>
      </c>
      <c r="G126" t="s">
        <v>35</v>
      </c>
      <c r="H126" t="s">
        <v>36</v>
      </c>
    </row>
    <row r="127" spans="1:8" x14ac:dyDescent="0.4">
      <c r="A127" s="1">
        <v>45858</v>
      </c>
      <c r="B127" t="s">
        <v>21</v>
      </c>
      <c r="C127">
        <v>3346.8154296875</v>
      </c>
      <c r="D127">
        <v>-5.039306640625</v>
      </c>
      <c r="E127">
        <v>-1.5034382564399484E-3</v>
      </c>
      <c r="F127">
        <v>3.4085867182154228E-3</v>
      </c>
      <c r="G127" t="s">
        <v>35</v>
      </c>
      <c r="H127" t="s">
        <v>36</v>
      </c>
    </row>
    <row r="128" spans="1:8" x14ac:dyDescent="0.4">
      <c r="A128" s="1">
        <v>45857</v>
      </c>
      <c r="B128" t="s">
        <v>21</v>
      </c>
      <c r="C128">
        <v>3351.854736328125</v>
      </c>
      <c r="D128">
        <v>2.99951171875</v>
      </c>
      <c r="E128">
        <v>8.9568270873807698E-4</v>
      </c>
      <c r="F128">
        <v>4.9120249746553712E-3</v>
      </c>
      <c r="G128" t="s">
        <v>35</v>
      </c>
      <c r="H128" t="s">
        <v>36</v>
      </c>
    </row>
    <row r="129" spans="1:8" x14ac:dyDescent="0.4">
      <c r="A129" s="1">
        <v>45856</v>
      </c>
      <c r="B129" t="s">
        <v>21</v>
      </c>
      <c r="C129">
        <v>3348.855224609375</v>
      </c>
      <c r="D129">
        <v>10.104248046875</v>
      </c>
      <c r="E129">
        <v>3.0263556994232221E-3</v>
      </c>
      <c r="F129">
        <v>4.0163422659172943E-3</v>
      </c>
      <c r="G129" t="s">
        <v>35</v>
      </c>
      <c r="H129" t="s">
        <v>36</v>
      </c>
    </row>
    <row r="130" spans="1:8" x14ac:dyDescent="0.4">
      <c r="A130" s="1">
        <v>45855</v>
      </c>
      <c r="B130" t="s">
        <v>21</v>
      </c>
      <c r="C130">
        <v>3338.7509765625</v>
      </c>
      <c r="D130">
        <v>-6.223876953125</v>
      </c>
      <c r="E130">
        <v>-1.860664795905298E-3</v>
      </c>
      <c r="F130">
        <v>9.8998656649407213E-4</v>
      </c>
      <c r="G130" t="s">
        <v>35</v>
      </c>
      <c r="H130" t="s">
        <v>36</v>
      </c>
    </row>
    <row r="131" spans="1:8" x14ac:dyDescent="0.4">
      <c r="A131" s="1">
        <v>45854</v>
      </c>
      <c r="B131" t="s">
        <v>21</v>
      </c>
      <c r="C131">
        <v>3344.974853515625</v>
      </c>
      <c r="D131">
        <v>13.35595703125</v>
      </c>
      <c r="E131">
        <v>4.008848984901503E-3</v>
      </c>
      <c r="F131">
        <v>2.8506513623993701E-3</v>
      </c>
      <c r="G131" t="s">
        <v>35</v>
      </c>
      <c r="H131" t="s">
        <v>36</v>
      </c>
    </row>
    <row r="132" spans="1:8" x14ac:dyDescent="0.4">
      <c r="A132" s="1">
        <v>45853</v>
      </c>
      <c r="B132" t="s">
        <v>21</v>
      </c>
      <c r="C132">
        <v>3331.618896484375</v>
      </c>
      <c r="D132">
        <v>-13.451904296875</v>
      </c>
      <c r="E132">
        <v>-4.0214109350789062E-3</v>
      </c>
      <c r="F132">
        <v>-1.1581976225021329E-3</v>
      </c>
      <c r="G132" t="s">
        <v>35</v>
      </c>
      <c r="H132" t="s">
        <v>36</v>
      </c>
    </row>
    <row r="133" spans="1:8" x14ac:dyDescent="0.4">
      <c r="A133" s="1">
        <v>45852</v>
      </c>
      <c r="B133" t="s">
        <v>21</v>
      </c>
      <c r="C133">
        <v>3345.07080078125</v>
      </c>
      <c r="D133">
        <v>-16.578369140625</v>
      </c>
      <c r="E133">
        <v>-4.9316178764158281E-3</v>
      </c>
      <c r="F133">
        <v>2.8632133125767734E-3</v>
      </c>
      <c r="G133" t="s">
        <v>35</v>
      </c>
      <c r="H133" t="s">
        <v>36</v>
      </c>
    </row>
    <row r="134" spans="1:8" x14ac:dyDescent="0.4">
      <c r="A134" s="1">
        <v>45851</v>
      </c>
      <c r="B134" t="s">
        <v>21</v>
      </c>
      <c r="C134">
        <v>3361.649169921875</v>
      </c>
      <c r="D134">
        <v>8.802490234375</v>
      </c>
      <c r="E134">
        <v>2.6253780966791762E-3</v>
      </c>
      <c r="F134">
        <v>7.7948311889926014E-3</v>
      </c>
      <c r="G134" t="s">
        <v>35</v>
      </c>
      <c r="H134" t="s">
        <v>36</v>
      </c>
    </row>
    <row r="135" spans="1:8" x14ac:dyDescent="0.4">
      <c r="A135" s="1">
        <v>45850</v>
      </c>
      <c r="B135" t="s">
        <v>21</v>
      </c>
      <c r="C135">
        <v>3352.8466796875</v>
      </c>
      <c r="D135">
        <v>4.13623046875</v>
      </c>
      <c r="E135">
        <v>1.2351711297449164E-3</v>
      </c>
      <c r="F135">
        <v>5.1694530923134252E-3</v>
      </c>
      <c r="G135" t="s">
        <v>35</v>
      </c>
      <c r="H135" t="s">
        <v>36</v>
      </c>
    </row>
    <row r="136" spans="1:8" x14ac:dyDescent="0.4">
      <c r="A136" s="1">
        <v>45849</v>
      </c>
      <c r="B136" t="s">
        <v>21</v>
      </c>
      <c r="C136">
        <v>3348.71044921875</v>
      </c>
      <c r="D136">
        <v>28.4765625</v>
      </c>
      <c r="E136">
        <v>8.5766736535968224E-3</v>
      </c>
      <c r="F136">
        <v>3.9342819625685088E-3</v>
      </c>
      <c r="G136" t="s">
        <v>35</v>
      </c>
      <c r="H136" t="s">
        <v>36</v>
      </c>
    </row>
    <row r="137" spans="1:8" x14ac:dyDescent="0.4">
      <c r="A137" s="1">
        <v>45848</v>
      </c>
      <c r="B137" t="s">
        <v>21</v>
      </c>
      <c r="C137">
        <v>3320.23388671875</v>
      </c>
      <c r="D137">
        <v>5.082275390625</v>
      </c>
      <c r="E137">
        <v>1.5330446345978022E-3</v>
      </c>
      <c r="F137">
        <v>-4.6423916910283136E-3</v>
      </c>
      <c r="G137" t="s">
        <v>35</v>
      </c>
      <c r="H137" t="s">
        <v>36</v>
      </c>
    </row>
    <row r="138" spans="1:8" x14ac:dyDescent="0.4">
      <c r="A138" s="1">
        <v>45847</v>
      </c>
      <c r="B138" t="s">
        <v>21</v>
      </c>
      <c r="C138">
        <v>3315.151611328125</v>
      </c>
      <c r="D138">
        <v>13.3212890625</v>
      </c>
      <c r="E138">
        <v>4.0345165445567766E-3</v>
      </c>
      <c r="F138">
        <v>-6.1754363256261158E-3</v>
      </c>
      <c r="G138" t="s">
        <v>35</v>
      </c>
      <c r="H138" t="s">
        <v>36</v>
      </c>
    </row>
    <row r="139" spans="1:8" x14ac:dyDescent="0.4">
      <c r="A139" s="1">
        <v>45846</v>
      </c>
      <c r="B139" t="s">
        <v>21</v>
      </c>
      <c r="C139">
        <v>3301.830322265625</v>
      </c>
      <c r="D139">
        <v>-29.394775390625</v>
      </c>
      <c r="E139">
        <v>-8.8240135472401615E-3</v>
      </c>
      <c r="F139">
        <v>-1.0209952870182892E-2</v>
      </c>
      <c r="G139" t="s">
        <v>35</v>
      </c>
      <c r="H139" t="s">
        <v>36</v>
      </c>
    </row>
    <row r="140" spans="1:8" x14ac:dyDescent="0.4">
      <c r="A140" s="1">
        <v>45845</v>
      </c>
      <c r="B140" t="s">
        <v>21</v>
      </c>
      <c r="C140">
        <v>3331.22509765625</v>
      </c>
      <c r="D140">
        <v>3.900390625</v>
      </c>
      <c r="E140">
        <v>1.1722302355274827E-3</v>
      </c>
      <c r="F140">
        <v>-1.3859393229427308E-3</v>
      </c>
      <c r="G140" t="s">
        <v>35</v>
      </c>
      <c r="H140" t="s">
        <v>36</v>
      </c>
    </row>
    <row r="141" spans="1:8" x14ac:dyDescent="0.4">
      <c r="A141" s="1">
        <v>45844</v>
      </c>
      <c r="B141" t="s">
        <v>21</v>
      </c>
      <c r="C141">
        <v>3327.32470703125</v>
      </c>
      <c r="D141">
        <v>-8.53369140625</v>
      </c>
      <c r="E141">
        <v>-2.5581695584702135E-3</v>
      </c>
      <c r="F141">
        <v>-2.5581695584702135E-3</v>
      </c>
      <c r="G141" t="s">
        <v>35</v>
      </c>
      <c r="H141" t="s">
        <v>36</v>
      </c>
    </row>
    <row r="142" spans="1:8" x14ac:dyDescent="0.4">
      <c r="A142" s="1">
        <v>45863</v>
      </c>
      <c r="B142" t="s">
        <v>27</v>
      </c>
      <c r="C142">
        <v>97.523327342936213</v>
      </c>
      <c r="D142">
        <v>6.4200074491964187E-2</v>
      </c>
      <c r="E142">
        <v>6.5873845058272984E-4</v>
      </c>
      <c r="F142">
        <v>2.5195958073171987E-3</v>
      </c>
      <c r="G142" t="s">
        <v>38</v>
      </c>
      <c r="H142" t="s">
        <v>36</v>
      </c>
    </row>
    <row r="143" spans="1:8" x14ac:dyDescent="0.4">
      <c r="A143" s="1">
        <v>45862</v>
      </c>
      <c r="B143" t="s">
        <v>27</v>
      </c>
      <c r="C143">
        <v>97.459127268444249</v>
      </c>
      <c r="D143">
        <v>0.27704963871622112</v>
      </c>
      <c r="E143">
        <v>2.8508305798091715E-3</v>
      </c>
      <c r="F143">
        <v>1.8608573567344688E-3</v>
      </c>
      <c r="G143" t="s">
        <v>38</v>
      </c>
      <c r="H143" t="s">
        <v>36</v>
      </c>
    </row>
    <row r="144" spans="1:8" x14ac:dyDescent="0.4">
      <c r="A144" s="1">
        <v>45861</v>
      </c>
      <c r="B144" t="s">
        <v>27</v>
      </c>
      <c r="C144">
        <v>97.182077629728028</v>
      </c>
      <c r="D144">
        <v>-0.19312060636457318</v>
      </c>
      <c r="E144">
        <v>-1.9832627800802083E-3</v>
      </c>
      <c r="F144">
        <v>-9.899732230747027E-4</v>
      </c>
      <c r="G144" t="s">
        <v>38</v>
      </c>
      <c r="H144" t="s">
        <v>36</v>
      </c>
    </row>
    <row r="145" spans="1:8" x14ac:dyDescent="0.4">
      <c r="A145" s="1">
        <v>45860</v>
      </c>
      <c r="B145" t="s">
        <v>27</v>
      </c>
      <c r="C145">
        <v>97.375198236092601</v>
      </c>
      <c r="D145">
        <v>-0.46064031118699234</v>
      </c>
      <c r="E145">
        <v>-4.7082982885089386E-3</v>
      </c>
      <c r="F145">
        <v>9.9328955700550559E-4</v>
      </c>
      <c r="G145" t="s">
        <v>38</v>
      </c>
      <c r="H145" t="s">
        <v>36</v>
      </c>
    </row>
    <row r="146" spans="1:8" x14ac:dyDescent="0.4">
      <c r="A146" s="1">
        <v>45859</v>
      </c>
      <c r="B146" t="s">
        <v>27</v>
      </c>
      <c r="C146">
        <v>97.835838547279593</v>
      </c>
      <c r="D146">
        <v>-0.1003984243963032</v>
      </c>
      <c r="E146">
        <v>-1.0251407191124162E-3</v>
      </c>
      <c r="F146">
        <v>5.7015878455144442E-3</v>
      </c>
      <c r="G146" t="s">
        <v>38</v>
      </c>
      <c r="H146" t="s">
        <v>36</v>
      </c>
    </row>
    <row r="147" spans="1:8" x14ac:dyDescent="0.4">
      <c r="A147" s="1">
        <v>45858</v>
      </c>
      <c r="B147" t="s">
        <v>27</v>
      </c>
      <c r="C147">
        <v>97.936236971675896</v>
      </c>
      <c r="D147">
        <v>1.3823322276010686E-2</v>
      </c>
      <c r="E147">
        <v>1.4116606975700385E-4</v>
      </c>
      <c r="F147">
        <v>6.7267285646268604E-3</v>
      </c>
      <c r="G147" t="s">
        <v>38</v>
      </c>
      <c r="H147" t="s">
        <v>36</v>
      </c>
    </row>
    <row r="148" spans="1:8" x14ac:dyDescent="0.4">
      <c r="A148" s="1">
        <v>45857</v>
      </c>
      <c r="B148" t="s">
        <v>27</v>
      </c>
      <c r="C148">
        <v>97.922413649399886</v>
      </c>
      <c r="D148">
        <v>-0.5468593984653296</v>
      </c>
      <c r="E148">
        <v>-5.5536045056360228E-3</v>
      </c>
      <c r="F148">
        <v>6.5855624948698566E-3</v>
      </c>
      <c r="G148" t="s">
        <v>38</v>
      </c>
      <c r="H148" t="s">
        <v>36</v>
      </c>
    </row>
    <row r="149" spans="1:8" x14ac:dyDescent="0.4">
      <c r="A149" s="1">
        <v>45856</v>
      </c>
      <c r="B149" t="s">
        <v>27</v>
      </c>
      <c r="C149">
        <v>98.469273047865215</v>
      </c>
      <c r="D149">
        <v>-4.4358095515377727E-3</v>
      </c>
      <c r="E149">
        <v>-4.50456228673346E-5</v>
      </c>
      <c r="F149">
        <v>1.2139167000505879E-2</v>
      </c>
      <c r="G149" t="s">
        <v>38</v>
      </c>
      <c r="H149" t="s">
        <v>36</v>
      </c>
    </row>
    <row r="150" spans="1:8" x14ac:dyDescent="0.4">
      <c r="A150" s="1">
        <v>45855</v>
      </c>
      <c r="B150" t="s">
        <v>27</v>
      </c>
      <c r="C150">
        <v>98.473708857416753</v>
      </c>
      <c r="D150">
        <v>0.17669966691842376</v>
      </c>
      <c r="E150">
        <v>1.7976097988492423E-3</v>
      </c>
      <c r="F150">
        <v>1.2184212623373214E-2</v>
      </c>
      <c r="G150" t="s">
        <v>38</v>
      </c>
      <c r="H150" t="s">
        <v>36</v>
      </c>
    </row>
    <row r="151" spans="1:8" x14ac:dyDescent="0.4">
      <c r="A151" s="1">
        <v>45854</v>
      </c>
      <c r="B151" t="s">
        <v>27</v>
      </c>
      <c r="C151">
        <v>98.297009190498329</v>
      </c>
      <c r="D151">
        <v>-0.30202011557209119</v>
      </c>
      <c r="E151">
        <v>-3.0631144920764131E-3</v>
      </c>
      <c r="F151">
        <v>1.0386602824523972E-2</v>
      </c>
      <c r="G151" t="s">
        <v>38</v>
      </c>
      <c r="H151" t="s">
        <v>36</v>
      </c>
    </row>
    <row r="152" spans="1:8" x14ac:dyDescent="0.4">
      <c r="A152" s="1">
        <v>45853</v>
      </c>
      <c r="B152" t="s">
        <v>27</v>
      </c>
      <c r="C152">
        <v>98.59902930607042</v>
      </c>
      <c r="D152">
        <v>0.51921843311856719</v>
      </c>
      <c r="E152">
        <v>5.2938359943530688E-3</v>
      </c>
      <c r="F152">
        <v>1.3449717316600385E-2</v>
      </c>
      <c r="G152" t="s">
        <v>38</v>
      </c>
      <c r="H152" t="s">
        <v>36</v>
      </c>
    </row>
    <row r="153" spans="1:8" x14ac:dyDescent="0.4">
      <c r="A153" s="1">
        <v>45852</v>
      </c>
      <c r="B153" t="s">
        <v>27</v>
      </c>
      <c r="C153">
        <v>98.079810872951853</v>
      </c>
      <c r="D153">
        <v>2.8018853240041608E-3</v>
      </c>
      <c r="E153">
        <v>2.8568217494973069E-5</v>
      </c>
      <c r="F153">
        <v>8.1558813222473159E-3</v>
      </c>
      <c r="G153" t="s">
        <v>38</v>
      </c>
      <c r="H153" t="s">
        <v>36</v>
      </c>
    </row>
    <row r="154" spans="1:8" x14ac:dyDescent="0.4">
      <c r="A154" s="1">
        <v>45851</v>
      </c>
      <c r="B154" t="s">
        <v>27</v>
      </c>
      <c r="C154">
        <v>98.077008987627849</v>
      </c>
      <c r="D154">
        <v>4.3671597650813965E-3</v>
      </c>
      <c r="E154">
        <v>4.4529847301744141E-5</v>
      </c>
      <c r="F154">
        <v>8.1273131047523428E-3</v>
      </c>
      <c r="G154" t="s">
        <v>38</v>
      </c>
      <c r="H154" t="s">
        <v>36</v>
      </c>
    </row>
    <row r="155" spans="1:8" x14ac:dyDescent="0.4">
      <c r="A155" s="1">
        <v>45850</v>
      </c>
      <c r="B155" t="s">
        <v>27</v>
      </c>
      <c r="C155">
        <v>98.072641827862768</v>
      </c>
      <c r="D155">
        <v>0.23112149801352189</v>
      </c>
      <c r="E155">
        <v>2.3622026439731325E-3</v>
      </c>
      <c r="F155">
        <v>8.0827832574505987E-3</v>
      </c>
      <c r="G155" t="s">
        <v>38</v>
      </c>
      <c r="H155" t="s">
        <v>36</v>
      </c>
    </row>
    <row r="156" spans="1:8" x14ac:dyDescent="0.4">
      <c r="A156" s="1">
        <v>45849</v>
      </c>
      <c r="B156" t="s">
        <v>27</v>
      </c>
      <c r="C156">
        <v>97.841520329849246</v>
      </c>
      <c r="D156">
        <v>0.31431980893979983</v>
      </c>
      <c r="E156">
        <v>3.222893790254977E-3</v>
      </c>
      <c r="F156">
        <v>5.7205806134774662E-3</v>
      </c>
      <c r="G156" t="s">
        <v>38</v>
      </c>
      <c r="H156" t="s">
        <v>36</v>
      </c>
    </row>
    <row r="157" spans="1:8" x14ac:dyDescent="0.4">
      <c r="A157" s="1">
        <v>45848</v>
      </c>
      <c r="B157" t="s">
        <v>27</v>
      </c>
      <c r="C157">
        <v>97.527200520909446</v>
      </c>
      <c r="D157">
        <v>8.1007982946360357E-2</v>
      </c>
      <c r="E157">
        <v>8.3130988329593869E-4</v>
      </c>
      <c r="F157">
        <v>2.4976868232224891E-3</v>
      </c>
      <c r="G157" t="s">
        <v>38</v>
      </c>
      <c r="H157" t="s">
        <v>36</v>
      </c>
    </row>
    <row r="158" spans="1:8" x14ac:dyDescent="0.4">
      <c r="A158" s="1">
        <v>45847</v>
      </c>
      <c r="B158" t="s">
        <v>27</v>
      </c>
      <c r="C158">
        <v>97.446192537963086</v>
      </c>
      <c r="D158">
        <v>-1.3660853830103292E-2</v>
      </c>
      <c r="E158">
        <v>-1.4016903734903607E-4</v>
      </c>
      <c r="F158">
        <v>1.6663769399265504E-3</v>
      </c>
      <c r="G158" t="s">
        <v>38</v>
      </c>
      <c r="H158" t="s">
        <v>36</v>
      </c>
    </row>
    <row r="159" spans="1:8" x14ac:dyDescent="0.4">
      <c r="A159" s="1">
        <v>45846</v>
      </c>
      <c r="B159" t="s">
        <v>27</v>
      </c>
      <c r="C159">
        <v>97.459853391793189</v>
      </c>
      <c r="D159">
        <v>0.10458351675801225</v>
      </c>
      <c r="E159">
        <v>1.0742460772001916E-3</v>
      </c>
      <c r="F159">
        <v>1.8065459772755865E-3</v>
      </c>
      <c r="G159" t="s">
        <v>38</v>
      </c>
      <c r="H159" t="s">
        <v>36</v>
      </c>
    </row>
    <row r="160" spans="1:8" x14ac:dyDescent="0.4">
      <c r="A160" s="1">
        <v>45845</v>
      </c>
      <c r="B160" t="s">
        <v>27</v>
      </c>
      <c r="C160">
        <v>97.355269875035177</v>
      </c>
      <c r="D160">
        <v>6.9289942764342527E-2</v>
      </c>
      <c r="E160">
        <v>7.1222947862148445E-4</v>
      </c>
      <c r="F160">
        <v>7.3229990007539492E-4</v>
      </c>
      <c r="G160" t="s">
        <v>38</v>
      </c>
      <c r="H160" t="s">
        <v>36</v>
      </c>
    </row>
    <row r="161" spans="1:8" x14ac:dyDescent="0.4">
      <c r="A161" s="1">
        <v>45844</v>
      </c>
      <c r="B161" t="s">
        <v>27</v>
      </c>
      <c r="C161">
        <v>97.285979932270834</v>
      </c>
      <c r="D161">
        <v>1.9525314306605424E-3</v>
      </c>
      <c r="E161">
        <v>2.007042145391047E-5</v>
      </c>
      <c r="F161">
        <v>2.007042145391047E-5</v>
      </c>
      <c r="G161" t="s">
        <v>38</v>
      </c>
      <c r="H161" t="s">
        <v>36</v>
      </c>
    </row>
    <row r="162" spans="1:8" x14ac:dyDescent="0.4">
      <c r="A162" s="1">
        <v>45862</v>
      </c>
      <c r="B162" t="s">
        <v>28</v>
      </c>
      <c r="C162">
        <v>26110</v>
      </c>
      <c r="D162">
        <v>-15</v>
      </c>
      <c r="E162">
        <v>-5.7416267942578258E-4</v>
      </c>
      <c r="F162">
        <v>3.8878396957064965E-4</v>
      </c>
      <c r="G162" t="s">
        <v>38</v>
      </c>
      <c r="H162" t="s">
        <v>36</v>
      </c>
    </row>
    <row r="163" spans="1:8" x14ac:dyDescent="0.4">
      <c r="A163" s="1">
        <v>45861</v>
      </c>
      <c r="B163" t="s">
        <v>28</v>
      </c>
      <c r="C163">
        <v>26125</v>
      </c>
      <c r="D163">
        <v>5</v>
      </c>
      <c r="E163">
        <v>1.914241960183638E-4</v>
      </c>
      <c r="F163">
        <v>9.6294664899643223E-4</v>
      </c>
      <c r="G163" t="s">
        <v>38</v>
      </c>
      <c r="H163" t="s">
        <v>36</v>
      </c>
    </row>
    <row r="164" spans="1:8" x14ac:dyDescent="0.4">
      <c r="A164" s="1">
        <v>45860</v>
      </c>
      <c r="B164" t="s">
        <v>28</v>
      </c>
      <c r="C164">
        <v>26120</v>
      </c>
      <c r="D164">
        <v>-10</v>
      </c>
      <c r="E164">
        <v>-3.8270187523914423E-4</v>
      </c>
      <c r="F164">
        <v>7.7152245297806843E-4</v>
      </c>
      <c r="G164" t="s">
        <v>38</v>
      </c>
      <c r="H164" t="s">
        <v>36</v>
      </c>
    </row>
    <row r="165" spans="1:8" x14ac:dyDescent="0.4">
      <c r="A165" s="1">
        <v>45859</v>
      </c>
      <c r="B165" t="s">
        <v>28</v>
      </c>
      <c r="C165">
        <v>26130</v>
      </c>
      <c r="D165">
        <v>-10</v>
      </c>
      <c r="E165">
        <v>-3.8255547054322214E-4</v>
      </c>
      <c r="F165">
        <v>1.1542243282172127E-3</v>
      </c>
      <c r="G165" t="s">
        <v>38</v>
      </c>
      <c r="H165" t="s">
        <v>36</v>
      </c>
    </row>
    <row r="166" spans="1:8" x14ac:dyDescent="0.4">
      <c r="A166" s="1">
        <v>45856</v>
      </c>
      <c r="B166" t="s">
        <v>28</v>
      </c>
      <c r="C166">
        <v>26140</v>
      </c>
      <c r="D166">
        <v>5</v>
      </c>
      <c r="E166">
        <v>1.9131432944319293E-4</v>
      </c>
      <c r="F166">
        <v>1.5367797987604348E-3</v>
      </c>
      <c r="G166" t="s">
        <v>38</v>
      </c>
      <c r="H166" t="s">
        <v>36</v>
      </c>
    </row>
    <row r="167" spans="1:8" x14ac:dyDescent="0.4">
      <c r="A167" s="1">
        <v>45855</v>
      </c>
      <c r="B167" t="s">
        <v>28</v>
      </c>
      <c r="C167">
        <v>26135</v>
      </c>
      <c r="D167">
        <v>-5</v>
      </c>
      <c r="E167">
        <v>-1.9127773527161107E-4</v>
      </c>
      <c r="F167">
        <v>1.3454654693172419E-3</v>
      </c>
      <c r="G167" t="s">
        <v>38</v>
      </c>
      <c r="H167" t="s">
        <v>36</v>
      </c>
    </row>
    <row r="168" spans="1:8" x14ac:dyDescent="0.4">
      <c r="A168" s="1">
        <v>45854</v>
      </c>
      <c r="B168" t="s">
        <v>28</v>
      </c>
      <c r="C168">
        <v>26140</v>
      </c>
      <c r="D168">
        <v>20</v>
      </c>
      <c r="E168">
        <v>7.6569678407345521E-4</v>
      </c>
      <c r="F168">
        <v>1.5367432045888529E-3</v>
      </c>
      <c r="G168" t="s">
        <v>38</v>
      </c>
      <c r="H168" t="s">
        <v>36</v>
      </c>
    </row>
    <row r="169" spans="1:8" x14ac:dyDescent="0.4">
      <c r="A169" s="1">
        <v>45853</v>
      </c>
      <c r="B169" t="s">
        <v>28</v>
      </c>
      <c r="C169">
        <v>26120</v>
      </c>
      <c r="D169">
        <v>20</v>
      </c>
      <c r="E169">
        <v>7.6628352490426543E-4</v>
      </c>
      <c r="F169">
        <v>7.7104642051539773E-4</v>
      </c>
      <c r="G169" t="s">
        <v>38</v>
      </c>
      <c r="H169" t="s">
        <v>36</v>
      </c>
    </row>
    <row r="170" spans="1:8" x14ac:dyDescent="0.4">
      <c r="A170" s="1">
        <v>45852</v>
      </c>
      <c r="B170" t="s">
        <v>28</v>
      </c>
      <c r="C170">
        <v>26100</v>
      </c>
      <c r="D170">
        <v>-8</v>
      </c>
      <c r="E170">
        <v>-3.0641948827947463E-4</v>
      </c>
      <c r="F170">
        <v>4.7628956111323006E-6</v>
      </c>
      <c r="G170" t="s">
        <v>38</v>
      </c>
      <c r="H170" t="s">
        <v>36</v>
      </c>
    </row>
    <row r="171" spans="1:8" x14ac:dyDescent="0.4">
      <c r="A171" s="1">
        <v>45849</v>
      </c>
      <c r="B171" t="s">
        <v>28</v>
      </c>
      <c r="C171">
        <v>26108</v>
      </c>
      <c r="D171">
        <v>-5</v>
      </c>
      <c r="E171">
        <v>-1.9147551028220189E-4</v>
      </c>
      <c r="F171">
        <v>3.1118238389060693E-4</v>
      </c>
      <c r="G171" t="s">
        <v>38</v>
      </c>
      <c r="H171" t="s">
        <v>36</v>
      </c>
    </row>
    <row r="172" spans="1:8" x14ac:dyDescent="0.4">
      <c r="A172" s="1">
        <v>45848</v>
      </c>
      <c r="B172" t="s">
        <v>28</v>
      </c>
      <c r="C172">
        <v>26113</v>
      </c>
      <c r="D172">
        <v>-25</v>
      </c>
      <c r="E172">
        <v>-9.5646185630116065E-4</v>
      </c>
      <c r="F172">
        <v>5.0265789417280882E-4</v>
      </c>
      <c r="G172" t="s">
        <v>38</v>
      </c>
      <c r="H172" t="s">
        <v>36</v>
      </c>
    </row>
    <row r="173" spans="1:8" x14ac:dyDescent="0.4">
      <c r="A173" s="1">
        <v>45847</v>
      </c>
      <c r="B173" t="s">
        <v>28</v>
      </c>
      <c r="C173">
        <v>26138</v>
      </c>
      <c r="D173">
        <v>28</v>
      </c>
      <c r="E173">
        <v>1.0723860589811895E-3</v>
      </c>
      <c r="F173">
        <v>1.4591197504739695E-3</v>
      </c>
      <c r="G173" t="s">
        <v>38</v>
      </c>
      <c r="H173" t="s">
        <v>36</v>
      </c>
    </row>
    <row r="174" spans="1:8" x14ac:dyDescent="0.4">
      <c r="A174" s="1">
        <v>45846</v>
      </c>
      <c r="B174" t="s">
        <v>28</v>
      </c>
      <c r="C174">
        <v>26110</v>
      </c>
      <c r="D174">
        <v>-10</v>
      </c>
      <c r="E174">
        <v>-3.828483920367276E-4</v>
      </c>
      <c r="F174">
        <v>3.8673369149277992E-4</v>
      </c>
      <c r="G174" t="s">
        <v>38</v>
      </c>
      <c r="H174" t="s">
        <v>36</v>
      </c>
    </row>
    <row r="175" spans="1:8" x14ac:dyDescent="0.4">
      <c r="A175" s="1">
        <v>45845</v>
      </c>
      <c r="B175" t="s">
        <v>28</v>
      </c>
      <c r="C175">
        <v>26120</v>
      </c>
      <c r="D175">
        <v>-38</v>
      </c>
      <c r="E175">
        <v>-1.4527104518694545E-3</v>
      </c>
      <c r="F175">
        <v>7.6958208352950752E-4</v>
      </c>
      <c r="G175" t="s">
        <v>38</v>
      </c>
      <c r="H175" t="s">
        <v>36</v>
      </c>
    </row>
    <row r="176" spans="1:8" x14ac:dyDescent="0.4">
      <c r="A176" s="1">
        <v>45842</v>
      </c>
      <c r="B176" t="s">
        <v>28</v>
      </c>
      <c r="C176">
        <v>26158</v>
      </c>
      <c r="D176">
        <v>-17</v>
      </c>
      <c r="E176">
        <v>-6.4947468958931331E-4</v>
      </c>
      <c r="F176">
        <v>2.222292535398962E-3</v>
      </c>
      <c r="G176" t="s">
        <v>38</v>
      </c>
      <c r="H176" t="s">
        <v>36</v>
      </c>
    </row>
    <row r="177" spans="1:8" x14ac:dyDescent="0.4">
      <c r="A177" s="1">
        <v>45841</v>
      </c>
      <c r="B177" t="s">
        <v>28</v>
      </c>
      <c r="C177">
        <v>26175</v>
      </c>
      <c r="D177">
        <v>25</v>
      </c>
      <c r="E177">
        <v>9.5602294455066072E-4</v>
      </c>
      <c r="F177">
        <v>2.8717672249882753E-3</v>
      </c>
      <c r="G177" t="s">
        <v>38</v>
      </c>
      <c r="H177" t="s">
        <v>36</v>
      </c>
    </row>
    <row r="178" spans="1:8" x14ac:dyDescent="0.4">
      <c r="A178" s="1">
        <v>45840</v>
      </c>
      <c r="B178" t="s">
        <v>28</v>
      </c>
      <c r="C178">
        <v>26150</v>
      </c>
      <c r="D178">
        <v>40</v>
      </c>
      <c r="E178">
        <v>1.5319800842588105E-3</v>
      </c>
      <c r="F178">
        <v>1.9157442804376146E-3</v>
      </c>
      <c r="G178" t="s">
        <v>38</v>
      </c>
      <c r="H178" t="s">
        <v>36</v>
      </c>
    </row>
    <row r="179" spans="1:8" x14ac:dyDescent="0.4">
      <c r="A179" s="1">
        <v>45839</v>
      </c>
      <c r="B179" t="s">
        <v>28</v>
      </c>
      <c r="C179">
        <v>26110</v>
      </c>
      <c r="D179">
        <v>-8</v>
      </c>
      <c r="E179">
        <v>-3.063021670878241E-4</v>
      </c>
      <c r="F179">
        <v>3.8376419617880408E-4</v>
      </c>
      <c r="G179" t="s">
        <v>38</v>
      </c>
      <c r="H179" t="s">
        <v>36</v>
      </c>
    </row>
    <row r="180" spans="1:8" x14ac:dyDescent="0.4">
      <c r="A180" s="1">
        <v>45838</v>
      </c>
      <c r="B180" t="s">
        <v>28</v>
      </c>
      <c r="C180">
        <v>26118</v>
      </c>
      <c r="D180">
        <v>28</v>
      </c>
      <c r="E180">
        <v>1.0732081257187609E-3</v>
      </c>
      <c r="F180">
        <v>6.9006636326662818E-4</v>
      </c>
      <c r="G180" t="s">
        <v>38</v>
      </c>
      <c r="H180" t="s">
        <v>36</v>
      </c>
    </row>
    <row r="181" spans="1:8" x14ac:dyDescent="0.4">
      <c r="A181" s="1">
        <v>45835</v>
      </c>
      <c r="B181" t="s">
        <v>28</v>
      </c>
      <c r="C181">
        <v>26090</v>
      </c>
      <c r="D181">
        <v>-10</v>
      </c>
      <c r="E181">
        <v>-3.8314176245213272E-4</v>
      </c>
      <c r="F181">
        <v>-3.8314176245213272E-4</v>
      </c>
      <c r="G181" t="s">
        <v>38</v>
      </c>
      <c r="H181" t="s">
        <v>36</v>
      </c>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5B9D-6C2F-4E64-BEE5-F44FA201ED11}">
  <dimension ref="A1:J31"/>
  <sheetViews>
    <sheetView topLeftCell="F7" workbookViewId="0">
      <selection activeCell="M46" sqref="M46"/>
    </sheetView>
  </sheetViews>
  <sheetFormatPr defaultRowHeight="14.6" x14ac:dyDescent="0.4"/>
  <cols>
    <col min="1" max="1" width="12.69140625" bestFit="1" customWidth="1"/>
    <col min="2" max="2" width="10.07421875" bestFit="1" customWidth="1"/>
    <col min="3" max="6" width="80.61328125" bestFit="1" customWidth="1"/>
    <col min="7" max="7" width="16" bestFit="1" customWidth="1"/>
    <col min="8" max="8" width="13.15234375" bestFit="1" customWidth="1"/>
    <col min="9" max="9" width="8.765625" bestFit="1" customWidth="1"/>
    <col min="10" max="11" width="13.3046875" bestFit="1" customWidth="1"/>
  </cols>
  <sheetData>
    <row r="1" spans="1:10" x14ac:dyDescent="0.4">
      <c r="A1" t="s">
        <v>0</v>
      </c>
      <c r="B1" t="s">
        <v>1</v>
      </c>
      <c r="C1" t="s">
        <v>2</v>
      </c>
      <c r="D1" t="s">
        <v>3</v>
      </c>
      <c r="E1" t="s">
        <v>4</v>
      </c>
      <c r="F1" t="s">
        <v>5</v>
      </c>
      <c r="G1" t="s">
        <v>6</v>
      </c>
      <c r="H1" t="s">
        <v>7</v>
      </c>
      <c r="I1" t="s">
        <v>8</v>
      </c>
      <c r="J1" t="s">
        <v>9</v>
      </c>
    </row>
    <row r="2" spans="1:10" x14ac:dyDescent="0.4">
      <c r="A2" t="s">
        <v>10</v>
      </c>
      <c r="B2" t="s">
        <v>11</v>
      </c>
      <c r="C2" t="s">
        <v>78</v>
      </c>
      <c r="D2" t="s">
        <v>142</v>
      </c>
      <c r="E2" t="s">
        <v>79</v>
      </c>
      <c r="F2" t="s">
        <v>80</v>
      </c>
      <c r="G2" s="1">
        <v>45862.870138888888</v>
      </c>
      <c r="H2">
        <v>77</v>
      </c>
      <c r="I2" t="s">
        <v>16</v>
      </c>
      <c r="J2" s="23" t="s">
        <v>13</v>
      </c>
    </row>
    <row r="3" spans="1:10" x14ac:dyDescent="0.4">
      <c r="A3" t="s">
        <v>10</v>
      </c>
      <c r="B3" t="s">
        <v>11</v>
      </c>
      <c r="C3" t="s">
        <v>46</v>
      </c>
      <c r="D3" t="s">
        <v>143</v>
      </c>
      <c r="E3" t="s">
        <v>47</v>
      </c>
      <c r="F3" t="s">
        <v>48</v>
      </c>
      <c r="G3" s="1">
        <v>45862.589583333334</v>
      </c>
      <c r="H3">
        <v>83</v>
      </c>
      <c r="I3" t="s">
        <v>12</v>
      </c>
      <c r="J3" s="23" t="s">
        <v>13</v>
      </c>
    </row>
    <row r="4" spans="1:10" x14ac:dyDescent="0.4">
      <c r="A4" t="s">
        <v>10</v>
      </c>
      <c r="B4" t="s">
        <v>15</v>
      </c>
      <c r="C4" t="s">
        <v>81</v>
      </c>
      <c r="D4" t="s">
        <v>144</v>
      </c>
      <c r="E4" t="s">
        <v>82</v>
      </c>
      <c r="F4" t="s">
        <v>83</v>
      </c>
      <c r="G4" s="1">
        <v>45863.444444444445</v>
      </c>
      <c r="H4">
        <v>72</v>
      </c>
      <c r="I4" t="s">
        <v>14</v>
      </c>
      <c r="J4" s="23" t="s">
        <v>13</v>
      </c>
    </row>
    <row r="5" spans="1:10" x14ac:dyDescent="0.4">
      <c r="A5" t="s">
        <v>10</v>
      </c>
      <c r="B5" t="s">
        <v>15</v>
      </c>
      <c r="C5" t="s">
        <v>84</v>
      </c>
      <c r="D5" t="s">
        <v>145</v>
      </c>
      <c r="E5" t="s">
        <v>85</v>
      </c>
      <c r="F5" t="s">
        <v>86</v>
      </c>
      <c r="G5" s="1">
        <v>45863.352083333331</v>
      </c>
      <c r="H5">
        <v>75</v>
      </c>
      <c r="I5" t="s">
        <v>12</v>
      </c>
      <c r="J5" s="23" t="s">
        <v>13</v>
      </c>
    </row>
    <row r="6" spans="1:10" x14ac:dyDescent="0.4">
      <c r="A6" t="s">
        <v>10</v>
      </c>
      <c r="B6" t="s">
        <v>15</v>
      </c>
      <c r="C6" t="s">
        <v>87</v>
      </c>
      <c r="D6" t="s">
        <v>146</v>
      </c>
      <c r="E6" t="s">
        <v>88</v>
      </c>
      <c r="F6" t="s">
        <v>89</v>
      </c>
      <c r="G6" s="1">
        <v>45863.00277777778</v>
      </c>
      <c r="H6">
        <v>75</v>
      </c>
      <c r="I6" t="s">
        <v>14</v>
      </c>
      <c r="J6" s="23" t="s">
        <v>13</v>
      </c>
    </row>
    <row r="7" spans="1:10" x14ac:dyDescent="0.4">
      <c r="A7" t="s">
        <v>10</v>
      </c>
      <c r="B7" t="s">
        <v>15</v>
      </c>
      <c r="C7" t="s">
        <v>49</v>
      </c>
      <c r="D7" t="s">
        <v>147</v>
      </c>
      <c r="E7" t="s">
        <v>50</v>
      </c>
      <c r="F7" t="s">
        <v>51</v>
      </c>
      <c r="G7" s="1">
        <v>45862.291666666664</v>
      </c>
      <c r="H7">
        <v>84</v>
      </c>
      <c r="I7" t="s">
        <v>14</v>
      </c>
      <c r="J7" s="23" t="s">
        <v>13</v>
      </c>
    </row>
    <row r="8" spans="1:10" x14ac:dyDescent="0.4">
      <c r="A8" t="s">
        <v>10</v>
      </c>
      <c r="B8" t="s">
        <v>52</v>
      </c>
      <c r="C8" t="s">
        <v>125</v>
      </c>
      <c r="D8" t="s">
        <v>148</v>
      </c>
      <c r="E8" t="s">
        <v>126</v>
      </c>
      <c r="F8" t="s">
        <v>127</v>
      </c>
      <c r="G8" s="1">
        <v>45863.625694444447</v>
      </c>
      <c r="H8">
        <v>82</v>
      </c>
      <c r="I8" t="s">
        <v>14</v>
      </c>
      <c r="J8" s="23" t="s">
        <v>13</v>
      </c>
    </row>
    <row r="9" spans="1:10" x14ac:dyDescent="0.4">
      <c r="A9" t="s">
        <v>10</v>
      </c>
      <c r="B9" t="s">
        <v>52</v>
      </c>
      <c r="C9" t="s">
        <v>149</v>
      </c>
      <c r="D9" t="s">
        <v>150</v>
      </c>
      <c r="E9" t="s">
        <v>128</v>
      </c>
      <c r="F9" t="s">
        <v>108</v>
      </c>
      <c r="G9" s="1">
        <v>45863.614583333336</v>
      </c>
      <c r="H9">
        <v>71</v>
      </c>
      <c r="I9" t="s">
        <v>14</v>
      </c>
      <c r="J9" s="23" t="s">
        <v>17</v>
      </c>
    </row>
    <row r="10" spans="1:10" x14ac:dyDescent="0.4">
      <c r="A10" t="s">
        <v>10</v>
      </c>
      <c r="B10" t="s">
        <v>52</v>
      </c>
      <c r="C10" t="s">
        <v>90</v>
      </c>
      <c r="D10" t="s">
        <v>151</v>
      </c>
      <c r="E10" t="s">
        <v>91</v>
      </c>
      <c r="F10" t="s">
        <v>92</v>
      </c>
      <c r="G10" s="1">
        <v>45861.880555555559</v>
      </c>
      <c r="H10">
        <v>85</v>
      </c>
      <c r="I10" t="s">
        <v>14</v>
      </c>
      <c r="J10" s="23" t="s">
        <v>13</v>
      </c>
    </row>
    <row r="11" spans="1:10" x14ac:dyDescent="0.4">
      <c r="A11" t="s">
        <v>10</v>
      </c>
      <c r="B11" t="s">
        <v>52</v>
      </c>
      <c r="C11" t="s">
        <v>93</v>
      </c>
      <c r="D11" t="s">
        <v>152</v>
      </c>
      <c r="E11" t="s">
        <v>94</v>
      </c>
      <c r="F11" t="s">
        <v>95</v>
      </c>
      <c r="G11" s="1">
        <v>45861.692361111112</v>
      </c>
      <c r="H11">
        <v>72</v>
      </c>
      <c r="I11" t="s">
        <v>16</v>
      </c>
      <c r="J11" s="23" t="s">
        <v>13</v>
      </c>
    </row>
    <row r="12" spans="1:10" x14ac:dyDescent="0.4">
      <c r="A12" t="s">
        <v>18</v>
      </c>
      <c r="B12" t="s">
        <v>11</v>
      </c>
      <c r="C12" t="s">
        <v>109</v>
      </c>
      <c r="D12" t="s">
        <v>153</v>
      </c>
      <c r="E12" t="s">
        <v>110</v>
      </c>
      <c r="F12" t="s">
        <v>111</v>
      </c>
      <c r="G12" s="1">
        <v>45863.555555555555</v>
      </c>
      <c r="H12">
        <v>86</v>
      </c>
      <c r="I12" t="s">
        <v>16</v>
      </c>
      <c r="J12" s="23" t="s">
        <v>13</v>
      </c>
    </row>
    <row r="13" spans="1:10" x14ac:dyDescent="0.4">
      <c r="A13" t="s">
        <v>18</v>
      </c>
      <c r="B13" t="s">
        <v>11</v>
      </c>
      <c r="C13" t="s">
        <v>112</v>
      </c>
      <c r="D13" t="s">
        <v>154</v>
      </c>
      <c r="E13" t="s">
        <v>113</v>
      </c>
      <c r="F13" t="s">
        <v>114</v>
      </c>
      <c r="G13" s="1">
        <v>45863.48678240741</v>
      </c>
      <c r="H13">
        <v>84</v>
      </c>
      <c r="I13" t="s">
        <v>16</v>
      </c>
      <c r="J13" s="23" t="s">
        <v>13</v>
      </c>
    </row>
    <row r="14" spans="1:10" x14ac:dyDescent="0.4">
      <c r="A14" t="s">
        <v>18</v>
      </c>
      <c r="B14" t="s">
        <v>11</v>
      </c>
      <c r="C14" t="s">
        <v>96</v>
      </c>
      <c r="D14" t="s">
        <v>155</v>
      </c>
      <c r="E14" t="s">
        <v>97</v>
      </c>
      <c r="F14" t="s">
        <v>98</v>
      </c>
      <c r="G14" s="1">
        <v>45863.376909722225</v>
      </c>
      <c r="H14">
        <v>75</v>
      </c>
      <c r="I14" t="s">
        <v>14</v>
      </c>
      <c r="J14" s="23" t="s">
        <v>13</v>
      </c>
    </row>
    <row r="15" spans="1:10" x14ac:dyDescent="0.4">
      <c r="A15" t="s">
        <v>18</v>
      </c>
      <c r="B15" t="s">
        <v>11</v>
      </c>
      <c r="C15" t="s">
        <v>53</v>
      </c>
      <c r="D15" t="s">
        <v>156</v>
      </c>
      <c r="E15" t="s">
        <v>54</v>
      </c>
      <c r="F15" t="s">
        <v>55</v>
      </c>
      <c r="G15" s="1">
        <v>45862.349733796298</v>
      </c>
      <c r="H15">
        <v>57</v>
      </c>
      <c r="I15" t="s">
        <v>14</v>
      </c>
      <c r="J15" s="23" t="s">
        <v>13</v>
      </c>
    </row>
    <row r="16" spans="1:10" x14ac:dyDescent="0.4">
      <c r="A16" t="s">
        <v>18</v>
      </c>
      <c r="B16" t="s">
        <v>15</v>
      </c>
      <c r="C16" t="s">
        <v>157</v>
      </c>
      <c r="D16" t="s">
        <v>158</v>
      </c>
      <c r="E16" t="s">
        <v>159</v>
      </c>
      <c r="F16" t="s">
        <v>160</v>
      </c>
      <c r="G16" s="1">
        <v>45863.638194444444</v>
      </c>
      <c r="H16">
        <v>73</v>
      </c>
      <c r="I16" t="s">
        <v>16</v>
      </c>
      <c r="J16" s="23" t="s">
        <v>13</v>
      </c>
    </row>
    <row r="17" spans="1:10" x14ac:dyDescent="0.4">
      <c r="A17" t="s">
        <v>18</v>
      </c>
      <c r="B17" t="s">
        <v>15</v>
      </c>
      <c r="C17" t="s">
        <v>161</v>
      </c>
      <c r="D17" t="s">
        <v>162</v>
      </c>
      <c r="E17" t="s">
        <v>163</v>
      </c>
      <c r="F17" t="s">
        <v>164</v>
      </c>
      <c r="G17" s="1">
        <v>45863.611805555556</v>
      </c>
      <c r="H17">
        <v>81</v>
      </c>
      <c r="I17" t="s">
        <v>12</v>
      </c>
      <c r="J17" s="23" t="s">
        <v>13</v>
      </c>
    </row>
    <row r="18" spans="1:10" x14ac:dyDescent="0.4">
      <c r="A18" t="s">
        <v>18</v>
      </c>
      <c r="B18" t="s">
        <v>15</v>
      </c>
      <c r="C18" t="s">
        <v>165</v>
      </c>
      <c r="D18" t="s">
        <v>166</v>
      </c>
      <c r="E18" t="s">
        <v>167</v>
      </c>
      <c r="F18" t="s">
        <v>168</v>
      </c>
      <c r="G18" s="1">
        <v>45863.543749999997</v>
      </c>
      <c r="H18">
        <v>80</v>
      </c>
      <c r="I18" t="s">
        <v>16</v>
      </c>
      <c r="J18" s="23" t="s">
        <v>13</v>
      </c>
    </row>
    <row r="19" spans="1:10" x14ac:dyDescent="0.4">
      <c r="A19" t="s">
        <v>18</v>
      </c>
      <c r="B19" t="s">
        <v>52</v>
      </c>
      <c r="C19" t="s">
        <v>99</v>
      </c>
      <c r="D19" t="s">
        <v>169</v>
      </c>
      <c r="E19" t="s">
        <v>100</v>
      </c>
      <c r="F19" t="s">
        <v>101</v>
      </c>
      <c r="G19" s="1">
        <v>45863.29583333333</v>
      </c>
      <c r="H19">
        <v>85</v>
      </c>
      <c r="I19" t="s">
        <v>16</v>
      </c>
      <c r="J19" s="23" t="s">
        <v>13</v>
      </c>
    </row>
    <row r="20" spans="1:10" x14ac:dyDescent="0.4">
      <c r="A20" t="s">
        <v>18</v>
      </c>
      <c r="B20" t="s">
        <v>52</v>
      </c>
      <c r="C20" t="s">
        <v>102</v>
      </c>
      <c r="D20" t="s">
        <v>170</v>
      </c>
      <c r="E20" t="s">
        <v>103</v>
      </c>
      <c r="F20" t="s">
        <v>104</v>
      </c>
      <c r="G20" s="1">
        <v>45862.442361111112</v>
      </c>
      <c r="H20">
        <v>73</v>
      </c>
      <c r="I20" t="s">
        <v>16</v>
      </c>
      <c r="J20" s="23" t="s">
        <v>17</v>
      </c>
    </row>
    <row r="21" spans="1:10" x14ac:dyDescent="0.4">
      <c r="A21" t="s">
        <v>18</v>
      </c>
      <c r="B21" t="s">
        <v>52</v>
      </c>
      <c r="C21" t="s">
        <v>105</v>
      </c>
      <c r="D21" t="s">
        <v>171</v>
      </c>
      <c r="E21" t="s">
        <v>106</v>
      </c>
      <c r="F21" t="s">
        <v>107</v>
      </c>
      <c r="G21" s="1">
        <v>45862.295138888891</v>
      </c>
      <c r="H21">
        <v>70</v>
      </c>
      <c r="I21" t="s">
        <v>14</v>
      </c>
      <c r="J21" s="23" t="s">
        <v>13</v>
      </c>
    </row>
    <row r="22" spans="1:10" x14ac:dyDescent="0.4">
      <c r="A22" t="s">
        <v>19</v>
      </c>
      <c r="B22" t="s">
        <v>11</v>
      </c>
      <c r="C22" t="s">
        <v>172</v>
      </c>
      <c r="D22" t="s">
        <v>173</v>
      </c>
      <c r="E22" t="s">
        <v>174</v>
      </c>
      <c r="F22" t="s">
        <v>175</v>
      </c>
      <c r="G22" s="1">
        <v>45863.612858796296</v>
      </c>
      <c r="H22">
        <v>86</v>
      </c>
      <c r="I22" t="s">
        <v>14</v>
      </c>
      <c r="J22" s="23" t="s">
        <v>13</v>
      </c>
    </row>
    <row r="23" spans="1:10" x14ac:dyDescent="0.4">
      <c r="A23" t="s">
        <v>19</v>
      </c>
      <c r="B23" t="s">
        <v>11</v>
      </c>
      <c r="C23" t="s">
        <v>129</v>
      </c>
      <c r="D23" t="s">
        <v>176</v>
      </c>
      <c r="E23" t="s">
        <v>130</v>
      </c>
      <c r="F23" t="s">
        <v>131</v>
      </c>
      <c r="G23" s="1">
        <v>45863.606921296298</v>
      </c>
      <c r="H23">
        <v>75</v>
      </c>
      <c r="I23" t="s">
        <v>12</v>
      </c>
      <c r="J23" s="23" t="s">
        <v>13</v>
      </c>
    </row>
    <row r="24" spans="1:10" x14ac:dyDescent="0.4">
      <c r="A24" t="s">
        <v>19</v>
      </c>
      <c r="B24" t="s">
        <v>11</v>
      </c>
      <c r="C24" t="s">
        <v>115</v>
      </c>
      <c r="D24" t="s">
        <v>177</v>
      </c>
      <c r="E24" t="s">
        <v>116</v>
      </c>
      <c r="F24" t="s">
        <v>117</v>
      </c>
      <c r="G24" s="1">
        <v>45863.525034722225</v>
      </c>
      <c r="H24">
        <v>89</v>
      </c>
      <c r="I24" t="s">
        <v>16</v>
      </c>
      <c r="J24" s="23" t="s">
        <v>13</v>
      </c>
    </row>
    <row r="25" spans="1:10" x14ac:dyDescent="0.4">
      <c r="A25" t="s">
        <v>19</v>
      </c>
      <c r="B25" t="s">
        <v>11</v>
      </c>
      <c r="C25" t="s">
        <v>118</v>
      </c>
      <c r="D25" t="s">
        <v>178</v>
      </c>
      <c r="E25" t="s">
        <v>119</v>
      </c>
      <c r="F25" t="s">
        <v>120</v>
      </c>
      <c r="G25" s="1">
        <v>45863.489583333336</v>
      </c>
      <c r="H25">
        <v>81</v>
      </c>
      <c r="I25" t="s">
        <v>14</v>
      </c>
      <c r="J25" s="23" t="s">
        <v>13</v>
      </c>
    </row>
    <row r="26" spans="1:10" x14ac:dyDescent="0.4">
      <c r="A26" t="s">
        <v>19</v>
      </c>
      <c r="B26" t="s">
        <v>15</v>
      </c>
      <c r="C26" t="s">
        <v>56</v>
      </c>
      <c r="D26" t="s">
        <v>179</v>
      </c>
      <c r="E26" t="s">
        <v>57</v>
      </c>
      <c r="F26" t="s">
        <v>58</v>
      </c>
      <c r="G26" s="1">
        <v>45862.001388888886</v>
      </c>
      <c r="H26">
        <v>71</v>
      </c>
      <c r="I26" t="s">
        <v>14</v>
      </c>
      <c r="J26" s="23" t="s">
        <v>13</v>
      </c>
    </row>
    <row r="27" spans="1:10" x14ac:dyDescent="0.4">
      <c r="A27" t="s">
        <v>19</v>
      </c>
      <c r="B27" t="s">
        <v>15</v>
      </c>
      <c r="C27" t="s">
        <v>59</v>
      </c>
      <c r="D27" t="s">
        <v>180</v>
      </c>
      <c r="E27" t="s">
        <v>60</v>
      </c>
      <c r="F27" t="s">
        <v>61</v>
      </c>
      <c r="G27" s="1">
        <v>45861.948611111111</v>
      </c>
      <c r="H27">
        <v>84</v>
      </c>
      <c r="I27" t="s">
        <v>14</v>
      </c>
      <c r="J27" s="23" t="s">
        <v>13</v>
      </c>
    </row>
    <row r="28" spans="1:10" x14ac:dyDescent="0.4">
      <c r="A28" t="s">
        <v>19</v>
      </c>
      <c r="B28" t="s">
        <v>15</v>
      </c>
      <c r="C28" t="s">
        <v>132</v>
      </c>
      <c r="D28" t="s">
        <v>181</v>
      </c>
      <c r="E28" t="s">
        <v>133</v>
      </c>
      <c r="F28" t="s">
        <v>134</v>
      </c>
      <c r="G28" s="1">
        <v>45861.524305555555</v>
      </c>
      <c r="H28">
        <v>86</v>
      </c>
      <c r="I28" t="s">
        <v>14</v>
      </c>
      <c r="J28" s="23" t="s">
        <v>17</v>
      </c>
    </row>
    <row r="29" spans="1:10" x14ac:dyDescent="0.4">
      <c r="A29" t="s">
        <v>19</v>
      </c>
      <c r="B29" t="s">
        <v>52</v>
      </c>
      <c r="C29" t="s">
        <v>135</v>
      </c>
      <c r="D29" t="s">
        <v>182</v>
      </c>
      <c r="E29" t="s">
        <v>136</v>
      </c>
      <c r="F29" t="s">
        <v>137</v>
      </c>
      <c r="G29" s="1">
        <v>45863.613194444442</v>
      </c>
      <c r="H29">
        <v>71</v>
      </c>
      <c r="I29" t="s">
        <v>14</v>
      </c>
      <c r="J29" s="23" t="s">
        <v>13</v>
      </c>
    </row>
    <row r="30" spans="1:10" x14ac:dyDescent="0.4">
      <c r="A30" t="s">
        <v>19</v>
      </c>
      <c r="B30" t="s">
        <v>52</v>
      </c>
      <c r="C30" t="s">
        <v>121</v>
      </c>
      <c r="D30" t="s">
        <v>183</v>
      </c>
      <c r="E30" t="s">
        <v>122</v>
      </c>
      <c r="F30" t="s">
        <v>123</v>
      </c>
      <c r="G30" s="1">
        <v>45862.681250000001</v>
      </c>
      <c r="H30">
        <v>78</v>
      </c>
      <c r="I30" t="s">
        <v>16</v>
      </c>
      <c r="J30" s="23" t="s">
        <v>13</v>
      </c>
    </row>
    <row r="31" spans="1:10" x14ac:dyDescent="0.4">
      <c r="A31" t="s">
        <v>19</v>
      </c>
      <c r="B31" t="s">
        <v>52</v>
      </c>
      <c r="C31" t="s">
        <v>62</v>
      </c>
      <c r="D31" t="s">
        <v>184</v>
      </c>
      <c r="E31" t="s">
        <v>63</v>
      </c>
      <c r="F31" t="s">
        <v>64</v>
      </c>
      <c r="G31" s="1">
        <v>45862.575694444444</v>
      </c>
      <c r="H31">
        <v>74</v>
      </c>
      <c r="I31" t="s">
        <v>14</v>
      </c>
      <c r="J31" s="23" t="s">
        <v>13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13C048-8552-4347-A196-920B342F11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report 8h30</vt:lpstr>
      <vt:lpstr>daily_8h30_time</vt:lpstr>
      <vt:lpstr>news 8h30</vt:lpstr>
      <vt:lpstr>data 8h30</vt:lpstr>
      <vt:lpstr>daily_8h30_data</vt:lpstr>
      <vt:lpstr>daily_8h30_news</vt:lpstr>
      <vt:lpstr>'report 8h30'!Print_Area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cp:lastPrinted>2025-07-25T09:49:29Z</cp:lastPrinted>
  <dcterms:created xsi:type="dcterms:W3CDTF">2015-06-05T18:17:20Z</dcterms:created>
  <dcterms:modified xsi:type="dcterms:W3CDTF">2025-07-25T10:28:24Z</dcterms:modified>
</cp:coreProperties>
</file>