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autoCompressPictures="0"/>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_{0E9B90D3-CBAD-44F2-BAE8-3EA97B35B329}" xr6:coauthVersionLast="47" xr6:coauthVersionMax="47" xr10:uidLastSave="{00000000-0000-0000-0000-000000000000}"/>
  <bookViews>
    <workbookView xWindow="-110" yWindow="-110" windowWidth="38620" windowHeight="21100" xr2:uid="{00000000-000D-0000-FFFF-FFFF00000000}"/>
  </bookViews>
  <sheets>
    <sheet name="report 8h30" sheetId="9" r:id="rId1"/>
    <sheet name="daily_8h30_time" sheetId="10" state="hidden" r:id="rId2"/>
    <sheet name="news 8h30" sheetId="11" r:id="rId3"/>
    <sheet name="data 8h30" sheetId="8" r:id="rId4"/>
    <sheet name="daily_8h30_data" sheetId="4" state="hidden" r:id="rId5"/>
    <sheet name="daily_8h30_news" sheetId="2" r:id="rId6"/>
  </sheets>
  <definedNames>
    <definedName name="ExternalData_1" localSheetId="5" hidden="1">daily_8h30_news!$A$1:$J$31</definedName>
    <definedName name="ExternalData_1" localSheetId="1" hidden="1">daily_8h30_time!$A$1:$B$2</definedName>
    <definedName name="ExternalData_3" localSheetId="4" hidden="1">daily_8h30_data!$A$1:$H$181</definedName>
    <definedName name="_xlnm.Print_Area" localSheetId="0">'report 8h30'!$A$1,'report 8h30'!$B$2:$N$26,'report 8h30'!$O$27:$Z$62,'report 8h30'!$AA$63:$AI$72</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2" i="9" l="1" a="1"/>
  <c r="P42" i="9" s="1"/>
  <c r="B26" i="11" l="1" a="1"/>
  <c r="B26" i="11" s="1"/>
  <c r="B14" i="11" a="1"/>
  <c r="B14" i="11" s="1"/>
  <c r="B2" i="11" a="1"/>
  <c r="B2" i="11" s="1"/>
  <c r="A30" i="11" l="1"/>
  <c r="A18" i="11"/>
  <c r="A19" i="11"/>
  <c r="A21" i="11"/>
  <c r="A22" i="11"/>
  <c r="A27" i="11"/>
  <c r="A29" i="11"/>
  <c r="A3" i="11"/>
  <c r="A4" i="11"/>
  <c r="A12" i="11"/>
  <c r="A11" i="11"/>
  <c r="A10" i="11"/>
  <c r="A9" i="11"/>
  <c r="A36" i="11"/>
  <c r="A8" i="11"/>
  <c r="A7" i="11"/>
  <c r="A17" i="11"/>
  <c r="A23" i="11"/>
  <c r="A24" i="11"/>
  <c r="A28" i="11"/>
  <c r="A31" i="11"/>
  <c r="A32" i="11"/>
  <c r="A33" i="11"/>
  <c r="A34" i="11"/>
  <c r="A35" i="11"/>
  <c r="A2" i="9"/>
  <c r="P54" i="9" l="1" a="1"/>
  <c r="P54" i="9" s="1"/>
  <c r="P30" i="9" a="1"/>
  <c r="P30" i="9" s="1"/>
  <c r="V32" i="9" a="1"/>
  <c r="V32" i="9" s="1"/>
  <c r="Y61" i="9"/>
  <c r="Y49" i="9"/>
  <c r="Y37" i="9" l="1"/>
  <c r="K34" i="9" l="1" a="1"/>
  <c r="K34" i="9" s="1"/>
  <c r="P34" i="9" s="1"/>
  <c r="K60" i="9" a="1"/>
  <c r="K59" i="9" a="1"/>
  <c r="K58" i="9" a="1"/>
  <c r="V56" i="9" a="1"/>
  <c r="V56" i="9" s="1"/>
  <c r="U55" i="9" a="1"/>
  <c r="U55" i="9" s="1"/>
  <c r="U54" i="9" a="1"/>
  <c r="U54" i="9" s="1"/>
  <c r="U31" i="9" a="1"/>
  <c r="U31" i="9" s="1"/>
  <c r="K35" i="9" a="1"/>
  <c r="K35" i="9" s="1"/>
  <c r="V44" i="9" a="1"/>
  <c r="V44" i="9" s="1"/>
  <c r="K46" i="9" a="1"/>
  <c r="K47" i="9" a="1"/>
  <c r="U42" i="9" a="1"/>
  <c r="U42" i="9" s="1"/>
  <c r="K48" i="9" a="1"/>
  <c r="U43" i="9" a="1"/>
  <c r="U43" i="9" s="1"/>
  <c r="U30" i="9" a="1"/>
  <c r="U30" i="9" s="1"/>
  <c r="K36" i="9" a="1"/>
  <c r="K36" i="9" s="1"/>
  <c r="Q36" i="9" s="1"/>
  <c r="K47" i="9" l="1"/>
  <c r="P47" i="9" s="1"/>
  <c r="X47" i="9"/>
  <c r="S47" i="9"/>
  <c r="Y36" i="9"/>
  <c r="T36" i="9"/>
  <c r="K46" i="9"/>
  <c r="P46" i="9" s="1"/>
  <c r="X46" i="9"/>
  <c r="S46" i="9"/>
  <c r="K58" i="9"/>
  <c r="P58" i="9" s="1"/>
  <c r="X58" i="9"/>
  <c r="S58" i="9"/>
  <c r="K59" i="9"/>
  <c r="P59" i="9" s="1"/>
  <c r="S59" i="9"/>
  <c r="X59" i="9"/>
  <c r="K48" i="9"/>
  <c r="Q48" i="9" s="1"/>
  <c r="T48" i="9"/>
  <c r="Y48" i="9"/>
  <c r="K60" i="9"/>
  <c r="Q60" i="9" s="1"/>
  <c r="Y60" i="9"/>
  <c r="T60" i="9"/>
  <c r="X35" i="9"/>
  <c r="S35" i="9"/>
  <c r="S34" i="9"/>
  <c r="X34" i="9"/>
  <c r="P35" i="9"/>
  <c r="C25" i="9"/>
  <c r="AB72" i="9"/>
  <c r="M46" i="8" a="1"/>
  <c r="M46" i="8" s="1"/>
  <c r="G46" i="8" a="1"/>
  <c r="G46" i="8" s="1"/>
  <c r="A46" i="8" a="1"/>
  <c r="A46" i="8" s="1"/>
  <c r="M24" i="8" a="1"/>
  <c r="M24" i="8" s="1"/>
  <c r="G24" i="8" a="1"/>
  <c r="G24" i="8" s="1"/>
  <c r="A24" i="8" a="1"/>
  <c r="A24" i="8" s="1"/>
  <c r="M2" i="8" a="1"/>
  <c r="M2" i="8" s="1"/>
  <c r="G2" i="8" a="1"/>
  <c r="G2" i="8" s="1"/>
  <c r="A2" i="8" a="1"/>
  <c r="A2" i="8" s="1"/>
  <c r="P38" i="9" l="1"/>
  <c r="P62" i="9"/>
  <c r="P50" i="9"/>
  <c r="C6" i="9"/>
  <c r="G6" i="9"/>
  <c r="H6" i="9"/>
  <c r="I6" i="9"/>
  <c r="K6" i="9"/>
  <c r="L6" i="9"/>
  <c r="K20" i="9"/>
  <c r="M13" i="9"/>
  <c r="M6" i="9"/>
  <c r="C13" i="9"/>
  <c r="G20" i="9"/>
  <c r="G13" i="9"/>
  <c r="H20" i="9"/>
  <c r="H13" i="9"/>
  <c r="I20" i="9"/>
  <c r="I13" i="9"/>
  <c r="K13" i="9"/>
  <c r="L20" i="9"/>
  <c r="L13" i="9"/>
  <c r="M20" i="9"/>
  <c r="C20" i="9"/>
  <c r="C26" i="9"/>
  <c r="D20" i="9"/>
  <c r="D6" i="9"/>
  <c r="E6" i="9"/>
  <c r="E20" i="9"/>
  <c r="D13" i="9"/>
  <c r="E13"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2104A7-5996-4805-B1D1-68845BF589BF}" keepAlive="1" name="Query - daily_8h30_data" description="Connection to the 'daily_8h30_data' query in the workbook." type="5" refreshedVersion="8" background="1" saveData="1">
    <dbPr connection="Provider=Microsoft.Mashup.OleDb.1;Data Source=$Workbook$;Location=daily_8h30_data;Extended Properties=&quot;&quot;" command="SELECT * FROM [daily_8h30_data]"/>
  </connection>
  <connection id="2" xr16:uid="{6AA43B55-13C0-4847-A4C3-86DCB693DD86}" keepAlive="1" name="Query - daily_8h30_news" description="Connection to the 'daily_8h30_news' query in the workbook." type="5" refreshedVersion="8" background="1" saveData="1">
    <dbPr connection="Provider=Microsoft.Mashup.OleDb.1;Data Source=$Workbook$;Location=daily_8h30_news;Extended Properties=&quot;&quot;" command="SELECT * FROM [daily_8h30_news]"/>
  </connection>
  <connection id="3" xr16:uid="{21088457-8179-413E-ACD2-15E1F3646F7C}" keepAlive="1" name="Query - daily_8h30_time" description="Connection to the 'daily_8h30_time' query in the workbook." type="5" refreshedVersion="8" background="1" saveData="1">
    <dbPr connection="Provider=Microsoft.Mashup.OleDb.1;Data Source=$Workbook$;Location=daily_8h30_time;Extended Properties=&quot;&quot;" command="SELECT * FROM [daily_8h30_tim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<sst xmlns="http://schemas.openxmlformats.org/spreadsheetml/2006/main" count="874" uniqueCount="193">
  <si>
    <t>news_type</t>
  </si>
  <si>
    <t>source</t>
  </si>
  <si>
    <t>title</t>
  </si>
  <si>
    <t>content</t>
  </si>
  <si>
    <t>image_url</t>
  </si>
  <si>
    <t>article_url</t>
  </si>
  <si>
    <t>published_time</t>
  </si>
  <si>
    <t>word_count</t>
  </si>
  <si>
    <t>impact</t>
  </si>
  <si>
    <t>trong_nuoc</t>
  </si>
  <si>
    <t>VietStock</t>
  </si>
  <si>
    <t>Trung lập</t>
  </si>
  <si>
    <t/>
  </si>
  <si>
    <t>Tích cực</t>
  </si>
  <si>
    <t>CafeF</t>
  </si>
  <si>
    <t>Tiêu cực</t>
  </si>
  <si>
    <t>x</t>
  </si>
  <si>
    <t>quoc_te</t>
  </si>
  <si>
    <t>doanh_nghiep</t>
  </si>
  <si>
    <t>ticker</t>
  </si>
  <si>
    <t>XAU_USD</t>
  </si>
  <si>
    <t>SSEC</t>
  </si>
  <si>
    <t>DJI</t>
  </si>
  <si>
    <t>FTSE</t>
  </si>
  <si>
    <t>VNINDEX</t>
  </si>
  <si>
    <t>VN30</t>
  </si>
  <si>
    <t>DXY</t>
  </si>
  <si>
    <t>date</t>
  </si>
  <si>
    <t>close</t>
  </si>
  <si>
    <t>1d_change</t>
  </si>
  <si>
    <t>market</t>
  </si>
  <si>
    <t>type</t>
  </si>
  <si>
    <t>vn</t>
  </si>
  <si>
    <t>commodity</t>
  </si>
  <si>
    <t>other</t>
  </si>
  <si>
    <t>asia</t>
  </si>
  <si>
    <t>fx</t>
  </si>
  <si>
    <t>cum_change</t>
  </si>
  <si>
    <t>hose</t>
  </si>
  <si>
    <t>VN30F1M</t>
  </si>
  <si>
    <t>derivatives</t>
  </si>
  <si>
    <t>us</t>
  </si>
  <si>
    <t>international</t>
  </si>
  <si>
    <t>eu</t>
  </si>
  <si>
    <t>Vietnambiz</t>
  </si>
  <si>
    <t xml:space="preserve">BỘ PHẬN TƯ VẤN ĐẦU TƯ |  1  </t>
  </si>
  <si>
    <t>1d_diff</t>
  </si>
  <si>
    <t>Thay đổi (+/-)</t>
  </si>
  <si>
    <t>Thay đổi (%)</t>
  </si>
  <si>
    <t>GOLD</t>
  </si>
  <si>
    <t>BIẾN ĐỘNG CÁC CHỈ SỐ TÀI CHÍNH</t>
  </si>
  <si>
    <t>time</t>
  </si>
  <si>
    <t>TIN TỨC TRONG NƯỚC</t>
  </si>
  <si>
    <t>selected</t>
  </si>
  <si>
    <t>o</t>
  </si>
  <si>
    <t xml:space="preserve"> </t>
  </si>
  <si>
    <t>15:00</t>
  </si>
  <si>
    <t>Đánh giá:</t>
  </si>
  <si>
    <t xml:space="preserve">BỘ PHẬN TƯ VẤN ĐẦU TƯ |  2  </t>
  </si>
  <si>
    <t>TIN TỨC QUỐC TẾ</t>
  </si>
  <si>
    <t>TIN TỨC DOANH NGHIỆP</t>
  </si>
  <si>
    <t xml:space="preserve">BỘ PHẬN TƯ VẤN ĐẦU TƯ |  3  </t>
  </si>
  <si>
    <t xml:space="preserve">BỘ PHẬN TƯ VẤN ĐẦU TƯ |  4  </t>
  </si>
  <si>
    <t>THÔNG BÁO MIỄN TRỪ TRÁCH NHIỆM</t>
  </si>
  <si>
    <t>Nội dung bản tin này do Công ty CP Chứng khoán Ngân hàng Công thương Việt Nam (VietinBank Securities) cung cấp, chỉ mang tính chất tham khảo.  Mặc dù mọi thông tin đều được thu thập từ những nguồn, tờ báo đáng tin cậy, nhưng Vietinbank Securities không đảm bảo được tuyệt đối được độ chính xác của thông tin hay bất kỳ vấn đề nào liên quan đến việc sử dụng bản tin này. 
Các ý kiến tổng hợp, dự báo chỉ thể hiện quan điểm của tác giả tại thời điểm phát hành, báo cáo chỉ nhằm mục đích cung cấp thông tin tham khảo chứ không mang tính chất mời chào, mua bán, nắm giữ bất cứ cổ phiếu nào. 
Báo cáo này là tài sản của Công ty cổ phần chứng khoán Công thương (Vietinbank Securities). Không ai được phép sao chép, tái sản xuất, phát hành cũng như phân phối báo cáo này vì bất cứ mục đích cá nhân hay thương mại nào nếu không có sự đồng ý của Vietinbank Securities.</t>
  </si>
  <si>
    <t>Vui lòng quét mã QR để 
Mở tài khoản trực tuyến eKYC</t>
  </si>
  <si>
    <t>Vui lòng quét mã QR để 
Tham gia Room Tư vấn Đầu tư</t>
  </si>
  <si>
    <t xml:space="preserve">BỘ PHẬN TƯ VẤN ĐẦU TƯ |  5 </t>
  </si>
  <si>
    <t>ai_selected</t>
  </si>
  <si>
    <t>Chính phủ ban hành quy định mới về đầu tư từ các quỹ bảo hiểm</t>
  </si>
  <si>
    <t>https://cdn1.vietnambiz.vn/1881912202208555/images/2025/07/27/27-7-quy-20250727154935884-avatar-15x10-20250727155322428.jpg?width=600&amp;height=315</t>
  </si>
  <si>
    <t>https://vietnambiz.vn/chinh-phu-ban-hanh-quy-dinh-moi-ve-dau-tu-tu-cac-quy-bao-hiem-2025727155322967.htm</t>
  </si>
  <si>
    <t>Chứng khoán 25 năm vươn đỉnh lịch sử - Bài cuối: Kỳ vọng nâng hạng, đón dòng vốn mới</t>
  </si>
  <si>
    <t>https://cdn.vietnambiz.vn/1881912202208555/images/2025/07/26/crawl-20250726205326758.jpeg?width=700</t>
  </si>
  <si>
    <t>https://vietnambiz.vn/chung-khoan-25-nam-vuon-dinh-lich-su-bai-cuoi-ky-vong-nang-hang-don-dong-von-moi-2025726205418484.htm</t>
  </si>
  <si>
    <t>https://media.vneconomy.vn/640x360/images/upload//2025/07/25/tien.jpg</t>
  </si>
  <si>
    <t>Fed đang thắt chặt định lượng, tại sao cung tiền của Mỹ vẫn tăng?</t>
  </si>
  <si>
    <t>https://image.vietstock.vn/2025/07/26/fed-cung-tien-5.jpg</t>
  </si>
  <si>
    <t>http://vietstock.vn/2025/07/fed-dang-that-chat-dinh-luong-tai-sao-cung-tien-cua-my-van-tang-772-1333258.htm</t>
  </si>
  <si>
    <t>Kỷ lục về phát hành trái phiếu - tín hiệu đẩy mạnh đầu tư công của Trung Quốc</t>
  </si>
  <si>
    <t>https://cdn.vietnambiz.vn/1881912202208555/images/2025/07/26/crawl-20250726193848328-20250726193848350.jpg?width=700</t>
  </si>
  <si>
    <t>https://vietnambiz.vn/ky-luc-ve-phat-hanh-trai-phieu-tin-hieu-day-manh-dau-tu-cong-cua-trung-quoc-202572619409969.htm</t>
  </si>
  <si>
    <t>Thế Giới Di Động (MWG) công bố doanh thu quý 2 cao kỷ lục, bình quân mỗi ngày kiếm hơn 400 tỷ</t>
  </si>
  <si>
    <t>https://cafefcdn.com/thumb_w/640/203337114487263232/2025/7/26/avatar1753526339576-17535263403721538328512.jpg</t>
  </si>
  <si>
    <t>https://cafef.vn/the-gioi-di-dong-mwg-cong-bo-doanh-thu-quy-2-cao-ky-luc-binh-quan-moi-ngay-kiem-hon-400-ty-188250726174123556.chn</t>
  </si>
  <si>
    <t>Phó Thủ tướng giao nhiệm vụ cho Vingroup</t>
  </si>
  <si>
    <t>https://cafefcdn.com/zoom/600_315/203337114487263232/2025/7/26/avatar1753488871054-1753488871947241085847.jpg</t>
  </si>
  <si>
    <t>https://cafef.vn/pho-thu-tuong-giao-nhiem-vu-cho-vingroup-188250726071637957.chn</t>
  </si>
  <si>
    <t>28/07/2025</t>
  </si>
  <si>
    <t>CLZ</t>
  </si>
  <si>
    <t>Sáng mai, Chính phủ sẽ gặp lãnh đạo Vinhomes, Novaland, Sunshine Group và loạt doanh nghiệp lớn để họp bàn một nội dung quan trọng</t>
  </si>
  <si>
    <t>Sáng 29/7/2025, họp bàn Dự án Luật thuế TNCN thay thế. Phó Thủ tướng Hồ Đức Phớc chủ trì cuộc họp tại Trụ sở Chính phủ.  Nhiều bộ, hiệp hội bất động sản, tài chính, chứng khoán tham dự. Các tập đoàn bất động sản lớn và công ty chứng khoán hàng đầu cũng góp mặt. Bộ Tài chính chuẩn bị 40 bộ tài liệu cho cuộc họp quan trọng này.</t>
  </si>
  <si>
    <t>https://cafefcdn.com/zoom/600_315/203337114487263232/2025/7/28/avatar1753692183922-1753692184714565833194.jpg</t>
  </si>
  <si>
    <t>https://cafef.vn/sang-mai-chinh-phu-se-gap-lanh-dao-vinhomes-novaland-sunshine-group-va-loat-doanh-nghiep-lon-de-hop-ban-mot-noi-dung-quan-trong-188250728154445811.chn</t>
  </si>
  <si>
    <t>VnEconomy</t>
  </si>
  <si>
    <t>Đồng bộ thể chế, tăng tốc số hóa tạo “đòn bẩy” đưa thị trường chứng khoán bứt phá</t>
  </si>
  <si>
    <t>Thị trường chứng khoán Việt Nam phát triển theo xu thế thời đại, hướng tới chuyển đổi số, xanh, tuần hoàn.  Dự kiến nâng hạng thị trường mới nổi năm 2025, thu hút 25 tỷ USD vốn nước ngoài.  Vốn hóa HOSE đạt 218 tỷ USD với hơn 10 triệu tài khoản đầu tư.  VN-Index tăng từ 100 lên 1.512 điểm sau 25 năm hoạt động.  Hệ thống KRX vận hành giúp tăng tốc độ giao dịch, minh bạch và thu hút nhà đầu tư.</t>
  </si>
  <si>
    <t>https://media.vneconomy.vn/640x360/images/upload//2025/07/28/dsc-7134-1.JPG</t>
  </si>
  <si>
    <t>https://vneconomy.vn/dong-bo-the-che-tang-toc-so-hoa-tao-don-bay-dua-thi-truong-chung-khoan-but-pha.htm</t>
  </si>
  <si>
    <t>Hà Nội ban hành kế hoạch triển khai Nghị quyết 68 về phát triển kinh tế tư nhân</t>
  </si>
  <si>
    <t>Hà Nội ban hành Kế hoạch 196/KH-UBND triển khai Nghị quyết 68 của Bộ Chính trị. Kế hoạch xác định 8 nhóm giải pháp trọng tâm nhằm phát triển kinh tế tư nhân. Mục tiêu là đưa khu vực tư nhân trở thành động lực quan trọng phát triển Thủ đô. Thành phố sẽ cải cách thể chế, tháo gỡ vướng mắc tiếp cận đất đai, vốn. Hà Nội chú trọng liên kết doanh nghiệp và phát triển doanh nghiệp tư nhân lớn mạnh.</t>
  </si>
  <si>
    <t>https://image.vietstock.vn/2025/07/28/HANOI_238804.jpg</t>
  </si>
  <si>
    <t>http://vietstock.vn/2025/07/ha-noi-ban-hanh-ke-hoach-trien-khai-nghi-quyet-68-ve-phat-trien-kinh-te-tu-nhan-768-1333295.htm</t>
  </si>
  <si>
    <t>Lãi suất VND liên ngân hàng tăng mạnh, một số kỳ hạn ở mức trên 6,5%/năm</t>
  </si>
  <si>
    <t>Trong tuần 21-25/7/2025, lãi suất VND liên ngân hàng qua đêm tăng lên 6,57%/năm. Lãi suất USD liên ngân hàng giữ ổn định ở tất cả các kỳ hạn trong tuần. Ngân hàng Nhà nước bơm ròng 69.854,94 tỷ đồng qua kênh thị trường mở. Tỷ giá trung tâm giảm 21 đồng, đóng cửa tại 25.164 đồng/USD. Ngày 28/7, tỷ giá USD/VND có xu hướng tăng trên nhiều kênh giao dịch.</t>
  </si>
  <si>
    <t>https://vneconomy.vn/lai-suat-vnd-lien-ngan-hang-tang-manh-mot-so-ky-han-o-muc-tren-6-5-nam.htm</t>
  </si>
  <si>
    <t>Áp lực giám sát hệ thống ngân hàng sau khi xóa bỏ hạn mức tín dụng</t>
  </si>
  <si>
    <t>Hệ thống ngân hàng Việt Nam có hệ số an toàn vốn CAR 12,63% năm 2024, thấp hơn ASEAN. Nâng vốn cho ngân hàng nhà nước là cần thiết để đáp ứng 9 triệu tỷ đồng vốn đầu tư 2030. Cần dỡ bỏ room tín dụng thận trọng, ưu tiên ngân hàng quản trị tốt. Các quỹ đầu tư lo ngại về tính chặt chẽ của bộ tiêu chí thay thế. Kết nối dữ liệu, số hóa ngưỡng cảnh báo, xây dựng dashboard giám sát thời gian thực.</t>
  </si>
  <si>
    <t>https://media.vneconomy.vn/640x360/images/upload//2025/07/27/toa-dam.png</t>
  </si>
  <si>
    <t>https://vneconomy.vn/ap-luc-giam-sat-he-thong-ngan-hang-sau-khi-xoa-bo-han-muc-tin-dung.htm</t>
  </si>
  <si>
    <t>Vn-Index vượt đỉnh sau 3,5 năm: LPB tăng sốc, Hòa Phát, Masan, PV GAS, Vinamilk vẫn chưa về thời hoàng kim, Novaland chỉ bằng 1/5 đỉnh cũ</t>
  </si>
  <si>
    <t>VN-Index ngày 25/7 đạt 1.531,13 điểm, vượt đỉnh lịch sử 1.528,57 điểm tháng 1/2022.  42 cổ phiếu lớn chiếm gần 5,2 triệu tỷ đồng vốn hóa, nhiều mã vượt đỉnh cũ.  VCB tăng hơn 38%, vốn hóa thêm 225.000 tỷ đồng, thiết lập đỉnh mới.  Nhiều ngân hàng như TCB, CTG, VPB, MBB đạt đỉnh lịch sử, góp phần tăng chỉ số.  Novaland (NVL) giảm mạnh, giá chỉ bằng 1/5 đỉnh cũ, vốn hóa mất 137.000 tỷ đồng.</t>
  </si>
  <si>
    <t>https://cafefcdn.com/thumb_w/640/203337114487263232/2025/7/28/avatar1753664292951-1753664293591403890436.png</t>
  </si>
  <si>
    <t>https://cafef.vn/42-cai-ten-lon-nhat-hose-chiem-52-trieu-ty-von-hoa-loat-ngan-hang-no-nuc-vuot-dinh-hoa-phat-pvgas-vinamilk-chua-ve-hoang-kim-rieng-novaland-chi-bang-1-5-dinh-cu-188250727230200586.chn</t>
  </si>
  <si>
    <t>Mỏ sắt lớn nhất Đông Nam Á ở Hà Tĩnh bất động sau gần 15 năm, Thanh tra Chính phủ vào cuộc</t>
  </si>
  <si>
    <t>Mỏ sắt Thạch Khê, trữ lượng 544 triệu tấn, lớn nhất Đông Nam Á, đã bất động gần 15 năm. Thanh tra Chính phủ đang thanh tra dự án khai thác mỏ sắt này. Dự án với vốn đầu tư 14.500 tỷ đồng, tạm dừng năm 2011 do vướng mắc tài chính. Bộ KH&amp;ĐT kiến nghị dừng dự án vì năng lực tài chính và lo ngại môi trường. Hà Tĩnh kiên quyết đề xuất dừng khai thác vì hệ lụy môi trường nghiêm trọng.</t>
  </si>
  <si>
    <t>https://image.vietstock.vn/2025/07/27/vietstock_s_mo-sat-lon-nhat-dong-nam-a-o-ha-tinh-bat-dong-sau-gan-15-nam-thanh-tra-chinh-phu-vao-cuoc_20250727151419.png</t>
  </si>
  <si>
    <t>http://vietstock.vn/2025/07/mo-sat-lon-nhat-dong-nam-a-o-ha-tinh-bat-dong-sau-gan-15-nam-thanh-tra-chinh-phu-vao-cuoc-768-1333274.htm</t>
  </si>
  <si>
    <t>Nghị định 212/2025/NĐ-CP quy định cụ thể đầu tư từ quỹ BHXH, BHYT, BHTN. Ưu tiên trái phiếu Chính phủ kỳ hạn dài theo quyết định hàng năm của Hội đồng quản lý. Danh mục đầu tư trong nước gồm công cụ nợ Chính phủ và ngân hàng nhà nước. Quỹ dự phòng rủi ro trích tối đa 2% sinh lời, đạt 5% dư nợ. Đầu tư được theo dõi, hạch toán riêng biệt, phản ánh rõ gốc và sinh lời.</t>
  </si>
  <si>
    <t>Thị trường chứng khoán Việt Nam hướng đến nâng hạng, thu hút vốn dài hạn mạnh mẽ, GDP tăng 7,25%.  Dragon Capital kỳ vọng Việt Nam dẫn đầu Đông Nam Á về hạ tầng thập niên 2030.  Nghị quyết 68/2025/NQ-TW thúc đẩy tái cấu trúc thị trường chứng khoán khẩn trương.  Thông tư 18/2025/TT-BTC triển khai giao dịch không ký quỹ, đơn giản hóa thủ tục cho NĐTNN.  VACPA phối hợp nâng cao chất lượng kiểm toán, đảm bảo minh bạch thông tin tài chính.</t>
  </si>
  <si>
    <t>Standard Chartered điều chỉnh dự báo tăng trưởng kinh tế Việt Nam năm 2025</t>
  </si>
  <si>
    <t xml:space="preserve">Standard Chartered hạ dự báo GDP Việt Nam năm 2025 còn 6.1%, so với 6.7% trước đó. Lạm phát năm 2025 giảm còn 3.5% so với dự báo 3.8%, xu hướng ổn định dưới 4%. FDI giải ngân nửa đầu năm tăng 8.1% lên 11.7 tỷ USD, FDI cam kết tăng 32.6% lên 21.5 tỷ USD. Ngân hàng nâng dự báo tỷ giá USD/VND lên 26,300 cho quý 3 và cuối năm. Xuất khẩu phục hồi, thặng dư thương mại tháng 6 đạt 2.8 tỷ USD, đồng thời doanh số giảm.
</t>
  </si>
  <si>
    <t>https://image.vietstock.vn/2025/07/24/standard-1.jpg</t>
  </si>
  <si>
    <t>http://vietstock.vn/2025/07/standard-chartered-dieu-chinh-du-bao-tang-truong-kinh-te-viet-nam-nam-2025-761-1332596.htm</t>
  </si>
  <si>
    <t>EU áp thuế chống bán phá giá và chống trợ cấp lên thép mạ Trung Quốc, có thể lên tới 58%</t>
  </si>
  <si>
    <t xml:space="preserve">EU áp thuế chống bán phá giá và trợ cấp lên thép mạ Trung Quốc, có thể lên đến 58%. Union Steel China có thuế trợ cấp 13.7% và được miễn thuế bán phá giá. Zhangjiagang chịu thuế nặng nhất, 29.7% trợ cấp và 26.1% bán phá giá. Công ty khác chịu 44.7% trợ cấp và 13.6% bán phá giá; mức thuế điều chỉnh linh hoạt. Quyết định này bao gồm cả cơ chế điều chỉnh thuế trong tương lai.
</t>
  </si>
  <si>
    <t>https://image.vietstock.vn/2025/07/28/thep-eu-ap-thue.png</t>
  </si>
  <si>
    <t>http://vietstock.vn/2025/07/eu-ap-thue-chong-ban-pha-gia-va-chong-tro-cap-len-thep-ma-trung-quoc-co-the-len-toi-58-742-1333532.htm</t>
  </si>
  <si>
    <t>SCMP: Mỹ - Trung sẽ gia hạn đình chiến thuế quan thêm 90 ngày</t>
  </si>
  <si>
    <t xml:space="preserve">Mỹ và Trung Quốc dự kiến gia hạn đình chiến thuế quan thêm 90 ngày tại Stockholm. Thỏa thuận ngừng bắn thuế quan trước đó đã hết hạn vào ngày 12 tháng 8 năm 2025. Bắc Kinh sẽ thảo luận về thuế quan liên quan đến fentanyl, áp mức 20% ban đầu. Trump cho biết Mỹ đang rất gần thỏa thuận, mức thuế trung bình 51.1% hiện tại. Cuộc đàm phán có thể là bước chuẩn bị cho thỏa thuận lớn hơn vào tháng 10.
</t>
  </si>
  <si>
    <t>https://image.vietstock.vn/2025/07/28/scmp01212.png</t>
  </si>
  <si>
    <t>http://vietstock.vn/2025/07/scmp-my-trung-se-gia-han-dinh-chien-thue-quan-them-90-ngay-775-1333386.htm</t>
  </si>
  <si>
    <t>Samsung ký hợp đồng cung cấp chip 16.5 tỷ USD với một ông lớn toàn cầu</t>
  </si>
  <si>
    <t xml:space="preserve">Samsung ký hợp đồng cung cấp chip bán dẫn trị giá 16.5 tỷ USD với đối tác lớn toàn cầu. Hợp đồng bắt đầu từ 26/07/2025 và kết thúc vào 31/12/2033, giữ bí mật thông tin đến năm 2033. Các chuyên gia dự đoán Tesla có thể là đối tác, thay vì Qualcomm như nhiều người nghĩ. Samsung đang cố gắng bắt kịp các đối thủ trong lĩnh vực chip nhớ HBM. Hãng sẽ công bố báo cáo thu nhập quý 2 vào 31/07, dự kiến lợi nhuận giảm.
</t>
  </si>
  <si>
    <t>https://image.vietstock.vn/2025/07/28/samsung-28-07.png</t>
  </si>
  <si>
    <t>http://vietstock.vn/2025/07/samsung-ky-hop-dong-cung-cap-chip-165-ty-usd-voi-mot-ong-lon-toan-cau-773-1333366.htm</t>
  </si>
  <si>
    <t>Ba mũi tấn công của Tổng thống Trump nhằm vào Chủ tịch Fed</t>
  </si>
  <si>
    <t xml:space="preserve">Trump tấn công Powell thông qua ba chiến lược rõ ràng, nhằm kiểm soát chính sách tiền tệ Mỹ. Đầu tiên, dự án sửa chữa 2.5 tỷ USD trở thành cái cớ để "hạ bệ" Chủ tịch Fed. Tiếp theo, Bộ Tài chính Mỹ có thể kiểm soát Fed để giữ lãi suất thấp và vay tiền. Cuối cùng, một "Chủ tịch chờ thời" sẽ làm suy yếu quyền lực của ông Powell cho đến năm 2026.
</t>
  </si>
  <si>
    <t>https://image.vietstock.vn/2025/07/28/trump-powell-fed.JPG</t>
  </si>
  <si>
    <t>http://vietstock.vn/2025/07/ba-mui-tan-cong-cua-tong-thong-trump-nham-vao-chu-tich-fed-772-1333301.htm</t>
  </si>
  <si>
    <t>Lệnh trừng phạt bắt đầu gây hậu quả cho toàn thế giới?</t>
  </si>
  <si>
    <t>Giá dầu tăng nhờ lạc quan đàm phán thương mại Mỹ-EU và Nga hạn chế xuất khẩu. Dầu WTI lên $66,38, Brent đạt $69,51, tăng hơn 0,5%. Chevron quay lại Venezuela bổ sung 200.000 thùng/ngày. Tin Nga hạn chế xuất khẩu xăng do trừng phạt phương Tây đẩy giá tăng. Các lệnh trừng phạt này gây nguy cơ thiếu hụt, dẫn đến giá dầu tăng mạnh.</t>
  </si>
  <si>
    <t>https://cafefcdn.com/zoom/600_315/203337114487263232/2025/7/27/avatar1753610938039-17536109385131900822950.jpg</t>
  </si>
  <si>
    <t>https://cafef.vn/lenh-trung-phat-bat-dau-gay-hau-qua-cho-toan-the-gioi-188250727170954073.chn</t>
  </si>
  <si>
    <t>Bất bình với luật của EU, nước xuất khẩu LNG lớn thứ 3 thế giới doạ ngừng cung cấp khí đốt cho khối</t>
  </si>
  <si>
    <t>Qatar đe dọa ngừng xuất khẩu LNG sang EU do phản đối luật mới của khối này. Luật yêu cầu doanh nghiệp rà soát vấn đề lao động và môi trường chuỗi cung ứng. QatarEnergy không có kế hoạch đạt phát thải ròng bằng không gần tương lai. EU nhập khẩu 12-14% sản lượng LNG của Qatar sau khủng hoảng Nga-Ukraine. Vi phạm luật mới có thể khiến doanh nghiệp bị phạt tới 5% doanh thu toàn cầu.</t>
  </si>
  <si>
    <t>https://cafefcdn.com/zoom/600_315/203337114487263232/2025/7/27/avatar1753583114354-1753583115086769716663.jpg</t>
  </si>
  <si>
    <t>https://cafef.vn/bat-binh-voi-luat-cua-eu-nuoc-xuat-khau-lng-lon-thu-3-the-gioi-doa-ngung-cung-cap-khi-dot-cho-khoi-188250727092629595.chn</t>
  </si>
  <si>
    <t>Dù Fed thắt chặt định lượng, cung tiền M2 Mỹ vẫn tăng 5.5% từ tháng 3/2023. Tín dụng ngân hàng thương mại đạt đỉnh lịch sử 18.55 nghìn tỷ USD. Bộ Tài chính đề xuất nới lỏng quy định ngân hàng, đặc biệt là SLR. Mục tiêu là để ngân hàng tài trợ cho nhu cầu vay mượn khổng lồ của chính phủ. Việc này có thể gây ra lạm phát và ảnh hưởng tiêu cực đến người lao động.</t>
  </si>
  <si>
    <t>Giá trị phát hành trái phiếu chính phủ Trung Quốc đạt kỷ lục 7.880 tỷ NDT trong nửa đầu năm nay.  Chính phủ phát hành 555 tỷ NDT trái phiếu siêu dài hạn để tài trợ dự án quốc gia.  Chương trình đổi mới thiết bị và tiêu dùng thu hút 280 triệu người tham gia.  Nguồn thu thuế giảm nhẹ 1,2%, đạt 9.290 tỷ NDT.  Chi tiêu ngân sách công tăng 3,4%, đạt 14.130 tỷ NDT.</t>
  </si>
  <si>
    <t>Chứng khoán Mỹ lập thêm kỷ lục mới, giá dầu xuống đáy 3 tuần</t>
  </si>
  <si>
    <t>Thị trường chứng khoán Mỹ tăng mạnh, với SP 500 lập kỷ lục mới nhờ kết quả kinh doanh khả quan.  Dow Jones tăng 0,47% lên 44.901,92 điểm, còn Nasdaq tăng 0,24%.  Hơn 82% công ty SP 500 có kết quả tốt hơn dự báo trong mùa báo cáo này.  Các thỏa thuận thương mại với Nhật Bản và kế hoạch với EU hỗ trợ thị trường. Giá dầu thô Brent giảm xuống 68,44 USD/thùng, WTI giảm còn 65,16 USD/thùng.</t>
  </si>
  <si>
    <t>https://media.vneconomy.vn/640x360/images/upload//2025/07/26/anh-man-hinh-2025-07-26-luc-08-09-59.png</t>
  </si>
  <si>
    <t>https://vneconomy.vn/chung-khoan-my-lap-them-ky-luc-moi-gia-dau-xuong-day-3-tuan.htm</t>
  </si>
  <si>
    <t>ECB giữ nguyên lãi suất sau 8 lần hạ liên tiếp</t>
  </si>
  <si>
    <t>ECB giữ nguyên lãi suất hiện hành do bất ổn thương mại với Mỹ trước thời hạn 1/8. Lạm phát tháng 6 tại eurozone là 2%, đúng mục tiêu của ECB. Xuất khẩu EU sang Mỹ năm ngoái đạt 503 tỷ euro, mối quan hệ kinh tế rất quan trọng. Tương lai thương mại hai bên vẫn bấp bênh, có thể giảm thuế quan xuống 15%. ECB có thể hạ lãi suất thêm nếu đàm phán thương mại thất bại.</t>
  </si>
  <si>
    <t>https://media.vneconomy.vn/640x360/images/upload//2025/07/25/108176209-1753345078390-gettyima.png</t>
  </si>
  <si>
    <t>https://vneconomy.vn/ecb-giu-nguyen-lai-suat-sau-8-lan-ha-lien-tiep.htm</t>
  </si>
  <si>
    <t>Hàng triệu người dân Hải Phòng sắp đón tin vui: Cây cầu 2.300 tỷ do DN của tỷ phú Phạm Nhật Vượng triển khai sẽ khánh thành dịp đặc biệt quan trọng</t>
  </si>
  <si>
    <t>Hải Phòng khởi công bốn dự án giao thông, đền thờ nhân kỷ niệm 80 năm Quốc khánh nước Việt Nam.  Bốn dự án khác gồm trung tâm thương mại, cầu Máy Chai, bệnh viện và đường dẫn cầu Đồng Việt khánh thành.  Dự án cầu Máy Chai và đường dẫn dự kiến khánh thành ngày 19/8/2025.  Hải Phòng hợp nhất với Hải Dương trở thành siêu đô thị gần 4,7 triệu dân.  Các dự án giao thông như Vành đai 2, cầu Nguyễn Trãi đang triển khai mạnh mẽ.</t>
  </si>
  <si>
    <t>https://cafefcdn.com/zoom/600_315/203337114487263232/2025/7/28/avatar1753683473104-1753683473565242545546.jpg</t>
  </si>
  <si>
    <t>https://cafef.vn/hang-trieu-nguoi-dan-hai-phong-sap-don-tin-vui-cay-cau-2300-ty-do-dn-cua-ty-phu-pham-nhat-vuong-trien-khai-se-khanh-thanh-dip-dac-biet-quan-trong-188250728132030612.chn</t>
  </si>
  <si>
    <t>Bàn giao nhiều dự án trọng điểm, Nam Long báo lãi nửa đầu năm gấp 3 lần cùng kỳ</t>
  </si>
  <si>
    <t>Nam Long ghi nhận doanh thu gần 2.1 ngàn tỷ đồng, gấp 4.5 lần cùng kỳ năm trước.  Lợi nhuận sau thuế đạt gần 208 tỷ đồng, tăng gấp ba lần so với cùng kỳ.  Hàng tồn kho của công ty gần như giữ nguyên, đạt hơn 17.9 ngàn tỷ đồng. Nợ phải trả giảm 11%, còn gần 14 ngàn tỷ đồng. Việc mở bán Izumi City có thể thúc đẩy tăng trưởng mạnh mẽ nửa cuối năm.</t>
  </si>
  <si>
    <t>https://image.vietstock.vn/2025/07/28/NLG-Q22025-KQKD.png</t>
  </si>
  <si>
    <t>http://vietstock.vn/2025/07/ban-giao-nhieu-du-an-trong-diem-nam-long-bao-lai-nua-dau-nam-gap-3-lan-cung-ky-737-1333360.htm</t>
  </si>
  <si>
    <t>Doanh nghiệp của tỷ phú Trần Đình Long nộp ngân sách 7.100 tỷ đồng trong 6 tháng, ngang số thu của tỉnh Lạng Sơn</t>
  </si>
  <si>
    <t>Tập đoàn Hòa Phát đóng góp 7.100 tỷ đồng vào ngân sách Nhà nước trong sáu tháng đầu năm 2025. Thép Hòa Phát Dung Quất dẫn đầu với 4.100 tỷ đồng, theo sau là Hải Dương 1.155 tỷ đồng. Từ năm 2007 đến 30/06/2025, Hòa Phát đã đóng góp 95.000 tỷ đồng. Năm 2024, Hòa Phát nộp ngân sách cao kỷ lục 13.500 tỷ đồng. Dự án Dung Quất 2 hoàn thành sẽ nâng sản lượng lên 16 triệu tấn/năm.</t>
  </si>
  <si>
    <t>https://cafefcdn.com/thumb_w/640/203337114487263232/2025/7/28/avatar1753675230586-1753675231301784797916.jpg</t>
  </si>
  <si>
    <t>https://cafef.vn/doanh-nghiep-cua-ty-phu-tran-dinh-long-nop-ngan-sach-7100-ty-dong-trong-6-thang-ngang-so-thu-cua-tinh-lang-son-188250728110207664.chn</t>
  </si>
  <si>
    <t>Masan Group báo lợi nhuận 6T2025 tăng hơn 80% dù 'viên kim cương' Masan Consumer sụt giảm, mảng thịt heo 'bốc đầu'</t>
  </si>
  <si>
    <t>Quý 2/2025, Masan (MSN) đạt 18.315 tỷ đồng doanh thu, lợi nhuận sau thuế tăng hơn 80%. WinCommerce (WCM) đóng góp lớn với doanh thu 9.130 tỷ đồng, lợi nhuận tăng 159 tỷ đồng. Masan Consumer (MCH) suy giảm 15,1% doanh thu do gián đoạn kênh truyền thống. Masan MEATLife (MML) tăng trưởng 30,7% doanh thu nhờ chăn nuôi và thịt. Masan dự kiến doanh thu thuần hợp nhất năm 2025 đạt 80.000-85.500 tỷ đồng.</t>
  </si>
  <si>
    <t>https://cafefcdn.com/thumb_w/640/203337114487263232/2025/7/28/avatar1753669685515-17536696860161837452477.jpg</t>
  </si>
  <si>
    <t>https://cafef.vn/masan-group-bao-loi-nhuan-6t2025-tang-hon-80-du-vien-kim-cuong-masan-consumer-sut-giam-mang-thit-heo-boc-dau-188250728092918968.chn</t>
  </si>
  <si>
    <t>VIB: Lợi nhuận 6 tháng hơn 5.000 tỷ đồng, tổng tài sản vượt mốc nửa triệu tỷ, tăng trưởng tín dụng 10%</t>
  </si>
  <si>
    <t>Tín dụng tăng 10% đạt 356.000 tỷ đồng, tổng tài sản vượt mốc 530.000 tỷ đồng. Huy động vốn tăng 10% với 304.000 tỷ đồng, CASA và Siêu lợi suất tăng 51%. Tỷ lệ nợ xấu giảm còn 2,54%, tín dụng bán lẻ chiếm hơn 75% dư nợ. Lợi nhuận trước thuế đạt hơn 5.000 tỷ đồng, tăng 9% so với cùng kỳ. VIB ra mắt Super Pay, Super Cash hoàn thiện hệ sinh thái số.</t>
  </si>
  <si>
    <t>https://cafefcdn.com/thumb_w/640/203337114487263232/2025/7/27/photo1753607744551-1753607747232845743192-1753626378188344824880.jpg</t>
  </si>
  <si>
    <t>https://cafef.vn/vib-loi-nhuan-6-thang-hon-5000-ty-dong-tong-tai-san-vuot-moc-nua-trieu-ty-tang-truong-tin-dung-10-188250727212616769.chn</t>
  </si>
  <si>
    <t>Cập nhật BCTC quý 2/2025 ngày 27/7: Viglacera báo lãi tăng hơn 200%, FPT Telecom, MWG lập kỷ lục</t>
  </si>
  <si>
    <t xml:space="preserve">Viglacera (VGC) báo cáo lợi nhuận trước thuế quý 2/2025 đạt 729 tỷ đồng, tăng 216%. FPT Telecom (FOX) ghi nhận doanh thu quý 2 đạt 4.775 tỷ, lãi ròng tăng 21%. Thế Giới Di Động (MWG) doanh thu 6 tháng đạt 73.655 tỷ, tăng 12,5% so với năm trước. Sợi Thế Kỷ (STK) đạt lợi nhuận trước thuế quý 2 đạt 2 tỷ, đảo chiều lỗ năm trước. Viettel Construction (CTR) LNTT quý 2 tăng 12% đạt 181 tỷ đồng.
</t>
  </si>
  <si>
    <t>https://cafefcdn.com/thumb_w/640/203337114487263232/2025/7/26/avatar1753552375895-1753552376328394738085-28-0-653-1000-crop-1753552414185478459866.jpg</t>
  </si>
  <si>
    <t>https://cafef.vn/cap-nhat-bctc-quy-2-2025-ngay-27-7-viglacera-bao-lai-tang-hon-200-fpt-telecom-mwg-lap-ky-luc-188250727005504112.chn</t>
  </si>
  <si>
    <t xml:space="preserve">Doanh thu 6 tháng đầu năm 2025 của MWG đạt 73.655 tỷ đồng, tăng 12,5% so với cùng kỳ. TGDĐ/ĐMX đóng góp 49.400 tỷ đồng, tăng 12% mặc dù ít cửa hàng hơn năm ngoái. Bách Hóa Xanh tăng trưởng 16% với 22.600 tỷ đồng, mở rộng thêm 414 cửa hàng trong 6 tháng. An Khang đạt 1.000 tỷ đồng doanh thu, tăng trưởng 30% bình quân trên mỗi cửa hàng. Chuỗi Erablue tăng trưởng vượt trội, đạt 1.600 tỷ đồng, tăng hơn 70% so với cùng kỳ.
</t>
  </si>
  <si>
    <t>Vietnam Airlines được gia hạn cơ cấu nợ đến hết năm 2027</t>
  </si>
  <si>
    <t xml:space="preserve">Ngân hàng Nhà nước gia hạn nợ Vietnam Airlines đến 31/12/2027, theo Thông tư 16/2025. Các ngân hàng thương mại đàm phán lại lịch trả nợ gốc và lãi cho hãng hàng không. Mục tiêu doanh thu 116.715 tỷ đồng và lợi nhuận trước thuế 5.554 tỷ đồng năm 2025. Vốn chủ sở hữu cải thiện, tuy nhiên vẫn còn âm hơn 5.800 tỷ đồng vào quý I. Ngân hàng phải phân loại nợ và trích lập dự phòng rủi ro theo quyết định riêng.
</t>
  </si>
  <si>
    <t>https://cdn1.vietnambiz.vn/1881912202208555/images/2025/07/26/img9691-20250726151645589-avatar-fb-20250726151807774.jpg?width=600&amp;height=315</t>
  </si>
  <si>
    <t>https://vietnambiz.vn/vietnam-airlines-duoc-gia-han-co-cau-no-den-het-nam-2027-20257261518873.htm</t>
  </si>
  <si>
    <t xml:space="preserve">Bộ VHTTDL phối hợp chuẩn bị triển lãm kỷ niệm 80 năm Quốc khánh (28/8-5/9). Phó Thủ tướng chỉ đạo hoàn thiện, đảm bảo triển lãm thành công, an toàn. Vingroup và VEFAC đảm bảo hạ tầng, hỗ trợ bộ, ngành, địa phương liên quan. Triển lãm trưng bày thành tựu 80 năm, bao gồm 12 lĩnh vực quan trọng. Sự kiện tổ chức tại Hà Nội, với 3 phân khu chính, thu hút khách quốc tế.
</t>
  </si>
  <si>
    <t>Cổ phiếu hãng hàng không của tỷ phú Nguyễn Thị Phương Thảo bị khối ngoại bán ròng đột biến gần 2.000 tỷ trong tuần 21-25/7</t>
  </si>
  <si>
    <t>Thị trường chứng khoán tăng gần 34 điểm, VN-Index đạt đỉnh lịch sử 1.531,13 điểm. Thanh khoản giao dịch đạt 35.000 – 37.000 tỷ đồng/phiên. Khối ngoại bán ròng 1.993 tỷ đồng, VJC bị bán mạnh nhất 1.833 tỷ. VPB dẫn đầu mua ròng 605,6 tỷ, SSI mua ròng 525,7 tỷ.</t>
  </si>
  <si>
    <t>https://cafefcdn.com/thumb_w/640/203337114487263232/2025/7/25/avatar1753460694606-17534606951731290947063.png</t>
  </si>
  <si>
    <t>https://cafef.vn/co-phieu-hang-hang-khong-cua-ty-phu-nguyen-thi-phuong-thao-bi-khoi-ngoai-ban-rong-dot-bien-gan-2000-ty-trong-tuan-21-25-7-188250725232539184.chn</t>
  </si>
  <si>
    <t>WTI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</si>
</sst>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hh:mm:ss\ dd/mm/yyyy"/>
  </numFmts>
  <fonts count="23"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b/>
      <sz val="18"/>
      <color rgb="FF11588C"/>
      <name val="Calibri"/>
      <family val="2"/>
      <scheme val="minor"/>
    </font>
    <font>
      <b/>
      <sz val="11"/>
      <color rgb="FF033F64"/>
      <name val="Calibri"/>
      <family val="2"/>
      <scheme val="minor"/>
    </font>
    <font>
      <b/>
      <sz val="10"/>
      <color rgb="FF033F64"/>
      <name val="Calibri"/>
      <family val="2"/>
      <scheme val="minor"/>
    </font>
    <font>
      <b/>
      <sz val="9"/>
      <color theme="1"/>
      <name val="Calibri"/>
      <family val="2"/>
      <scheme val="minor"/>
    </font>
    <font>
      <sz val="9"/>
      <name val="Calibri"/>
      <family val="2"/>
      <scheme val="minor"/>
    </font>
    <font>
      <sz val="8"/>
      <color rgb="FF033F64"/>
      <name val="Calibri"/>
      <family val="2"/>
      <scheme val="minor"/>
    </font>
    <font>
      <sz val="9"/>
      <color rgb="FF11588C"/>
      <name val="Calibri"/>
      <family val="2"/>
      <scheme val="minor"/>
    </font>
    <font>
      <b/>
      <sz val="8"/>
      <color rgb="FF054372"/>
      <name val="Calibri"/>
      <family val="2"/>
      <scheme val="minor"/>
    </font>
    <font>
      <b/>
      <sz val="11"/>
      <color rgb="FF3F3F3F"/>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b/>
      <sz val="10"/>
      <color rgb="FF054372"/>
      <name val="Calibri"/>
      <family val="2"/>
      <scheme val="minor"/>
    </font>
    <font>
      <b/>
      <sz val="9"/>
      <color rgb="FF033F64"/>
      <name val="Calibri"/>
      <family val="2"/>
      <scheme val="minor"/>
    </font>
    <font>
      <b/>
      <sz val="9"/>
      <color rgb="FF054372"/>
      <name val="Calibri"/>
      <family val="2"/>
      <scheme val="minor"/>
    </font>
    <font>
      <b/>
      <sz val="11"/>
      <color rgb="FF054372"/>
      <name val="Calibri"/>
      <family val="2"/>
      <scheme val="minor"/>
    </font>
    <font>
      <b/>
      <sz val="12"/>
      <color rgb="FF11588C"/>
      <name val="Calibri"/>
      <family val="2"/>
      <scheme val="minor"/>
    </font>
    <font>
      <b/>
      <sz val="10"/>
      <color theme="0"/>
      <name val="Calibri"/>
      <family val="2"/>
      <scheme val="minor"/>
    </font>
    <font>
      <b/>
      <sz val="12"/>
      <color rgb="FFC00000"/>
      <name val="Calibri"/>
      <family val="2"/>
      <scheme val="minor"/>
    </font>
  </fonts>
  <fills count="5">
    <fill>
      <patternFill patternType="none"/>
    </fill>
    <fill>
      <patternFill patternType="gray125"/>
    </fill>
    <fill>
      <patternFill patternType="solid">
        <fgColor rgb="FFDEEBF6"/>
        <bgColor indexed="64"/>
      </patternFill>
    </fill>
    <fill>
      <patternFill patternType="solid">
        <fgColor rgb="FFF2F2F2"/>
      </patternFill>
    </fill>
    <fill>
      <patternFill patternType="solid">
        <fgColor theme="0"/>
        <bgColor indexed="64"/>
      </patternFill>
    </fill>
  </fills>
  <borders count="7">
    <border>
      <left/>
      <right/>
      <top/>
      <bottom/>
      <diagonal/>
    </border>
    <border>
      <left/>
      <right/>
      <top/>
      <bottom style="thick">
        <color theme="4"/>
      </bottom>
      <diagonal/>
    </border>
    <border>
      <left/>
      <right/>
      <top style="medium">
        <color rgb="FF11588C"/>
      </top>
      <bottom/>
      <diagonal/>
    </border>
    <border>
      <left/>
      <right/>
      <top style="thin">
        <color rgb="FF054372"/>
      </top>
      <bottom/>
      <diagonal/>
    </border>
    <border>
      <left style="thin">
        <color rgb="FF3F3F3F"/>
      </left>
      <right style="thin">
        <color rgb="FF3F3F3F"/>
      </right>
      <top style="thin">
        <color rgb="FF3F3F3F"/>
      </top>
      <bottom style="thin">
        <color rgb="FF3F3F3F"/>
      </bottom>
      <diagonal/>
    </border>
    <border>
      <left/>
      <right/>
      <top style="medium">
        <color rgb="FF054372"/>
      </top>
      <bottom/>
      <diagonal/>
    </border>
    <border>
      <left/>
      <right/>
      <top style="medium">
        <color rgb="FF033F64"/>
      </top>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12" fillId="3" borderId="4" applyNumberFormat="0" applyAlignment="0" applyProtection="0"/>
  </cellStyleXfs>
  <cellXfs count="53">
    <xf numFmtId="0" fontId="0" fillId="0" borderId="0" xfId="0"/>
    <xf numFmtId="22" fontId="0" fillId="0" borderId="0" xfId="0" applyNumberFormat="1"/>
    <xf numFmtId="14" fontId="0" fillId="0" borderId="0" xfId="0" applyNumberFormat="1"/>
    <xf numFmtId="0" fontId="4" fillId="0" borderId="0" xfId="0" applyFont="1" applyAlignment="1">
      <alignment horizontal="left" vertical="center"/>
    </xf>
    <xf numFmtId="4" fontId="6" fillId="0" borderId="0" xfId="0" applyNumberFormat="1" applyFont="1" applyAlignment="1">
      <alignment horizontal="left" vertical="center"/>
    </xf>
    <xf numFmtId="10" fontId="7" fillId="0" borderId="0" xfId="1" applyNumberFormat="1" applyFont="1" applyBorder="1" applyAlignment="1">
      <alignment horizontal="center" vertical="center"/>
    </xf>
    <xf numFmtId="0" fontId="9" fillId="0" borderId="0" xfId="0" applyFont="1" applyAlignment="1">
      <alignment horizontal="right" vertical="top"/>
    </xf>
    <xf numFmtId="0" fontId="10" fillId="0" borderId="2" xfId="0" applyFont="1" applyBorder="1" applyAlignment="1">
      <alignment horizontal="left"/>
    </xf>
    <xf numFmtId="0" fontId="10" fillId="0" borderId="2" xfId="0" applyFont="1" applyBorder="1" applyAlignment="1">
      <alignment vertical="center"/>
    </xf>
    <xf numFmtId="0" fontId="0" fillId="0" borderId="2" xfId="0" applyBorder="1"/>
    <xf numFmtId="0" fontId="10" fillId="0" borderId="2" xfId="0" applyFont="1" applyBorder="1" applyAlignment="1">
      <alignment horizontal="right"/>
    </xf>
    <xf numFmtId="0" fontId="5" fillId="0" borderId="3" xfId="0" applyFont="1" applyBorder="1" applyAlignment="1">
      <alignment horizontal="left" vertical="center"/>
    </xf>
    <xf numFmtId="2"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0" fontId="11" fillId="0" borderId="3" xfId="0" applyFont="1" applyBorder="1" applyAlignment="1">
      <alignment horizontal="right"/>
    </xf>
    <xf numFmtId="0" fontId="11" fillId="0" borderId="0" xfId="0" applyFont="1" applyAlignment="1">
      <alignment horizontal="right"/>
    </xf>
    <xf numFmtId="0" fontId="5" fillId="0" borderId="0" xfId="0" applyFont="1" applyAlignment="1">
      <alignment horizontal="left" vertical="center"/>
    </xf>
    <xf numFmtId="165" fontId="0" fillId="0" borderId="0" xfId="0" applyNumberFormat="1"/>
    <xf numFmtId="0" fontId="12" fillId="3" borderId="4" xfId="3" applyNumberFormat="1"/>
    <xf numFmtId="165" fontId="12" fillId="3" borderId="4" xfId="3" applyNumberFormat="1"/>
    <xf numFmtId="0" fontId="14" fillId="0" borderId="0" xfId="0" applyFont="1" applyAlignment="1">
      <alignment wrapText="1"/>
    </xf>
    <xf numFmtId="0" fontId="14" fillId="0" borderId="0" xfId="0" applyFont="1" applyAlignment="1">
      <alignment horizontal="left" vertical="center" wrapText="1"/>
    </xf>
    <xf numFmtId="2" fontId="7" fillId="0" borderId="0" xfId="1" applyNumberFormat="1" applyFont="1" applyBorder="1" applyAlignment="1">
      <alignment horizontal="left" vertical="center"/>
    </xf>
    <xf numFmtId="0" fontId="9" fillId="0" borderId="0" xfId="0" applyFont="1" applyAlignment="1">
      <alignment vertical="top"/>
    </xf>
    <xf numFmtId="0" fontId="14" fillId="0" borderId="0" xfId="0" applyFont="1"/>
    <xf numFmtId="0" fontId="17"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indent="1"/>
    </xf>
    <xf numFmtId="0" fontId="4" fillId="0" borderId="0" xfId="0" applyFont="1"/>
    <xf numFmtId="0" fontId="13" fillId="4" borderId="0" xfId="0" applyFont="1" applyFill="1"/>
    <xf numFmtId="0" fontId="21" fillId="4" borderId="0" xfId="0" applyFont="1" applyFill="1" applyAlignment="1">
      <alignment horizontal="left" vertical="center"/>
    </xf>
    <xf numFmtId="10" fontId="21" fillId="4" borderId="0" xfId="0" applyNumberFormat="1" applyFont="1" applyFill="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xf>
    <xf numFmtId="0" fontId="10" fillId="0" borderId="6" xfId="0" applyFont="1" applyBorder="1"/>
    <xf numFmtId="0" fontId="22" fillId="0" borderId="0" xfId="0" applyFont="1" applyAlignment="1">
      <alignment horizontal="center" vertical="center" wrapText="1"/>
    </xf>
    <xf numFmtId="0" fontId="10" fillId="0" borderId="6" xfId="0" applyFont="1" applyBorder="1" applyAlignment="1">
      <alignment horizontal="right"/>
    </xf>
    <xf numFmtId="0" fontId="17" fillId="0" borderId="0" xfId="0" applyFont="1" applyAlignment="1">
      <alignment horizontal="left" vertical="top"/>
    </xf>
    <xf numFmtId="0" fontId="10" fillId="0" borderId="5" xfId="0" applyFont="1" applyBorder="1" applyAlignment="1">
      <alignment horizontal="left"/>
    </xf>
    <xf numFmtId="0" fontId="20" fillId="2" borderId="0" xfId="0" applyFont="1" applyFill="1" applyAlignment="1">
      <alignment horizontal="center" vertical="center"/>
    </xf>
    <xf numFmtId="0" fontId="15" fillId="0" borderId="0" xfId="0" applyFont="1" applyAlignment="1">
      <alignment horizontal="left" vertical="center" wrapText="1"/>
    </xf>
    <xf numFmtId="4" fontId="6" fillId="0" borderId="0" xfId="0" applyNumberFormat="1" applyFont="1" applyAlignment="1">
      <alignment horizontal="left" vertical="center" wrapText="1"/>
    </xf>
    <xf numFmtId="2" fontId="16" fillId="0" borderId="0" xfId="1" applyNumberFormat="1" applyFont="1" applyBorder="1" applyAlignment="1">
      <alignment horizontal="left" vertical="center" wrapText="1"/>
    </xf>
    <xf numFmtId="0" fontId="14" fillId="0" borderId="0" xfId="0" applyFont="1" applyAlignment="1">
      <alignment horizontal="left" vertical="top" wrapText="1"/>
    </xf>
    <xf numFmtId="0" fontId="4" fillId="0" borderId="0" xfId="0" applyFont="1" applyAlignment="1">
      <alignment horizontal="left" vertical="center"/>
    </xf>
    <xf numFmtId="0" fontId="5" fillId="0" borderId="0" xfId="0" applyFont="1" applyAlignment="1">
      <alignment horizontal="center" vertical="center"/>
    </xf>
    <xf numFmtId="0" fontId="19" fillId="0" borderId="0" xfId="0" applyFont="1" applyAlignment="1">
      <alignment horizontal="left" vertical="center" wrapText="1" indent="1"/>
    </xf>
    <xf numFmtId="0" fontId="8" fillId="0" borderId="0" xfId="0" applyFont="1" applyAlignment="1">
      <alignment horizontal="left" vertical="top" wrapText="1" indent="1"/>
    </xf>
    <xf numFmtId="0" fontId="9" fillId="0" borderId="0" xfId="0" applyFont="1" applyAlignment="1">
      <alignment horizontal="right" vertical="top"/>
    </xf>
    <xf numFmtId="0" fontId="10" fillId="0" borderId="2" xfId="0" applyFont="1" applyBorder="1" applyAlignment="1">
      <alignment horizontal="left"/>
    </xf>
    <xf numFmtId="0" fontId="2" fillId="0" borderId="1" xfId="2" applyNumberFormat="1" applyAlignment="1">
      <alignment horizontal="center"/>
    </xf>
    <xf numFmtId="14" fontId="2" fillId="0" borderId="1" xfId="2" applyNumberFormat="1" applyAlignment="1">
      <alignment horizontal="center"/>
    </xf>
  </cellXfs>
  <cellStyles count="4">
    <cellStyle name="Heading 1" xfId="2" builtinId="16"/>
    <cellStyle name="Normal" xfId="0" builtinId="0"/>
    <cellStyle name="Output" xfId="3" builtinId="21"/>
    <cellStyle name="Percent" xfId="1" builtinId="5"/>
  </cellStyles>
  <dxfs count="50">
    <dxf>
      <font>
        <color rgb="FF00B050"/>
      </font>
    </dxf>
    <dxf>
      <font>
        <color rgb="FFFF0000"/>
      </font>
    </dxf>
    <dxf>
      <font>
        <color rgb="FFFF0000"/>
      </font>
    </dxf>
    <dxf>
      <font>
        <color rgb="FF00B050"/>
      </font>
    </dxf>
    <dxf>
      <font>
        <color rgb="FFFF0000"/>
      </font>
    </dxf>
    <dxf>
      <font>
        <color rgb="FF00B050"/>
      </font>
    </dxf>
    <dxf>
      <font>
        <color rgb="FF00B050"/>
      </font>
    </dxf>
    <dxf>
      <font>
        <color rgb="FFFFC000"/>
      </font>
    </dxf>
    <dxf>
      <font>
        <color rgb="FFFF0000"/>
      </font>
    </dxf>
    <dxf>
      <font>
        <color rgb="FFFFC000"/>
      </font>
    </dxf>
    <dxf>
      <font>
        <color rgb="FFFF0000"/>
      </font>
    </dxf>
    <dxf>
      <font>
        <color rgb="FF00B050"/>
      </font>
    </dxf>
    <dxf>
      <font>
        <color rgb="FF00B050"/>
      </font>
    </dxf>
    <dxf>
      <font>
        <color rgb="FFFF0000"/>
      </font>
    </dxf>
    <dxf>
      <font>
        <color rgb="FFFFC000"/>
      </font>
    </dxf>
    <dxf>
      <font>
        <color rgb="FFFF0000"/>
      </font>
    </dxf>
    <dxf>
      <font>
        <color rgb="FF00B050"/>
      </font>
    </dxf>
    <dxf>
      <font>
        <color rgb="FF00B050"/>
      </font>
    </dxf>
    <dxf>
      <font>
        <color rgb="FFFF0000"/>
      </font>
    </dxf>
    <dxf>
      <font>
        <color rgb="FF00B050"/>
      </font>
    </dxf>
    <dxf>
      <font>
        <color rgb="FFFF0000"/>
      </font>
    </dxf>
    <dxf>
      <font>
        <color rgb="FF00B050"/>
      </font>
    </dxf>
    <dxf>
      <font>
        <color rgb="FFFF0000"/>
      </font>
    </dxf>
    <dxf>
      <font>
        <color rgb="FFFF0000"/>
      </font>
    </dxf>
    <dxf>
      <font>
        <color rgb="FF00B050"/>
      </font>
    </dxf>
    <dxf>
      <font>
        <color rgb="FFFF0000"/>
      </font>
    </dxf>
    <dxf>
      <font>
        <color rgb="FF00B050"/>
      </font>
    </dxf>
    <dxf>
      <font>
        <color rgb="FF00B050"/>
      </font>
    </dxf>
    <dxf>
      <font>
        <color rgb="FFFF0000"/>
      </font>
    </dxf>
    <dxf>
      <font>
        <color rgb="FFFF0000"/>
      </font>
    </dxf>
    <dxf>
      <font>
        <color rgb="FF00B050"/>
      </font>
    </dxf>
    <dxf>
      <font>
        <color rgb="FFFF0000"/>
      </font>
    </dxf>
    <dxf>
      <font>
        <color rgb="FF00B050"/>
      </font>
    </dxf>
    <dxf>
      <font>
        <color rgb="FFFF0000"/>
      </font>
    </dxf>
    <dxf>
      <font>
        <color rgb="FF00B050"/>
      </font>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colors>
    <mruColors>
      <color rgb="FF054372"/>
      <color rgb="FFE4527C"/>
      <color rgb="FF005993"/>
      <color rgb="FFB41C49"/>
      <color rgb="FF0976C7"/>
      <color rgb="FF1394F5"/>
      <color rgb="FF3776C9"/>
      <color rgb="FFD9D9D9"/>
      <color rgb="FF19508A"/>
      <color rgb="FF2C5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22/10/relationships/richValueRel" Target="richData/richValueRel.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20/07/relationships/rdRichValueWebImage" Target="richData/rdRichValueWebImag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c:f>
              <c:strCache>
                <c:ptCount val="1"/>
                <c:pt idx="0">
                  <c:v>1d_change</c:v>
                </c:pt>
              </c:strCache>
            </c:strRef>
          </c:tx>
          <c:spPr>
            <a:solidFill>
              <a:srgbClr val="00B050">
                <a:alpha val="20000"/>
              </a:srgbClr>
            </a:solidFill>
            <a:ln w="25400">
              <a:noFill/>
            </a:ln>
            <a:effectLst/>
          </c:spPr>
          <c:invertIfNegative val="1"/>
          <c:cat>
            <c:numRef>
              <c:f>'data 8h30'!$A$3:$A$22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8h30'!$D$3:$D$22</c:f>
              <c:numCache>
                <c:formatCode>General</c:formatCode>
                <c:ptCount val="20"/>
                <c:pt idx="0">
                  <c:v>1.7170350642114363E-2</c:v>
                </c:pt>
                <c:pt idx="1">
                  <c:v>6.6468456836472622E-3</c:v>
                </c:pt>
                <c:pt idx="2">
                  <c:v>5.75937512813951E-3</c:v>
                </c:pt>
                <c:pt idx="3">
                  <c:v>1.835008982584041E-3</c:v>
                </c:pt>
                <c:pt idx="4">
                  <c:v>1.6491020119961952E-2</c:v>
                </c:pt>
                <c:pt idx="5">
                  <c:v>-8.1681316984459906E-3</c:v>
                </c:pt>
                <c:pt idx="6">
                  <c:v>4.8791749609746748E-3</c:v>
                </c:pt>
                <c:pt idx="7">
                  <c:v>9.8545137150918283E-3</c:v>
                </c:pt>
                <c:pt idx="8">
                  <c:v>1.0146130860475999E-2</c:v>
                </c:pt>
                <c:pt idx="9">
                  <c:v>-6.6443731989913601E-3</c:v>
                </c:pt>
                <c:pt idx="10">
                  <c:v>8.6845805172848234E-3</c:v>
                </c:pt>
                <c:pt idx="11">
                  <c:v>8.3838265366049658E-3</c:v>
                </c:pt>
                <c:pt idx="12">
                  <c:v>1.0004798994454056E-2</c:v>
                </c:pt>
                <c:pt idx="13">
                  <c:v>1.1204827963525066E-2</c:v>
                </c:pt>
                <c:pt idx="14">
                  <c:v>9.5572955392437819E-3</c:v>
                </c:pt>
                <c:pt idx="15">
                  <c:v>1.0879895173920184E-2</c:v>
                </c:pt>
                <c:pt idx="16">
                  <c:v>3.6252929949043278E-3</c:v>
                </c:pt>
                <c:pt idx="17">
                  <c:v>-1.8994828416616372E-3</c:v>
                </c:pt>
                <c:pt idx="18">
                  <c:v>4.8989724260040113E-3</c:v>
                </c:pt>
                <c:pt idx="19">
                  <c:v>1.2862860176718893E-3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c:f>
              <c:strCache>
                <c:ptCount val="1"/>
                <c:pt idx="0">
                  <c:v>cum_change</c:v>
                </c:pt>
              </c:strCache>
            </c:strRef>
          </c:tx>
          <c:spPr>
            <a:ln w="19050" cap="rnd">
              <a:solidFill>
                <a:srgbClr val="054372">
                  <a:alpha val="50000"/>
                </a:srgbClr>
              </a:solidFill>
              <a:round/>
            </a:ln>
            <a:effectLst/>
          </c:spPr>
          <c:marker>
            <c:symbol val="none"/>
          </c:marker>
          <c:cat>
            <c:numRef>
              <c:f>'data 8h30'!$A$3:$A$22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8h30'!$E$3:$E$22</c:f>
              <c:numCache>
                <c:formatCode>General</c:formatCode>
                <c:ptCount val="20"/>
                <c:pt idx="0">
                  <c:v>0.12459620851750375</c:v>
                </c:pt>
                <c:pt idx="1">
                  <c:v>0.10742585787538939</c:v>
                </c:pt>
                <c:pt idx="2">
                  <c:v>0.10077901219174212</c:v>
                </c:pt>
                <c:pt idx="3">
                  <c:v>9.5019637063602613E-2</c:v>
                </c:pt>
                <c:pt idx="4">
                  <c:v>9.3184628081018572E-2</c:v>
                </c:pt>
                <c:pt idx="5">
                  <c:v>7.669360796105662E-2</c:v>
                </c:pt>
                <c:pt idx="6">
                  <c:v>8.4861739659502611E-2</c:v>
                </c:pt>
                <c:pt idx="7">
                  <c:v>7.9982564698527936E-2</c:v>
                </c:pt>
                <c:pt idx="8">
                  <c:v>7.0128050983436108E-2</c:v>
                </c:pt>
                <c:pt idx="9">
                  <c:v>5.9981920122960108E-2</c:v>
                </c:pt>
                <c:pt idx="10">
                  <c:v>6.6626293321951469E-2</c:v>
                </c:pt>
                <c:pt idx="11">
                  <c:v>5.7941712804666645E-2</c:v>
                </c:pt>
                <c:pt idx="12">
                  <c:v>4.9557886268061679E-2</c:v>
                </c:pt>
                <c:pt idx="13">
                  <c:v>3.9553087273607623E-2</c:v>
                </c:pt>
                <c:pt idx="14">
                  <c:v>2.8348259310082558E-2</c:v>
                </c:pt>
                <c:pt idx="15">
                  <c:v>1.8790963770838776E-2</c:v>
                </c:pt>
                <c:pt idx="16">
                  <c:v>7.9110685969185912E-3</c:v>
                </c:pt>
                <c:pt idx="17">
                  <c:v>4.2857756020142634E-3</c:v>
                </c:pt>
                <c:pt idx="18">
                  <c:v>6.1852584436759006E-3</c:v>
                </c:pt>
                <c:pt idx="19">
                  <c:v>1.2862860176718893E-3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c:f>
              <c:strCache>
                <c:ptCount val="1"/>
                <c:pt idx="0">
                  <c:v>1d_change</c:v>
                </c:pt>
              </c:strCache>
            </c:strRef>
          </c:tx>
          <c:spPr>
            <a:solidFill>
              <a:srgbClr val="00B050">
                <a:alpha val="20000"/>
              </a:srgbClr>
            </a:solidFill>
            <a:ln w="25400">
              <a:noFill/>
            </a:ln>
            <a:effectLst/>
          </c:spPr>
          <c:invertIfNegative val="1"/>
          <c:cat>
            <c:numRef>
              <c:f>'data 8h30'!$G$3:$G$22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8h30'!$J$3:$J$22</c:f>
              <c:numCache>
                <c:formatCode>General</c:formatCode>
                <c:ptCount val="20"/>
                <c:pt idx="0">
                  <c:v>1.5754853456462659E-2</c:v>
                </c:pt>
                <c:pt idx="1">
                  <c:v>4.8758905637207306E-3</c:v>
                </c:pt>
                <c:pt idx="2">
                  <c:v>4.9727289336201075E-3</c:v>
                </c:pt>
                <c:pt idx="3">
                  <c:v>-1.7934822510863313E-3</c:v>
                </c:pt>
                <c:pt idx="4">
                  <c:v>1.714919651005764E-2</c:v>
                </c:pt>
                <c:pt idx="5">
                  <c:v>-9.641631997122424E-3</c:v>
                </c:pt>
                <c:pt idx="6">
                  <c:v>5.6341122425616064E-3</c:v>
                </c:pt>
                <c:pt idx="7">
                  <c:v>1.2561729088176099E-2</c:v>
                </c:pt>
                <c:pt idx="8">
                  <c:v>1.2912261310004114E-2</c:v>
                </c:pt>
                <c:pt idx="9">
                  <c:v>-7.3615012566553562E-3</c:v>
                </c:pt>
                <c:pt idx="10">
                  <c:v>7.3086268860855785E-3</c:v>
                </c:pt>
                <c:pt idx="11">
                  <c:v>1.572001254197164E-2</c:v>
                </c:pt>
                <c:pt idx="12">
                  <c:v>1.6892666843214554E-2</c:v>
                </c:pt>
                <c:pt idx="13">
                  <c:v>9.1546946067060375E-3</c:v>
                </c:pt>
                <c:pt idx="14">
                  <c:v>1.3661119725206339E-2</c:v>
                </c:pt>
                <c:pt idx="15">
                  <c:v>1.3360031695627494E-2</c:v>
                </c:pt>
                <c:pt idx="16">
                  <c:v>5.1107673568215883E-3</c:v>
                </c:pt>
                <c:pt idx="17">
                  <c:v>-1.0521315543143839E-3</c:v>
                </c:pt>
                <c:pt idx="18">
                  <c:v>4.471043405266828E-3</c:v>
                </c:pt>
                <c:pt idx="19">
                  <c:v>-9.4752453947288817E-4</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c:f>
              <c:strCache>
                <c:ptCount val="1"/>
                <c:pt idx="0">
                  <c:v>cum_change</c:v>
                </c:pt>
              </c:strCache>
            </c:strRef>
          </c:tx>
          <c:spPr>
            <a:ln w="19050" cap="rnd">
              <a:solidFill>
                <a:srgbClr val="054372">
                  <a:alpha val="50000"/>
                </a:srgbClr>
              </a:solidFill>
              <a:round/>
            </a:ln>
            <a:effectLst/>
          </c:spPr>
          <c:marker>
            <c:symbol val="none"/>
          </c:marker>
          <c:cat>
            <c:numRef>
              <c:f>'data 8h30'!$G$3:$G$22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8h30'!$K$3:$K$22</c:f>
              <c:numCache>
                <c:formatCode>General</c:formatCode>
                <c:ptCount val="20"/>
                <c:pt idx="0">
                  <c:v>0.13874346356685163</c:v>
                </c:pt>
                <c:pt idx="1">
                  <c:v>0.12298861011038897</c:v>
                </c:pt>
                <c:pt idx="2">
                  <c:v>0.11811271954666824</c:v>
                </c:pt>
                <c:pt idx="3">
                  <c:v>0.11313999061304814</c:v>
                </c:pt>
                <c:pt idx="4">
                  <c:v>0.11493347286413447</c:v>
                </c:pt>
                <c:pt idx="5">
                  <c:v>9.7784276354076827E-2</c:v>
                </c:pt>
                <c:pt idx="6">
                  <c:v>0.10742590835119925</c:v>
                </c:pt>
                <c:pt idx="7">
                  <c:v>0.10179179610863764</c:v>
                </c:pt>
                <c:pt idx="8">
                  <c:v>8.9230067020461545E-2</c:v>
                </c:pt>
                <c:pt idx="9">
                  <c:v>7.6317805710457431E-2</c:v>
                </c:pt>
                <c:pt idx="10">
                  <c:v>8.3679306967112788E-2</c:v>
                </c:pt>
                <c:pt idx="11">
                  <c:v>7.6370680081027209E-2</c:v>
                </c:pt>
                <c:pt idx="12">
                  <c:v>6.0650667539055569E-2</c:v>
                </c:pt>
                <c:pt idx="13">
                  <c:v>4.3758000695841015E-2</c:v>
                </c:pt>
                <c:pt idx="14">
                  <c:v>3.4603306089134978E-2</c:v>
                </c:pt>
                <c:pt idx="15">
                  <c:v>2.0942186363928639E-2</c:v>
                </c:pt>
                <c:pt idx="16">
                  <c:v>7.5821546683011443E-3</c:v>
                </c:pt>
                <c:pt idx="17">
                  <c:v>2.4713873114795559E-3</c:v>
                </c:pt>
                <c:pt idx="18">
                  <c:v>3.5235188657939398E-3</c:v>
                </c:pt>
                <c:pt idx="19">
                  <c:v>-9.4752453947288817E-4</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c:f>
              <c:strCache>
                <c:ptCount val="1"/>
                <c:pt idx="0">
                  <c:v>1d_change</c:v>
                </c:pt>
              </c:strCache>
            </c:strRef>
          </c:tx>
          <c:spPr>
            <a:solidFill>
              <a:srgbClr val="00B050">
                <a:alpha val="20000"/>
              </a:srgbClr>
            </a:solidFill>
            <a:ln w="25400">
              <a:noFill/>
            </a:ln>
            <a:effectLst/>
          </c:spPr>
          <c:invertIfNegative val="1"/>
          <c:cat>
            <c:numRef>
              <c:f>'data 8h30'!$M$3:$M$22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8h30'!$P$3:$P$22</c:f>
              <c:numCache>
                <c:formatCode>General</c:formatCode>
                <c:ptCount val="20"/>
                <c:pt idx="0">
                  <c:v>1.1954572624028659E-2</c:v>
                </c:pt>
                <c:pt idx="1">
                  <c:v>1.0570824524312794E-2</c:v>
                </c:pt>
                <c:pt idx="2">
                  <c:v>1.5124016938898865E-3</c:v>
                </c:pt>
                <c:pt idx="3">
                  <c:v>-1.2084592145015227E-3</c:v>
                </c:pt>
                <c:pt idx="4">
                  <c:v>1.8775007694675327E-2</c:v>
                </c:pt>
                <c:pt idx="5">
                  <c:v>-8.2417582417582125E-3</c:v>
                </c:pt>
                <c:pt idx="6">
                  <c:v>0</c:v>
                </c:pt>
                <c:pt idx="7">
                  <c:v>1.2360939431396822E-2</c:v>
                </c:pt>
                <c:pt idx="8">
                  <c:v>1.5056461731492998E-2</c:v>
                </c:pt>
                <c:pt idx="9">
                  <c:v>-4.4965971717683129E-3</c:v>
                </c:pt>
                <c:pt idx="10">
                  <c:v>3.3209641435767434E-3</c:v>
                </c:pt>
                <c:pt idx="11">
                  <c:v>1.7858281500100048E-2</c:v>
                </c:pt>
                <c:pt idx="12">
                  <c:v>2.2765834581906397E-2</c:v>
                </c:pt>
                <c:pt idx="13">
                  <c:v>1.388888888888884E-2</c:v>
                </c:pt>
                <c:pt idx="14">
                  <c:v>1.279387452179459E-2</c:v>
                </c:pt>
                <c:pt idx="15">
                  <c:v>1.406063981031247E-2</c:v>
                </c:pt>
                <c:pt idx="16">
                  <c:v>8.157383901257198E-4</c:v>
                </c:pt>
                <c:pt idx="17">
                  <c:v>8.8456751127230504E-4</c:v>
                </c:pt>
                <c:pt idx="18">
                  <c:v>7.1957239249957894E-3</c:v>
                </c:pt>
                <c:pt idx="19">
                  <c:v>-2.3246441069441071E-3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c:f>
              <c:strCache>
                <c:ptCount val="1"/>
                <c:pt idx="0">
                  <c:v>cum_change</c:v>
                </c:pt>
              </c:strCache>
            </c:strRef>
          </c:tx>
          <c:spPr>
            <a:ln w="19050" cap="rnd">
              <a:solidFill>
                <a:srgbClr val="054372">
                  <a:alpha val="50000"/>
                </a:srgbClr>
              </a:solidFill>
              <a:round/>
            </a:ln>
            <a:effectLst/>
          </c:spPr>
          <c:marker>
            <c:symbol val="none"/>
          </c:marker>
          <c:cat>
            <c:numRef>
              <c:f>'data 8h30'!$M$3:$M$22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8h30'!$Q$3:$Q$22</c:f>
              <c:numCache>
                <c:formatCode>General</c:formatCode>
                <c:ptCount val="20"/>
                <c:pt idx="0">
                  <c:v>0.14754326223779723</c:v>
                </c:pt>
                <c:pt idx="1">
                  <c:v>0.13558868961376858</c:v>
                </c:pt>
                <c:pt idx="2">
                  <c:v>0.12501786508945578</c:v>
                </c:pt>
                <c:pt idx="3">
                  <c:v>0.1235054633955659</c:v>
                </c:pt>
                <c:pt idx="4">
                  <c:v>0.12471392261006742</c:v>
                </c:pt>
                <c:pt idx="5">
                  <c:v>0.10593891491539209</c:v>
                </c:pt>
                <c:pt idx="6">
                  <c:v>0.1141806731571503</c:v>
                </c:pt>
                <c:pt idx="7">
                  <c:v>0.1141806731571503</c:v>
                </c:pt>
                <c:pt idx="8">
                  <c:v>0.10181973372575348</c:v>
                </c:pt>
                <c:pt idx="9">
                  <c:v>8.6763271994260482E-2</c:v>
                </c:pt>
                <c:pt idx="10">
                  <c:v>9.1259869166028795E-2</c:v>
                </c:pt>
                <c:pt idx="11">
                  <c:v>8.7938905022452052E-2</c:v>
                </c:pt>
                <c:pt idx="12">
                  <c:v>7.0080623522352004E-2</c:v>
                </c:pt>
                <c:pt idx="13">
                  <c:v>4.7314788940445607E-2</c:v>
                </c:pt>
                <c:pt idx="14">
                  <c:v>3.3425900051556767E-2</c:v>
                </c:pt>
                <c:pt idx="15">
                  <c:v>2.0632025529762177E-2</c:v>
                </c:pt>
                <c:pt idx="16">
                  <c:v>6.5713857194497072E-3</c:v>
                </c:pt>
                <c:pt idx="17">
                  <c:v>5.7556473293239874E-3</c:v>
                </c:pt>
                <c:pt idx="18">
                  <c:v>4.8710798180516823E-3</c:v>
                </c:pt>
                <c:pt idx="19">
                  <c:v>-2.3246441069441071E-3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8h30'!$D$24</c:f>
              <c:strCache>
                <c:ptCount val="1"/>
                <c:pt idx="0">
                  <c:v>1d_change</c:v>
                </c:pt>
              </c:strCache>
            </c:strRef>
          </c:tx>
          <c:spPr>
            <a:solidFill>
              <a:srgbClr val="00B050">
                <a:alpha val="20000"/>
              </a:srgbClr>
            </a:solidFill>
            <a:ln w="25400">
              <a:noFill/>
            </a:ln>
            <a:effectLst/>
          </c:spPr>
          <c:invertIfNegative val="1"/>
          <c:cat>
            <c:numRef>
              <c:f>'data 8h30'!$A$25:$A$44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45841</c:v>
                </c:pt>
                <c:pt idx="16">
                  <c:v>45840</c:v>
                </c:pt>
                <c:pt idx="17">
                  <c:v>45839</c:v>
                </c:pt>
                <c:pt idx="18">
                  <c:v>45838</c:v>
                </c:pt>
                <c:pt idx="19">
                  <c:v>45835</c:v>
                </c:pt>
              </c:numCache>
            </c:numRef>
          </c:cat>
          <c:val>
            <c:numRef>
              <c:f>'data 8h30'!$D$25:$D$44</c:f>
              <c:numCache>
                <c:formatCode>General</c:formatCode>
                <c:ptCount val="20"/>
                <c:pt idx="0">
                  <c:v>4.6541400835771185E-3</c:v>
                </c:pt>
                <c:pt idx="1">
                  <c:v>-7.0290352014998891E-3</c:v>
                </c:pt>
                <c:pt idx="2">
                  <c:v>1.1411680802273505E-2</c:v>
                </c:pt>
                <c:pt idx="3">
                  <c:v>4.0469013650306085E-3</c:v>
                </c:pt>
                <c:pt idx="4">
                  <c:v>-4.3121670678880619E-4</c:v>
                </c:pt>
                <c:pt idx="5">
                  <c:v>-3.19879761458286E-3</c:v>
                </c:pt>
                <c:pt idx="6">
                  <c:v>5.1905585060372239E-3</c:v>
                </c:pt>
                <c:pt idx="7">
                  <c:v>5.2584028233635394E-3</c:v>
                </c:pt>
                <c:pt idx="8">
                  <c:v>-9.8147284185888806E-3</c:v>
                </c:pt>
                <c:pt idx="9">
                  <c:v>1.9863357216372002E-3</c:v>
                </c:pt>
                <c:pt idx="10">
                  <c:v>-6.2513975688338608E-3</c:v>
                </c:pt>
                <c:pt idx="11">
                  <c:v>4.3262976850235724E-3</c:v>
                </c:pt>
                <c:pt idx="12">
                  <c:v>4.9171635850882023E-3</c:v>
                </c:pt>
                <c:pt idx="13">
                  <c:v>-3.7291428205490362E-3</c:v>
                </c:pt>
                <c:pt idx="14">
                  <c:v>-9.4174817516466947E-3</c:v>
                </c:pt>
                <c:pt idx="15">
                  <c:v>7.7355029130632413E-3</c:v>
                </c:pt>
                <c:pt idx="16">
                  <c:v>-2.3642083611152831E-4</c:v>
                </c:pt>
                <c:pt idx="17">
                  <c:v>9.0752685466786165E-3</c:v>
                </c:pt>
                <c:pt idx="18">
                  <c:v>6.2871883294066677E-3</c:v>
                </c:pt>
                <c:pt idx="19">
                  <c:v>9.9668399232881733E-3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8h30'!$E$24</c:f>
              <c:strCache>
                <c:ptCount val="1"/>
                <c:pt idx="0">
                  <c:v>cum_change</c:v>
                </c:pt>
              </c:strCache>
            </c:strRef>
          </c:tx>
          <c:spPr>
            <a:ln w="19050" cap="rnd">
              <a:solidFill>
                <a:srgbClr val="054372">
                  <a:alpha val="50000"/>
                </a:srgbClr>
              </a:solidFill>
              <a:round/>
            </a:ln>
            <a:effectLst/>
          </c:spPr>
          <c:marker>
            <c:symbol val="none"/>
          </c:marker>
          <c:cat>
            <c:numRef>
              <c:f>'data 8h30'!$A$25:$A$44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45841</c:v>
                </c:pt>
                <c:pt idx="16">
                  <c:v>45840</c:v>
                </c:pt>
                <c:pt idx="17">
                  <c:v>45839</c:v>
                </c:pt>
                <c:pt idx="18">
                  <c:v>45838</c:v>
                </c:pt>
                <c:pt idx="19">
                  <c:v>45835</c:v>
                </c:pt>
              </c:numCache>
            </c:numRef>
          </c:cat>
          <c:val>
            <c:numRef>
              <c:f>'data 8h30'!$E$25:$E$44</c:f>
              <c:numCache>
                <c:formatCode>General</c:formatCode>
                <c:ptCount val="20"/>
                <c:pt idx="0">
                  <c:v>3.4748059365866113E-2</c:v>
                </c:pt>
                <c:pt idx="1">
                  <c:v>3.0093919282288994E-2</c:v>
                </c:pt>
                <c:pt idx="2">
                  <c:v>3.7122954483788884E-2</c:v>
                </c:pt>
                <c:pt idx="3">
                  <c:v>2.5711273681515379E-2</c:v>
                </c:pt>
                <c:pt idx="4">
                  <c:v>2.166437231648477E-2</c:v>
                </c:pt>
                <c:pt idx="5">
                  <c:v>2.2095589023273576E-2</c:v>
                </c:pt>
                <c:pt idx="6">
                  <c:v>2.5294386637856436E-2</c:v>
                </c:pt>
                <c:pt idx="7">
                  <c:v>2.0103828131819212E-2</c:v>
                </c:pt>
                <c:pt idx="8">
                  <c:v>1.4845425308455673E-2</c:v>
                </c:pt>
                <c:pt idx="9">
                  <c:v>2.4660153727044554E-2</c:v>
                </c:pt>
                <c:pt idx="10">
                  <c:v>2.2673818005407353E-2</c:v>
                </c:pt>
                <c:pt idx="11">
                  <c:v>2.8925215574241214E-2</c:v>
                </c:pt>
                <c:pt idx="12">
                  <c:v>2.4598917889217642E-2</c:v>
                </c:pt>
                <c:pt idx="13">
                  <c:v>1.968175430412944E-2</c:v>
                </c:pt>
                <c:pt idx="14">
                  <c:v>2.3410897124678476E-2</c:v>
                </c:pt>
                <c:pt idx="15">
                  <c:v>3.282837887632517E-2</c:v>
                </c:pt>
                <c:pt idx="16">
                  <c:v>2.5092875963261929E-2</c:v>
                </c:pt>
                <c:pt idx="17">
                  <c:v>2.5329296799373457E-2</c:v>
                </c:pt>
                <c:pt idx="18">
                  <c:v>1.6254028252694841E-2</c:v>
                </c:pt>
                <c:pt idx="19">
                  <c:v>9.9668399232881733E-3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8h30'!$J$24</c:f>
              <c:strCache>
                <c:ptCount val="1"/>
                <c:pt idx="0">
                  <c:v>1d_change</c:v>
                </c:pt>
              </c:strCache>
            </c:strRef>
          </c:tx>
          <c:spPr>
            <a:solidFill>
              <a:srgbClr val="00B050">
                <a:alpha val="20000"/>
              </a:srgbClr>
            </a:solidFill>
            <a:ln w="25400">
              <a:noFill/>
            </a:ln>
            <a:effectLst/>
          </c:spPr>
          <c:invertIfNegative val="1"/>
          <c:cat>
            <c:numRef>
              <c:f>'data 8h30'!$G$25:$G$44</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8h30'!$J$25:$J$44</c:f>
              <c:numCache>
                <c:formatCode>General</c:formatCode>
                <c:ptCount val="20"/>
                <c:pt idx="0">
                  <c:v>1.4780714016420227E-3</c:v>
                </c:pt>
                <c:pt idx="1">
                  <c:v>-1.9763422408369813E-3</c:v>
                </c:pt>
                <c:pt idx="2">
                  <c:v>8.4842427485993799E-3</c:v>
                </c:pt>
                <c:pt idx="3">
                  <c:v>4.17569362129111E-3</c:v>
                </c:pt>
                <c:pt idx="4">
                  <c:v>1.2004158060923142E-3</c:v>
                </c:pt>
                <c:pt idx="5">
                  <c:v>2.320933986147411E-3</c:v>
                </c:pt>
                <c:pt idx="6">
                  <c:v>2.1710967466961328E-3</c:v>
                </c:pt>
                <c:pt idx="7">
                  <c:v>5.1632315685727903E-3</c:v>
                </c:pt>
                <c:pt idx="8">
                  <c:v>-1.3168590295471461E-3</c:v>
                </c:pt>
                <c:pt idx="9">
                  <c:v>-6.6391267301229018E-3</c:v>
                </c:pt>
                <c:pt idx="10">
                  <c:v>6.368268447209946E-3</c:v>
                </c:pt>
                <c:pt idx="11">
                  <c:v>-3.8481892653264849E-3</c:v>
                </c:pt>
                <c:pt idx="12">
                  <c:v>1.2252214469260947E-2</c:v>
                </c:pt>
                <c:pt idx="13">
                  <c:v>1.4501449262573907E-3</c:v>
                </c:pt>
                <c:pt idx="14">
                  <c:v>5.4106909966824546E-3</c:v>
                </c:pt>
                <c:pt idx="15">
                  <c:v>-1.8565170133685305E-3</c:v>
                </c:pt>
                <c:pt idx="16">
                  <c:v>-3.2872320255616927E-5</c:v>
                </c:pt>
                <c:pt idx="17">
                  <c:v>5.5283734524556039E-3</c:v>
                </c:pt>
                <c:pt idx="18">
                  <c:v>-1.2110698565546141E-3</c:v>
                </c:pt>
                <c:pt idx="19">
                  <c:v>2.7816720195228406E-3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8h30'!$K$24</c:f>
              <c:strCache>
                <c:ptCount val="1"/>
                <c:pt idx="0">
                  <c:v>cum_change</c:v>
                </c:pt>
              </c:strCache>
            </c:strRef>
          </c:tx>
          <c:spPr>
            <a:ln w="19050" cap="rnd">
              <a:solidFill>
                <a:srgbClr val="054372">
                  <a:alpha val="50000"/>
                </a:srgbClr>
              </a:solidFill>
              <a:round/>
            </a:ln>
            <a:effectLst/>
          </c:spPr>
          <c:marker>
            <c:symbol val="none"/>
          </c:marker>
          <c:cat>
            <c:numRef>
              <c:f>'data 8h30'!$G$25:$G$44</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8h30'!$K$25:$K$44</c:f>
              <c:numCache>
                <c:formatCode>General</c:formatCode>
                <c:ptCount val="20"/>
                <c:pt idx="0">
                  <c:v>4.1904073734418068E-2</c:v>
                </c:pt>
                <c:pt idx="1">
                  <c:v>4.0426002332776045E-2</c:v>
                </c:pt>
                <c:pt idx="2">
                  <c:v>4.2402344573613027E-2</c:v>
                </c:pt>
                <c:pt idx="3">
                  <c:v>3.3918101825013647E-2</c:v>
                </c:pt>
                <c:pt idx="4">
                  <c:v>2.9742408203722537E-2</c:v>
                </c:pt>
                <c:pt idx="5">
                  <c:v>2.8541992397630223E-2</c:v>
                </c:pt>
                <c:pt idx="6">
                  <c:v>2.6221058411482812E-2</c:v>
                </c:pt>
                <c:pt idx="7">
                  <c:v>2.4049961664786679E-2</c:v>
                </c:pt>
                <c:pt idx="8">
                  <c:v>1.8886730096213888E-2</c:v>
                </c:pt>
                <c:pt idx="9">
                  <c:v>2.0203589125761034E-2</c:v>
                </c:pt>
                <c:pt idx="10">
                  <c:v>2.6842715855883936E-2</c:v>
                </c:pt>
                <c:pt idx="11">
                  <c:v>2.047444740867399E-2</c:v>
                </c:pt>
                <c:pt idx="12">
                  <c:v>2.4322636674000475E-2</c:v>
                </c:pt>
                <c:pt idx="13">
                  <c:v>1.2070422204739528E-2</c:v>
                </c:pt>
                <c:pt idx="14">
                  <c:v>1.0620277278482138E-2</c:v>
                </c:pt>
                <c:pt idx="15">
                  <c:v>5.209586281799683E-3</c:v>
                </c:pt>
                <c:pt idx="16">
                  <c:v>7.0661032951682134E-3</c:v>
                </c:pt>
                <c:pt idx="17">
                  <c:v>7.0989756154238304E-3</c:v>
                </c:pt>
                <c:pt idx="18">
                  <c:v>1.5706021629682265E-3</c:v>
                </c:pt>
                <c:pt idx="19">
                  <c:v>2.7816720195228406E-3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8h30'!$P$24</c:f>
              <c:strCache>
                <c:ptCount val="1"/>
                <c:pt idx="0">
                  <c:v>1d_change</c:v>
                </c:pt>
              </c:strCache>
            </c:strRef>
          </c:tx>
          <c:spPr>
            <a:solidFill>
              <a:srgbClr val="00B050">
                <a:alpha val="20000"/>
              </a:srgbClr>
            </a:solidFill>
            <a:ln w="25400">
              <a:noFill/>
            </a:ln>
            <a:effectLst/>
          </c:spPr>
          <c:invertIfNegative val="1"/>
          <c:cat>
            <c:numRef>
              <c:f>'data 8h30'!$M$25:$M$44</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8h30'!$P$25:$P$44</c:f>
              <c:numCache>
                <c:formatCode>General</c:formatCode>
                <c:ptCount val="20"/>
                <c:pt idx="0">
                  <c:v>1.1914716230292388E-3</c:v>
                </c:pt>
                <c:pt idx="1">
                  <c:v>-3.3478779315430085E-3</c:v>
                </c:pt>
                <c:pt idx="2">
                  <c:v>6.5401343806652523E-3</c:v>
                </c:pt>
                <c:pt idx="3">
                  <c:v>1.2200688650487734E-4</c:v>
                </c:pt>
                <c:pt idx="4">
                  <c:v>6.1997523473338312E-3</c:v>
                </c:pt>
                <c:pt idx="5">
                  <c:v>7.1604803705347386E-3</c:v>
                </c:pt>
                <c:pt idx="6">
                  <c:v>5.0207856109132365E-3</c:v>
                </c:pt>
                <c:pt idx="7">
                  <c:v>3.7241481186247594E-3</c:v>
                </c:pt>
                <c:pt idx="8">
                  <c:v>-3.4862318222261823E-4</c:v>
                </c:pt>
                <c:pt idx="9">
                  <c:v>-4.1626648824131252E-3</c:v>
                </c:pt>
                <c:pt idx="10">
                  <c:v>2.698626190612341E-3</c:v>
                </c:pt>
                <c:pt idx="11">
                  <c:v>1.4114137531251458E-4</c:v>
                </c:pt>
                <c:pt idx="12">
                  <c:v>4.7615483062730668E-3</c:v>
                </c:pt>
                <c:pt idx="13">
                  <c:v>-1.2654217163762249E-3</c:v>
                </c:pt>
                <c:pt idx="14">
                  <c:v>7.0104384747033954E-3</c:v>
                </c:pt>
                <c:pt idx="15">
                  <c:v>2.3272788225581209E-4</c:v>
                </c:pt>
                <c:pt idx="16">
                  <c:v>3.2268046698309405E-3</c:v>
                </c:pt>
                <c:pt idx="17">
                  <c:v>1.8403867476324276E-3</c:v>
                </c:pt>
                <c:pt idx="18">
                  <c:v>-8.5455463215144967E-4</c:v>
                </c:pt>
                <c:pt idx="19">
                  <c:v>3.8676340075360915E-3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8h30'!$Q$24</c:f>
              <c:strCache>
                <c:ptCount val="1"/>
                <c:pt idx="0">
                  <c:v>cum_change</c:v>
                </c:pt>
              </c:strCache>
            </c:strRef>
          </c:tx>
          <c:spPr>
            <a:ln w="19050" cap="rnd">
              <a:solidFill>
                <a:srgbClr val="054372">
                  <a:alpha val="50000"/>
                </a:srgbClr>
              </a:solidFill>
              <a:round/>
            </a:ln>
            <a:effectLst/>
          </c:spPr>
          <c:marker>
            <c:symbol val="none"/>
          </c:marker>
          <c:cat>
            <c:numRef>
              <c:f>'data 8h30'!$M$25:$M$44</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8h30'!$Q$25:$Q$44</c:f>
              <c:numCache>
                <c:formatCode>General</c:formatCode>
                <c:ptCount val="20"/>
                <c:pt idx="0">
                  <c:v>4.3758944647056097E-2</c:v>
                </c:pt>
                <c:pt idx="1">
                  <c:v>4.2567473024026858E-2</c:v>
                </c:pt>
                <c:pt idx="2">
                  <c:v>4.5915350955569867E-2</c:v>
                </c:pt>
                <c:pt idx="3">
                  <c:v>3.9375216574904615E-2</c:v>
                </c:pt>
                <c:pt idx="4">
                  <c:v>3.9253209688399737E-2</c:v>
                </c:pt>
                <c:pt idx="5">
                  <c:v>3.3053457341065906E-2</c:v>
                </c:pt>
                <c:pt idx="6">
                  <c:v>2.5892976970531167E-2</c:v>
                </c:pt>
                <c:pt idx="7">
                  <c:v>2.0872191359617931E-2</c:v>
                </c:pt>
                <c:pt idx="8">
                  <c:v>1.7148043240993172E-2</c:v>
                </c:pt>
                <c:pt idx="9">
                  <c:v>1.749666642321579E-2</c:v>
                </c:pt>
                <c:pt idx="10">
                  <c:v>2.1659331305628915E-2</c:v>
                </c:pt>
                <c:pt idx="11">
                  <c:v>1.8960705115016574E-2</c:v>
                </c:pt>
                <c:pt idx="12">
                  <c:v>1.8819563739704059E-2</c:v>
                </c:pt>
                <c:pt idx="13">
                  <c:v>1.4058015433430993E-2</c:v>
                </c:pt>
                <c:pt idx="14">
                  <c:v>1.5323437149807217E-2</c:v>
                </c:pt>
                <c:pt idx="15">
                  <c:v>8.3129986751038221E-3</c:v>
                </c:pt>
                <c:pt idx="16">
                  <c:v>8.08027079284801E-3</c:v>
                </c:pt>
                <c:pt idx="17">
                  <c:v>4.8534661230170695E-3</c:v>
                </c:pt>
                <c:pt idx="18">
                  <c:v>3.0130793753846419E-3</c:v>
                </c:pt>
                <c:pt idx="19">
                  <c:v>3.8676340075360915E-3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8h30'!$D$46</c:f>
              <c:strCache>
                <c:ptCount val="1"/>
                <c:pt idx="0">
                  <c:v>1d_change</c:v>
                </c:pt>
              </c:strCache>
            </c:strRef>
          </c:tx>
          <c:spPr>
            <a:solidFill>
              <a:srgbClr val="00B050">
                <a:alpha val="20000"/>
              </a:srgbClr>
            </a:solidFill>
            <a:ln w="25400">
              <a:noFill/>
            </a:ln>
            <a:effectLst/>
          </c:spPr>
          <c:invertIfNegative val="1"/>
          <c:cat>
            <c:numRef>
              <c:f>'data 8h30'!$A$47:$A$66</c:f>
              <c:numCache>
                <c:formatCode>m/d/yyyy</c:formatCode>
                <c:ptCount val="20"/>
                <c:pt idx="0">
                  <c:v>45866</c:v>
                </c:pt>
                <c:pt idx="1">
                  <c:v>45865</c:v>
                </c:pt>
                <c:pt idx="2">
                  <c:v>45863</c:v>
                </c:pt>
                <c:pt idx="3">
                  <c:v>45862</c:v>
                </c:pt>
                <c:pt idx="4">
                  <c:v>45861</c:v>
                </c:pt>
                <c:pt idx="5">
                  <c:v>45860</c:v>
                </c:pt>
                <c:pt idx="6">
                  <c:v>45859</c:v>
                </c:pt>
                <c:pt idx="7">
                  <c:v>45858</c:v>
                </c:pt>
                <c:pt idx="8">
                  <c:v>45857</c:v>
                </c:pt>
                <c:pt idx="9">
                  <c:v>45856</c:v>
                </c:pt>
                <c:pt idx="10">
                  <c:v>45855</c:v>
                </c:pt>
                <c:pt idx="11">
                  <c:v>45854</c:v>
                </c:pt>
                <c:pt idx="12">
                  <c:v>45853</c:v>
                </c:pt>
                <c:pt idx="13">
                  <c:v>45852</c:v>
                </c:pt>
                <c:pt idx="14">
                  <c:v>45851</c:v>
                </c:pt>
                <c:pt idx="15">
                  <c:v>45850</c:v>
                </c:pt>
                <c:pt idx="16">
                  <c:v>45849</c:v>
                </c:pt>
                <c:pt idx="17">
                  <c:v>45848</c:v>
                </c:pt>
                <c:pt idx="18">
                  <c:v>45847</c:v>
                </c:pt>
                <c:pt idx="19">
                  <c:v>45846</c:v>
                </c:pt>
              </c:numCache>
            </c:numRef>
          </c:cat>
          <c:val>
            <c:numRef>
              <c:f>'data 8h30'!$D$47:$D$66</c:f>
              <c:numCache>
                <c:formatCode>General</c:formatCode>
                <c:ptCount val="20"/>
                <c:pt idx="0">
                  <c:v>1.3245261779366579E-3</c:v>
                </c:pt>
                <c:pt idx="1">
                  <c:v>-2.3358974733246329E-3</c:v>
                </c:pt>
                <c:pt idx="2">
                  <c:v>-7.6473540618465785E-3</c:v>
                </c:pt>
                <c:pt idx="3">
                  <c:v>-5.6379678138848144E-3</c:v>
                </c:pt>
                <c:pt idx="4">
                  <c:v>-9.1779117885240069E-3</c:v>
                </c:pt>
                <c:pt idx="5">
                  <c:v>8.6885428554648314E-3</c:v>
                </c:pt>
                <c:pt idx="6">
                  <c:v>1.3497264044440627E-2</c:v>
                </c:pt>
                <c:pt idx="7">
                  <c:v>-1.5034382564399484E-3</c:v>
                </c:pt>
                <c:pt idx="8">
                  <c:v>8.9568270873807698E-4</c:v>
                </c:pt>
                <c:pt idx="9">
                  <c:v>3.0263556994232221E-3</c:v>
                </c:pt>
                <c:pt idx="10">
                  <c:v>-1.860664795905298E-3</c:v>
                </c:pt>
                <c:pt idx="11">
                  <c:v>4.008848984901503E-3</c:v>
                </c:pt>
                <c:pt idx="12">
                  <c:v>-4.0214109350789062E-3</c:v>
                </c:pt>
                <c:pt idx="13">
                  <c:v>-4.9316178764158281E-3</c:v>
                </c:pt>
                <c:pt idx="14">
                  <c:v>2.6253780966791762E-3</c:v>
                </c:pt>
                <c:pt idx="15">
                  <c:v>1.2351711297449164E-3</c:v>
                </c:pt>
                <c:pt idx="16">
                  <c:v>8.5766736535968224E-3</c:v>
                </c:pt>
                <c:pt idx="17">
                  <c:v>1.5330446345978022E-3</c:v>
                </c:pt>
                <c:pt idx="18">
                  <c:v>4.0345165445567766E-3</c:v>
                </c:pt>
                <c:pt idx="19">
                  <c:v>-8.8240135472401615E-3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8h30'!$E$46</c:f>
              <c:strCache>
                <c:ptCount val="1"/>
                <c:pt idx="0">
                  <c:v>cum_change</c:v>
                </c:pt>
              </c:strCache>
            </c:strRef>
          </c:tx>
          <c:spPr>
            <a:ln w="19050" cap="rnd">
              <a:solidFill>
                <a:srgbClr val="054372">
                  <a:alpha val="50000"/>
                </a:srgbClr>
              </a:solidFill>
              <a:round/>
            </a:ln>
            <a:effectLst/>
          </c:spPr>
          <c:marker>
            <c:symbol val="none"/>
          </c:marker>
          <c:cat>
            <c:numRef>
              <c:f>'data 8h30'!$A$47:$A$66</c:f>
              <c:numCache>
                <c:formatCode>m/d/yyyy</c:formatCode>
                <c:ptCount val="20"/>
                <c:pt idx="0">
                  <c:v>45866</c:v>
                </c:pt>
                <c:pt idx="1">
                  <c:v>45865</c:v>
                </c:pt>
                <c:pt idx="2">
                  <c:v>45863</c:v>
                </c:pt>
                <c:pt idx="3">
                  <c:v>45862</c:v>
                </c:pt>
                <c:pt idx="4">
                  <c:v>45861</c:v>
                </c:pt>
                <c:pt idx="5">
                  <c:v>45860</c:v>
                </c:pt>
                <c:pt idx="6">
                  <c:v>45859</c:v>
                </c:pt>
                <c:pt idx="7">
                  <c:v>45858</c:v>
                </c:pt>
                <c:pt idx="8">
                  <c:v>45857</c:v>
                </c:pt>
                <c:pt idx="9">
                  <c:v>45856</c:v>
                </c:pt>
                <c:pt idx="10">
                  <c:v>45855</c:v>
                </c:pt>
                <c:pt idx="11">
                  <c:v>45854</c:v>
                </c:pt>
                <c:pt idx="12">
                  <c:v>45853</c:v>
                </c:pt>
                <c:pt idx="13">
                  <c:v>45852</c:v>
                </c:pt>
                <c:pt idx="14">
                  <c:v>45851</c:v>
                </c:pt>
                <c:pt idx="15">
                  <c:v>45850</c:v>
                </c:pt>
                <c:pt idx="16">
                  <c:v>45849</c:v>
                </c:pt>
                <c:pt idx="17">
                  <c:v>45848</c:v>
                </c:pt>
                <c:pt idx="18">
                  <c:v>45847</c:v>
                </c:pt>
                <c:pt idx="19">
                  <c:v>45846</c:v>
                </c:pt>
              </c:numCache>
            </c:numRef>
          </c:cat>
          <c:val>
            <c:numRef>
              <c:f>'data 8h30'!$E$47:$E$66</c:f>
              <c:numCache>
                <c:formatCode>General</c:formatCode>
                <c:ptCount val="20"/>
                <c:pt idx="0">
                  <c:v>3.5057279814202369E-3</c:v>
                </c:pt>
                <c:pt idx="1">
                  <c:v>2.1812018034835789E-3</c:v>
                </c:pt>
                <c:pt idx="2">
                  <c:v>4.5170992768082119E-3</c:v>
                </c:pt>
                <c:pt idx="3">
                  <c:v>1.216445333865479E-2</c:v>
                </c:pt>
                <c:pt idx="4">
                  <c:v>1.7802421152539605E-2</c:v>
                </c:pt>
                <c:pt idx="5">
                  <c:v>2.6980332941063612E-2</c:v>
                </c:pt>
                <c:pt idx="6">
                  <c:v>1.829179008559878E-2</c:v>
                </c:pt>
                <c:pt idx="7">
                  <c:v>4.7945260411581536E-3</c:v>
                </c:pt>
                <c:pt idx="8">
                  <c:v>6.2979642975981021E-3</c:v>
                </c:pt>
                <c:pt idx="9">
                  <c:v>5.4022815888600251E-3</c:v>
                </c:pt>
                <c:pt idx="10">
                  <c:v>2.3759258894368029E-3</c:v>
                </c:pt>
                <c:pt idx="11">
                  <c:v>4.2365906853421009E-3</c:v>
                </c:pt>
                <c:pt idx="12">
                  <c:v>2.2774170044059794E-4</c:v>
                </c:pt>
                <c:pt idx="13">
                  <c:v>4.2491526355195042E-3</c:v>
                </c:pt>
                <c:pt idx="14">
                  <c:v>9.1807705119353322E-3</c:v>
                </c:pt>
                <c:pt idx="15">
                  <c:v>6.555392415256156E-3</c:v>
                </c:pt>
                <c:pt idx="16">
                  <c:v>5.3202212855112396E-3</c:v>
                </c:pt>
                <c:pt idx="17">
                  <c:v>-3.2564523680855828E-3</c:v>
                </c:pt>
                <c:pt idx="18">
                  <c:v>-4.789497002683385E-3</c:v>
                </c:pt>
                <c:pt idx="19">
                  <c:v>-8.8240135472401615E-3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8h30'!$J$46</c:f>
              <c:strCache>
                <c:ptCount val="1"/>
                <c:pt idx="0">
                  <c:v>1d_change</c:v>
                </c:pt>
              </c:strCache>
            </c:strRef>
          </c:tx>
          <c:spPr>
            <a:solidFill>
              <a:srgbClr val="00B050">
                <a:alpha val="20000"/>
              </a:srgbClr>
            </a:solidFill>
            <a:ln w="25400">
              <a:noFill/>
            </a:ln>
            <a:effectLst/>
          </c:spPr>
          <c:invertIfNegative val="1"/>
          <c:cat>
            <c:numRef>
              <c:f>'data 8h30'!$G$47:$G$66</c:f>
              <c:numCache>
                <c:formatCode>m/d/yyyy</c:formatCode>
                <c:ptCount val="20"/>
                <c:pt idx="0">
                  <c:v>45828</c:v>
                </c:pt>
                <c:pt idx="1">
                  <c:v>45827</c:v>
                </c:pt>
                <c:pt idx="2">
                  <c:v>45826</c:v>
                </c:pt>
                <c:pt idx="3">
                  <c:v>45825</c:v>
                </c:pt>
                <c:pt idx="4">
                  <c:v>45824</c:v>
                </c:pt>
                <c:pt idx="5">
                  <c:v>45823</c:v>
                </c:pt>
                <c:pt idx="6">
                  <c:v>45821</c:v>
                </c:pt>
                <c:pt idx="7">
                  <c:v>45820</c:v>
                </c:pt>
                <c:pt idx="8">
                  <c:v>45819</c:v>
                </c:pt>
                <c:pt idx="9">
                  <c:v>45818</c:v>
                </c:pt>
                <c:pt idx="10">
                  <c:v>45817</c:v>
                </c:pt>
                <c:pt idx="11">
                  <c:v>45816</c:v>
                </c:pt>
                <c:pt idx="12">
                  <c:v>45814</c:v>
                </c:pt>
                <c:pt idx="13">
                  <c:v>45813</c:v>
                </c:pt>
                <c:pt idx="14">
                  <c:v>45812</c:v>
                </c:pt>
                <c:pt idx="15">
                  <c:v>45811</c:v>
                </c:pt>
                <c:pt idx="16">
                  <c:v>45810</c:v>
                </c:pt>
                <c:pt idx="17">
                  <c:v>45809</c:v>
                </c:pt>
                <c:pt idx="18">
                  <c:v>45807</c:v>
                </c:pt>
                <c:pt idx="19">
                  <c:v>45806</c:v>
                </c:pt>
              </c:numCache>
            </c:numRef>
          </c:cat>
          <c:val>
            <c:numRef>
              <c:f>'data 8h30'!$J$47:$J$66</c:f>
              <c:numCache>
                <c:formatCode>General</c:formatCode>
                <c:ptCount val="20"/>
                <c:pt idx="0">
                  <c:v>-8.8542115125922471E-3</c:v>
                </c:pt>
                <c:pt idx="1">
                  <c:v>7.589876250405414E-3</c:v>
                </c:pt>
                <c:pt idx="2">
                  <c:v>-1.9933757591881207E-3</c:v>
                </c:pt>
                <c:pt idx="3">
                  <c:v>4.4123772979621112E-2</c:v>
                </c:pt>
                <c:pt idx="4">
                  <c:v>-2.2514628869242603E-2</c:v>
                </c:pt>
                <c:pt idx="5">
                  <c:v>7.5157563468732924E-3</c:v>
                </c:pt>
                <c:pt idx="6">
                  <c:v>-1.0010793859575817E-2</c:v>
                </c:pt>
                <c:pt idx="7">
                  <c:v>8.8499398950691477E-2</c:v>
                </c:pt>
                <c:pt idx="8">
                  <c:v>4.5412632684932674E-2</c:v>
                </c:pt>
                <c:pt idx="9">
                  <c:v>-6.7278659195770807E-3</c:v>
                </c:pt>
                <c:pt idx="10">
                  <c:v>1.3168062493189137E-2</c:v>
                </c:pt>
                <c:pt idx="11">
                  <c:v>-3.396535474919582E-3</c:v>
                </c:pt>
                <c:pt idx="12">
                  <c:v>2.4679601031301956E-2</c:v>
                </c:pt>
                <c:pt idx="13">
                  <c:v>9.90571865111467E-3</c:v>
                </c:pt>
                <c:pt idx="14">
                  <c:v>-9.1815423962217091E-3</c:v>
                </c:pt>
                <c:pt idx="15">
                  <c:v>4.7717391785797592E-3</c:v>
                </c:pt>
                <c:pt idx="16">
                  <c:v>7.04787160913245E-3</c:v>
                </c:pt>
                <c:pt idx="17">
                  <c:v>2.6978110954914314E-2</c:v>
                </c:pt>
                <c:pt idx="18">
                  <c:v>2.1431102611646491E-3</c:v>
                </c:pt>
                <c:pt idx="19">
                  <c:v>-3.1918289257426458E-2</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8h30'!$K$46</c:f>
              <c:strCache>
                <c:ptCount val="1"/>
                <c:pt idx="0">
                  <c:v>cum_change</c:v>
                </c:pt>
              </c:strCache>
            </c:strRef>
          </c:tx>
          <c:spPr>
            <a:ln w="19050" cap="rnd">
              <a:solidFill>
                <a:srgbClr val="054372">
                  <a:alpha val="50000"/>
                </a:srgbClr>
              </a:solidFill>
              <a:round/>
            </a:ln>
            <a:effectLst/>
          </c:spPr>
          <c:marker>
            <c:symbol val="none"/>
          </c:marker>
          <c:cat>
            <c:numRef>
              <c:f>'data 8h30'!$G$47:$G$66</c:f>
              <c:numCache>
                <c:formatCode>m/d/yyyy</c:formatCode>
                <c:ptCount val="20"/>
                <c:pt idx="0">
                  <c:v>45828</c:v>
                </c:pt>
                <c:pt idx="1">
                  <c:v>45827</c:v>
                </c:pt>
                <c:pt idx="2">
                  <c:v>45826</c:v>
                </c:pt>
                <c:pt idx="3">
                  <c:v>45825</c:v>
                </c:pt>
                <c:pt idx="4">
                  <c:v>45824</c:v>
                </c:pt>
                <c:pt idx="5">
                  <c:v>45823</c:v>
                </c:pt>
                <c:pt idx="6">
                  <c:v>45821</c:v>
                </c:pt>
                <c:pt idx="7">
                  <c:v>45820</c:v>
                </c:pt>
                <c:pt idx="8">
                  <c:v>45819</c:v>
                </c:pt>
                <c:pt idx="9">
                  <c:v>45818</c:v>
                </c:pt>
                <c:pt idx="10">
                  <c:v>45817</c:v>
                </c:pt>
                <c:pt idx="11">
                  <c:v>45816</c:v>
                </c:pt>
                <c:pt idx="12">
                  <c:v>45814</c:v>
                </c:pt>
                <c:pt idx="13">
                  <c:v>45813</c:v>
                </c:pt>
                <c:pt idx="14">
                  <c:v>45812</c:v>
                </c:pt>
                <c:pt idx="15">
                  <c:v>45811</c:v>
                </c:pt>
                <c:pt idx="16">
                  <c:v>45810</c:v>
                </c:pt>
                <c:pt idx="17">
                  <c:v>45809</c:v>
                </c:pt>
                <c:pt idx="18">
                  <c:v>45807</c:v>
                </c:pt>
                <c:pt idx="19">
                  <c:v>45806</c:v>
                </c:pt>
              </c:numCache>
            </c:numRef>
          </c:cat>
          <c:val>
            <c:numRef>
              <c:f>'data 8h30'!$K$47:$K$66</c:f>
              <c:numCache>
                <c:formatCode>General</c:formatCode>
                <c:ptCount val="20"/>
                <c:pt idx="0">
                  <c:v>0.18723840834317729</c:v>
                </c:pt>
                <c:pt idx="1">
                  <c:v>0.19609261985576953</c:v>
                </c:pt>
                <c:pt idx="2">
                  <c:v>0.18850274360536412</c:v>
                </c:pt>
                <c:pt idx="3">
                  <c:v>0.19049611936455224</c:v>
                </c:pt>
                <c:pt idx="4">
                  <c:v>0.14637234638493113</c:v>
                </c:pt>
                <c:pt idx="5">
                  <c:v>0.16888697525417373</c:v>
                </c:pt>
                <c:pt idx="6">
                  <c:v>0.16137121890730044</c:v>
                </c:pt>
                <c:pt idx="7">
                  <c:v>0.17138201276687626</c:v>
                </c:pt>
                <c:pt idx="8">
                  <c:v>8.288261381618478E-2</c:v>
                </c:pt>
                <c:pt idx="9">
                  <c:v>3.7469981131252106E-2</c:v>
                </c:pt>
                <c:pt idx="10">
                  <c:v>4.4197847050829187E-2</c:v>
                </c:pt>
                <c:pt idx="11">
                  <c:v>3.102978455764005E-2</c:v>
                </c:pt>
                <c:pt idx="12">
                  <c:v>3.4426320032559632E-2</c:v>
                </c:pt>
                <c:pt idx="13">
                  <c:v>9.7467190012576754E-3</c:v>
                </c:pt>
                <c:pt idx="14">
                  <c:v>-1.5899964985699455E-4</c:v>
                </c:pt>
                <c:pt idx="15">
                  <c:v>9.0225427463647145E-3</c:v>
                </c:pt>
                <c:pt idx="16">
                  <c:v>4.2508035677849554E-3</c:v>
                </c:pt>
                <c:pt idx="17">
                  <c:v>-2.7970680413474946E-3</c:v>
                </c:pt>
                <c:pt idx="18">
                  <c:v>-2.9775178996261809E-2</c:v>
                </c:pt>
                <c:pt idx="19">
                  <c:v>-3.1918289257426458E-2</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8h30'!$P$46</c:f>
              <c:strCache>
                <c:ptCount val="1"/>
                <c:pt idx="0">
                  <c:v>1d_change</c:v>
                </c:pt>
              </c:strCache>
            </c:strRef>
          </c:tx>
          <c:spPr>
            <a:solidFill>
              <a:srgbClr val="00B050">
                <a:alpha val="20000"/>
              </a:srgbClr>
            </a:solidFill>
            <a:ln w="25400">
              <a:noFill/>
            </a:ln>
            <a:effectLst/>
          </c:spPr>
          <c:invertIfNegative val="1"/>
          <c:cat>
            <c:numRef>
              <c:f>'data 8h30'!$M$47:$M$66</c:f>
              <c:numCache>
                <c:formatCode>m/d/yyyy</c:formatCode>
                <c:ptCount val="20"/>
                <c:pt idx="0">
                  <c:v>45866</c:v>
                </c:pt>
                <c:pt idx="1">
                  <c:v>45865</c:v>
                </c:pt>
                <c:pt idx="2">
                  <c:v>45863</c:v>
                </c:pt>
                <c:pt idx="3">
                  <c:v>45862</c:v>
                </c:pt>
                <c:pt idx="4">
                  <c:v>45861</c:v>
                </c:pt>
                <c:pt idx="5">
                  <c:v>45860</c:v>
                </c:pt>
                <c:pt idx="6">
                  <c:v>45859</c:v>
                </c:pt>
                <c:pt idx="7">
                  <c:v>45858</c:v>
                </c:pt>
                <c:pt idx="8">
                  <c:v>45857</c:v>
                </c:pt>
                <c:pt idx="9">
                  <c:v>45856</c:v>
                </c:pt>
                <c:pt idx="10">
                  <c:v>45855</c:v>
                </c:pt>
                <c:pt idx="11">
                  <c:v>45854</c:v>
                </c:pt>
                <c:pt idx="12">
                  <c:v>45853</c:v>
                </c:pt>
                <c:pt idx="13">
                  <c:v>45852</c:v>
                </c:pt>
                <c:pt idx="14">
                  <c:v>45851</c:v>
                </c:pt>
                <c:pt idx="15">
                  <c:v>45850</c:v>
                </c:pt>
                <c:pt idx="16">
                  <c:v>45849</c:v>
                </c:pt>
                <c:pt idx="17">
                  <c:v>45848</c:v>
                </c:pt>
                <c:pt idx="18">
                  <c:v>45847</c:v>
                </c:pt>
                <c:pt idx="19">
                  <c:v>45846</c:v>
                </c:pt>
              </c:numCache>
            </c:numRef>
          </c:cat>
          <c:val>
            <c:numRef>
              <c:f>'data 8h30'!$P$47:$P$66</c:f>
              <c:numCache>
                <c:formatCode>General</c:formatCode>
                <c:ptCount val="20"/>
                <c:pt idx="0">
                  <c:v>2.6218196231209134E-4</c:v>
                </c:pt>
                <c:pt idx="1">
                  <c:v>4.6675549205821287E-3</c:v>
                </c:pt>
                <c:pt idx="2">
                  <c:v>1.5015594753928774E-3</c:v>
                </c:pt>
                <c:pt idx="3">
                  <c:v>2.8508305798091715E-3</c:v>
                </c:pt>
                <c:pt idx="4">
                  <c:v>-1.9832627800802083E-3</c:v>
                </c:pt>
                <c:pt idx="5">
                  <c:v>-4.7082982885089386E-3</c:v>
                </c:pt>
                <c:pt idx="6">
                  <c:v>-1.0251407191124162E-3</c:v>
                </c:pt>
                <c:pt idx="7">
                  <c:v>1.4116606975700385E-4</c:v>
                </c:pt>
                <c:pt idx="8">
                  <c:v>-5.5536045056360228E-3</c:v>
                </c:pt>
                <c:pt idx="9">
                  <c:v>-4.50456228673346E-5</c:v>
                </c:pt>
                <c:pt idx="10">
                  <c:v>1.7976097988492423E-3</c:v>
                </c:pt>
                <c:pt idx="11">
                  <c:v>-3.0631144920764131E-3</c:v>
                </c:pt>
                <c:pt idx="12">
                  <c:v>5.2938359943530688E-3</c:v>
                </c:pt>
                <c:pt idx="13">
                  <c:v>2.8568217494973069E-5</c:v>
                </c:pt>
                <c:pt idx="14">
                  <c:v>4.4529847301744141E-5</c:v>
                </c:pt>
                <c:pt idx="15">
                  <c:v>2.3622026439731325E-3</c:v>
                </c:pt>
                <c:pt idx="16">
                  <c:v>3.222893790254977E-3</c:v>
                </c:pt>
                <c:pt idx="17">
                  <c:v>8.3130988329593869E-4</c:v>
                </c:pt>
                <c:pt idx="18">
                  <c:v>-1.4016903734903607E-4</c:v>
                </c:pt>
                <c:pt idx="19">
                  <c:v>1.0742460772001916E-3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8h30'!$Q$46</c:f>
              <c:strCache>
                <c:ptCount val="1"/>
                <c:pt idx="0">
                  <c:v>cum_change</c:v>
                </c:pt>
              </c:strCache>
            </c:strRef>
          </c:tx>
          <c:spPr>
            <a:ln w="19050" cap="rnd">
              <a:solidFill>
                <a:srgbClr val="054372">
                  <a:alpha val="50000"/>
                </a:srgbClr>
              </a:solidFill>
              <a:round/>
            </a:ln>
            <a:effectLst/>
          </c:spPr>
          <c:marker>
            <c:symbol val="none"/>
          </c:marker>
          <c:cat>
            <c:numRef>
              <c:f>'data 8h30'!$M$47:$M$66</c:f>
              <c:numCache>
                <c:formatCode>m/d/yyyy</c:formatCode>
                <c:ptCount val="20"/>
                <c:pt idx="0">
                  <c:v>45866</c:v>
                </c:pt>
                <c:pt idx="1">
                  <c:v>45865</c:v>
                </c:pt>
                <c:pt idx="2">
                  <c:v>45863</c:v>
                </c:pt>
                <c:pt idx="3">
                  <c:v>45862</c:v>
                </c:pt>
                <c:pt idx="4">
                  <c:v>45861</c:v>
                </c:pt>
                <c:pt idx="5">
                  <c:v>45860</c:v>
                </c:pt>
                <c:pt idx="6">
                  <c:v>45859</c:v>
                </c:pt>
                <c:pt idx="7">
                  <c:v>45858</c:v>
                </c:pt>
                <c:pt idx="8">
                  <c:v>45857</c:v>
                </c:pt>
                <c:pt idx="9">
                  <c:v>45856</c:v>
                </c:pt>
                <c:pt idx="10">
                  <c:v>45855</c:v>
                </c:pt>
                <c:pt idx="11">
                  <c:v>45854</c:v>
                </c:pt>
                <c:pt idx="12">
                  <c:v>45853</c:v>
                </c:pt>
                <c:pt idx="13">
                  <c:v>45852</c:v>
                </c:pt>
                <c:pt idx="14">
                  <c:v>45851</c:v>
                </c:pt>
                <c:pt idx="15">
                  <c:v>45850</c:v>
                </c:pt>
                <c:pt idx="16">
                  <c:v>45849</c:v>
                </c:pt>
                <c:pt idx="17">
                  <c:v>45848</c:v>
                </c:pt>
                <c:pt idx="18">
                  <c:v>45847</c:v>
                </c:pt>
                <c:pt idx="19">
                  <c:v>45846</c:v>
                </c:pt>
              </c:numCache>
            </c:numRef>
          </c:cat>
          <c:val>
            <c:numRef>
              <c:f>'data 8h30'!$Q$47:$Q$66</c:f>
              <c:numCache>
                <c:formatCode>General</c:formatCode>
                <c:ptCount val="20"/>
                <c:pt idx="0">
                  <c:v>7.5598538149461714E-3</c:v>
                </c:pt>
                <c:pt idx="1">
                  <c:v>7.29767185263408E-3</c:v>
                </c:pt>
                <c:pt idx="2">
                  <c:v>2.6301169320519513E-3</c:v>
                </c:pt>
                <c:pt idx="3">
                  <c:v>1.1285574566590739E-3</c:v>
                </c:pt>
                <c:pt idx="4">
                  <c:v>-1.7222731231500976E-3</c:v>
                </c:pt>
                <c:pt idx="5">
                  <c:v>2.6098965693011067E-4</c:v>
                </c:pt>
                <c:pt idx="6">
                  <c:v>4.9692879454390493E-3</c:v>
                </c:pt>
                <c:pt idx="7">
                  <c:v>5.9944286645514655E-3</c:v>
                </c:pt>
                <c:pt idx="8">
                  <c:v>5.8532625947944616E-3</c:v>
                </c:pt>
                <c:pt idx="9">
                  <c:v>1.1406867100430484E-2</c:v>
                </c:pt>
                <c:pt idx="10">
                  <c:v>1.1451912723297819E-2</c:v>
                </c:pt>
                <c:pt idx="11">
                  <c:v>9.6543029244485767E-3</c:v>
                </c:pt>
                <c:pt idx="12">
                  <c:v>1.271741741652499E-2</c:v>
                </c:pt>
                <c:pt idx="13">
                  <c:v>7.423581422171921E-3</c:v>
                </c:pt>
                <c:pt idx="14">
                  <c:v>7.3950132046769479E-3</c:v>
                </c:pt>
                <c:pt idx="15">
                  <c:v>7.3504833573752038E-3</c:v>
                </c:pt>
                <c:pt idx="16">
                  <c:v>4.9882807134020712E-3</c:v>
                </c:pt>
                <c:pt idx="17">
                  <c:v>1.7653869231470942E-3</c:v>
                </c:pt>
                <c:pt idx="18">
                  <c:v>9.3407703985115553E-4</c:v>
                </c:pt>
                <c:pt idx="19">
                  <c:v>1.0742460772001916E-3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7.png"/><Relationship Id="rId3" Type="http://schemas.openxmlformats.org/officeDocument/2006/relationships/image" Target="../media/image6.png"/><Relationship Id="rId7" Type="http://schemas.openxmlformats.org/officeDocument/2006/relationships/chart" Target="../charts/chart4.xml"/><Relationship Id="rId12" Type="http://schemas.openxmlformats.org/officeDocument/2006/relationships/chart" Target="../charts/chart9.xml"/><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chart" Target="../charts/chart3.xml"/><Relationship Id="rId11" Type="http://schemas.openxmlformats.org/officeDocument/2006/relationships/chart" Target="../charts/chart8.xml"/><Relationship Id="rId5" Type="http://schemas.openxmlformats.org/officeDocument/2006/relationships/chart" Target="../charts/chart2.xml"/><Relationship Id="rId10" Type="http://schemas.openxmlformats.org/officeDocument/2006/relationships/chart" Target="../charts/chart7.xml"/><Relationship Id="rId4" Type="http://schemas.openxmlformats.org/officeDocument/2006/relationships/chart" Target="../charts/chart1.xml"/><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1400945</xdr:rowOff>
    </xdr:from>
    <xdr:to>
      <xdr:col>1</xdr:col>
      <xdr:colOff>14199</xdr:colOff>
      <xdr:row>0</xdr:row>
      <xdr:rowOff>3611218</xdr:rowOff>
    </xdr:to>
    <xdr:sp macro="" textlink="">
      <xdr:nvSpPr>
        <xdr:cNvPr id="2" name="Rectangle 1">
          <a:extLst>
            <a:ext uri="{FF2B5EF4-FFF2-40B4-BE49-F238E27FC236}">
              <a16:creationId xmlns:a16="http://schemas.microsoft.com/office/drawing/2014/main" id="{9D6D4B77-5249-414B-A342-48467F94C875}"/>
            </a:ext>
          </a:extLst>
        </xdr:cNvPr>
        <xdr:cNvSpPr/>
      </xdr:nvSpPr>
      <xdr:spPr>
        <a:xfrm>
          <a:off x="0" y="1400945"/>
          <a:ext cx="7492685" cy="2210273"/>
        </a:xfrm>
        <a:prstGeom prst="rect">
          <a:avLst/>
        </a:prstGeom>
        <a:solidFill>
          <a:srgbClr val="E7E6E6">
            <a:alpha val="3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0</xdr:col>
      <xdr:colOff>921208</xdr:colOff>
      <xdr:row>0</xdr:row>
      <xdr:rowOff>1939978</xdr:rowOff>
    </xdr:from>
    <xdr:ext cx="1200149" cy="1200149"/>
    <xdr:pic>
      <xdr:nvPicPr>
        <xdr:cNvPr id="5" name="Picture 4">
          <a:extLst>
            <a:ext uri="{FF2B5EF4-FFF2-40B4-BE49-F238E27FC236}">
              <a16:creationId xmlns:a16="http://schemas.microsoft.com/office/drawing/2014/main" id="{0AE3F5B3-CB77-4985-ADC3-B63F2F03E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1208" y="1939978"/>
          <a:ext cx="1200149" cy="1200149"/>
        </a:xfrm>
        <a:prstGeom prst="rect">
          <a:avLst/>
        </a:prstGeom>
      </xdr:spPr>
    </xdr:pic>
    <xdr:clientData/>
  </xdr:oneCellAnchor>
  <xdr:twoCellAnchor>
    <xdr:from>
      <xdr:col>0</xdr:col>
      <xdr:colOff>2193474</xdr:colOff>
      <xdr:row>0</xdr:row>
      <xdr:rowOff>1936935</xdr:rowOff>
    </xdr:from>
    <xdr:to>
      <xdr:col>0</xdr:col>
      <xdr:colOff>6917875</xdr:colOff>
      <xdr:row>0</xdr:row>
      <xdr:rowOff>2422710</xdr:rowOff>
    </xdr:to>
    <xdr:sp macro="" textlink="">
      <xdr:nvSpPr>
        <xdr:cNvPr id="6" name="TextBox 5">
          <a:extLst>
            <a:ext uri="{FF2B5EF4-FFF2-40B4-BE49-F238E27FC236}">
              <a16:creationId xmlns:a16="http://schemas.microsoft.com/office/drawing/2014/main" id="{978D15FC-7275-4176-81C4-B14B0EE23EF3}"/>
            </a:ext>
          </a:extLst>
        </xdr:cNvPr>
        <xdr:cNvSpPr txBox="1"/>
      </xdr:nvSpPr>
      <xdr:spPr>
        <a:xfrm>
          <a:off x="2193474" y="1936935"/>
          <a:ext cx="47244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2000" b="1">
              <a:solidFill>
                <a:schemeClr val="bg1"/>
              </a:solidFill>
              <a:latin typeface="+mn-lt"/>
            </a:rPr>
            <a:t>BÁO</a:t>
          </a:r>
          <a:r>
            <a:rPr lang="en-US" sz="2000" b="1" baseline="0">
              <a:solidFill>
                <a:schemeClr val="bg1"/>
              </a:solidFill>
              <a:latin typeface="+mn-lt"/>
            </a:rPr>
            <a:t> CÁO CHIẾN LƯỢC HÀNG NGÀY</a:t>
          </a:r>
          <a:endParaRPr lang="en-001" sz="2000" b="1">
            <a:solidFill>
              <a:schemeClr val="bg1"/>
            </a:solidFill>
            <a:latin typeface="+mn-lt"/>
          </a:endParaRPr>
        </a:p>
      </xdr:txBody>
    </xdr:sp>
    <xdr:clientData/>
  </xdr:twoCellAnchor>
  <xdr:twoCellAnchor>
    <xdr:from>
      <xdr:col>0</xdr:col>
      <xdr:colOff>2203718</xdr:colOff>
      <xdr:row>0</xdr:row>
      <xdr:rowOff>2336739</xdr:rowOff>
    </xdr:from>
    <xdr:to>
      <xdr:col>0</xdr:col>
      <xdr:colOff>6635553</xdr:colOff>
      <xdr:row>0</xdr:row>
      <xdr:rowOff>2822514</xdr:rowOff>
    </xdr:to>
    <xdr:sp macro="" textlink="$A$2">
      <xdr:nvSpPr>
        <xdr:cNvPr id="7" name="TextBox 6">
          <a:extLst>
            <a:ext uri="{FF2B5EF4-FFF2-40B4-BE49-F238E27FC236}">
              <a16:creationId xmlns:a16="http://schemas.microsoft.com/office/drawing/2014/main" id="{E84773B9-D5CB-4165-AFCE-0B514773D21B}"/>
            </a:ext>
          </a:extLst>
        </xdr:cNvPr>
        <xdr:cNvSpPr txBox="1"/>
      </xdr:nvSpPr>
      <xdr:spPr>
        <a:xfrm>
          <a:off x="2203718" y="2336739"/>
          <a:ext cx="443183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fld id="{33EC7540-91A7-4325-821F-4978152BE9C7}" type="TxLink">
            <a:rPr lang="en-US" sz="1600" b="1" i="0" u="none" strike="noStrike">
              <a:solidFill>
                <a:schemeClr val="bg1"/>
              </a:solidFill>
              <a:latin typeface="Calibri"/>
              <a:ea typeface="Calibri"/>
              <a:cs typeface="Calibri"/>
            </a:rPr>
            <a:pPr/>
            <a:t>BẢN TIN CHÀO BUỔI SÁNG NGÀY 28/07/2025</a:t>
          </a:fld>
          <a:endParaRPr lang="en-US" sz="1600" b="1" baseline="0">
            <a:solidFill>
              <a:schemeClr val="bg1"/>
            </a:solidFill>
            <a:latin typeface="+mn-lt"/>
          </a:endParaRPr>
        </a:p>
      </xdr:txBody>
    </xdr:sp>
    <xdr:clientData/>
  </xdr:twoCellAnchor>
  <xdr:twoCellAnchor>
    <xdr:from>
      <xdr:col>0</xdr:col>
      <xdr:colOff>2206120</xdr:colOff>
      <xdr:row>0</xdr:row>
      <xdr:rowOff>2680126</xdr:rowOff>
    </xdr:from>
    <xdr:to>
      <xdr:col>0</xdr:col>
      <xdr:colOff>7001278</xdr:colOff>
      <xdr:row>0</xdr:row>
      <xdr:rowOff>3165901</xdr:rowOff>
    </xdr:to>
    <xdr:sp macro="" textlink="">
      <xdr:nvSpPr>
        <xdr:cNvPr id="8" name="TextBox 7">
          <a:extLst>
            <a:ext uri="{FF2B5EF4-FFF2-40B4-BE49-F238E27FC236}">
              <a16:creationId xmlns:a16="http://schemas.microsoft.com/office/drawing/2014/main" id="{6DC749C2-994D-4128-830D-D834C4335F96}"/>
            </a:ext>
          </a:extLst>
        </xdr:cNvPr>
        <xdr:cNvSpPr txBox="1"/>
      </xdr:nvSpPr>
      <xdr:spPr>
        <a:xfrm>
          <a:off x="2206120" y="2680126"/>
          <a:ext cx="479515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Phòng</a:t>
          </a:r>
          <a:r>
            <a:rPr lang="en-US" sz="1600" b="1" baseline="0">
              <a:solidFill>
                <a:schemeClr val="bg1"/>
              </a:solidFill>
              <a:latin typeface="+mn-lt"/>
            </a:rPr>
            <a:t> Môi Giới &amp; Tư Vấn Đầu Tư</a:t>
          </a:r>
          <a:endParaRPr lang="en-001" sz="1600" b="1">
            <a:solidFill>
              <a:schemeClr val="bg1"/>
            </a:solidFill>
            <a:latin typeface="+mn-lt"/>
          </a:endParaRPr>
        </a:p>
      </xdr:txBody>
    </xdr:sp>
    <xdr:clientData/>
  </xdr:twoCellAnchor>
  <xdr:oneCellAnchor>
    <xdr:from>
      <xdr:col>0</xdr:col>
      <xdr:colOff>6233831</xdr:colOff>
      <xdr:row>0</xdr:row>
      <xdr:rowOff>118326</xdr:rowOff>
    </xdr:from>
    <xdr:ext cx="1032839" cy="430696"/>
    <xdr:pic>
      <xdr:nvPicPr>
        <xdr:cNvPr id="10" name="Picture 9">
          <a:extLst>
            <a:ext uri="{FF2B5EF4-FFF2-40B4-BE49-F238E27FC236}">
              <a16:creationId xmlns:a16="http://schemas.microsoft.com/office/drawing/2014/main" id="{DBE7769D-D95F-4BAA-BDDC-4A736E603C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33831" y="118326"/>
          <a:ext cx="1032839" cy="430696"/>
        </a:xfrm>
        <a:prstGeom prst="rect">
          <a:avLst/>
        </a:prstGeom>
      </xdr:spPr>
    </xdr:pic>
    <xdr:clientData/>
  </xdr:oneCellAnchor>
  <xdr:oneCellAnchor>
    <xdr:from>
      <xdr:col>11</xdr:col>
      <xdr:colOff>332034</xdr:colOff>
      <xdr:row>1</xdr:row>
      <xdr:rowOff>20569</xdr:rowOff>
    </xdr:from>
    <xdr:ext cx="1088069" cy="427478"/>
    <xdr:pic>
      <xdr:nvPicPr>
        <xdr:cNvPr id="24" name="Picture 23">
          <a:extLst>
            <a:ext uri="{FF2B5EF4-FFF2-40B4-BE49-F238E27FC236}">
              <a16:creationId xmlns:a16="http://schemas.microsoft.com/office/drawing/2014/main" id="{699E7A4D-DA0B-4AE4-8A09-EF5D31C774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75891" y="5220591"/>
          <a:ext cx="1088069" cy="427478"/>
        </a:xfrm>
        <a:prstGeom prst="rect">
          <a:avLst/>
        </a:prstGeom>
      </xdr:spPr>
    </xdr:pic>
    <xdr:clientData/>
  </xdr:oneCellAnchor>
  <xdr:twoCellAnchor>
    <xdr:from>
      <xdr:col>2</xdr:col>
      <xdr:colOff>14200</xdr:colOff>
      <xdr:row>2</xdr:row>
      <xdr:rowOff>153426</xdr:rowOff>
    </xdr:from>
    <xdr:to>
      <xdr:col>12</xdr:col>
      <xdr:colOff>108857</xdr:colOff>
      <xdr:row>3</xdr:row>
      <xdr:rowOff>14925</xdr:rowOff>
    </xdr:to>
    <xdr:sp macro="" textlink="">
      <xdr:nvSpPr>
        <xdr:cNvPr id="25" name="Rectangle 24">
          <a:extLst>
            <a:ext uri="{FF2B5EF4-FFF2-40B4-BE49-F238E27FC236}">
              <a16:creationId xmlns:a16="http://schemas.microsoft.com/office/drawing/2014/main" id="{EBB800F3-2D6E-49C7-9524-0CC26CEAF47D}"/>
            </a:ext>
          </a:extLst>
        </xdr:cNvPr>
        <xdr:cNvSpPr/>
      </xdr:nvSpPr>
      <xdr:spPr>
        <a:xfrm flipV="1">
          <a:off x="7655134" y="5537668"/>
          <a:ext cx="6525602"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2</xdr:col>
      <xdr:colOff>0</xdr:colOff>
      <xdr:row>4</xdr:row>
      <xdr:rowOff>12560</xdr:rowOff>
    </xdr:from>
    <xdr:to>
      <xdr:col>5</xdr:col>
      <xdr:colOff>12562</xdr:colOff>
      <xdr:row>10</xdr:row>
      <xdr:rowOff>20935</xdr:rowOff>
    </xdr:to>
    <xdr:graphicFrame macro="">
      <xdr:nvGraphicFramePr>
        <xdr:cNvPr id="11" name="Chart 10">
          <a:extLst>
            <a:ext uri="{FF2B5EF4-FFF2-40B4-BE49-F238E27FC236}">
              <a16:creationId xmlns:a16="http://schemas.microsoft.com/office/drawing/2014/main" id="{A651CA9C-8BE3-43E6-A959-0140BCDFD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485670</xdr:colOff>
      <xdr:row>4</xdr:row>
      <xdr:rowOff>0</xdr:rowOff>
    </xdr:from>
    <xdr:to>
      <xdr:col>9</xdr:col>
      <xdr:colOff>4187</xdr:colOff>
      <xdr:row>9</xdr:row>
      <xdr:rowOff>184221</xdr:rowOff>
    </xdr:to>
    <xdr:graphicFrame macro="">
      <xdr:nvGraphicFramePr>
        <xdr:cNvPr id="16" name="Chart 15">
          <a:extLst>
            <a:ext uri="{FF2B5EF4-FFF2-40B4-BE49-F238E27FC236}">
              <a16:creationId xmlns:a16="http://schemas.microsoft.com/office/drawing/2014/main" id="{A35D7CA8-69CA-4D24-B2AD-318996508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485669</xdr:colOff>
      <xdr:row>3</xdr:row>
      <xdr:rowOff>184219</xdr:rowOff>
    </xdr:from>
    <xdr:to>
      <xdr:col>13</xdr:col>
      <xdr:colOff>4186</xdr:colOff>
      <xdr:row>9</xdr:row>
      <xdr:rowOff>188408</xdr:rowOff>
    </xdr:to>
    <xdr:graphicFrame macro="">
      <xdr:nvGraphicFramePr>
        <xdr:cNvPr id="17" name="Chart 16">
          <a:extLst>
            <a:ext uri="{FF2B5EF4-FFF2-40B4-BE49-F238E27FC236}">
              <a16:creationId xmlns:a16="http://schemas.microsoft.com/office/drawing/2014/main" id="{CFD932EF-1B57-4F94-8781-FAA19A379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159098</xdr:colOff>
      <xdr:row>10</xdr:row>
      <xdr:rowOff>196780</xdr:rowOff>
    </xdr:from>
    <xdr:to>
      <xdr:col>5</xdr:col>
      <xdr:colOff>8374</xdr:colOff>
      <xdr:row>16</xdr:row>
      <xdr:rowOff>200969</xdr:rowOff>
    </xdr:to>
    <xdr:graphicFrame macro="">
      <xdr:nvGraphicFramePr>
        <xdr:cNvPr id="18" name="Chart 17">
          <a:extLst>
            <a:ext uri="{FF2B5EF4-FFF2-40B4-BE49-F238E27FC236}">
              <a16:creationId xmlns:a16="http://schemas.microsoft.com/office/drawing/2014/main" id="{D3DCB4FB-59A0-4C2B-8227-E44226390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485670</xdr:colOff>
      <xdr:row>10</xdr:row>
      <xdr:rowOff>209344</xdr:rowOff>
    </xdr:from>
    <xdr:to>
      <xdr:col>9</xdr:col>
      <xdr:colOff>4187</xdr:colOff>
      <xdr:row>17</xdr:row>
      <xdr:rowOff>5</xdr:rowOff>
    </xdr:to>
    <xdr:graphicFrame macro="">
      <xdr:nvGraphicFramePr>
        <xdr:cNvPr id="19" name="Chart 18">
          <a:extLst>
            <a:ext uri="{FF2B5EF4-FFF2-40B4-BE49-F238E27FC236}">
              <a16:creationId xmlns:a16="http://schemas.microsoft.com/office/drawing/2014/main" id="{906FB701-2520-4D4A-91D7-C4DF75DB7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477297</xdr:colOff>
      <xdr:row>10</xdr:row>
      <xdr:rowOff>205155</xdr:rowOff>
    </xdr:from>
    <xdr:to>
      <xdr:col>12</xdr:col>
      <xdr:colOff>594529</xdr:colOff>
      <xdr:row>16</xdr:row>
      <xdr:rowOff>209344</xdr:rowOff>
    </xdr:to>
    <xdr:graphicFrame macro="">
      <xdr:nvGraphicFramePr>
        <xdr:cNvPr id="20" name="Chart 19">
          <a:extLst>
            <a:ext uri="{FF2B5EF4-FFF2-40B4-BE49-F238E27FC236}">
              <a16:creationId xmlns:a16="http://schemas.microsoft.com/office/drawing/2014/main" id="{CF22836C-27C7-419E-A230-02B3B40BB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159099</xdr:colOff>
      <xdr:row>18</xdr:row>
      <xdr:rowOff>12560</xdr:rowOff>
    </xdr:from>
    <xdr:to>
      <xdr:col>5</xdr:col>
      <xdr:colOff>8375</xdr:colOff>
      <xdr:row>24</xdr:row>
      <xdr:rowOff>20935</xdr:rowOff>
    </xdr:to>
    <xdr:graphicFrame macro="">
      <xdr:nvGraphicFramePr>
        <xdr:cNvPr id="21" name="Chart 20">
          <a:extLst>
            <a:ext uri="{FF2B5EF4-FFF2-40B4-BE49-F238E27FC236}">
              <a16:creationId xmlns:a16="http://schemas.microsoft.com/office/drawing/2014/main" id="{3486830A-A017-4814-9B7E-062A904CB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489858</xdr:colOff>
      <xdr:row>18</xdr:row>
      <xdr:rowOff>0</xdr:rowOff>
    </xdr:from>
    <xdr:to>
      <xdr:col>9</xdr:col>
      <xdr:colOff>8375</xdr:colOff>
      <xdr:row>24</xdr:row>
      <xdr:rowOff>8375</xdr:rowOff>
    </xdr:to>
    <xdr:graphicFrame macro="">
      <xdr:nvGraphicFramePr>
        <xdr:cNvPr id="22" name="Chart 21">
          <a:extLst>
            <a:ext uri="{FF2B5EF4-FFF2-40B4-BE49-F238E27FC236}">
              <a16:creationId xmlns:a16="http://schemas.microsoft.com/office/drawing/2014/main" id="{5C433582-1458-4672-8989-F13719E17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485670</xdr:colOff>
      <xdr:row>18</xdr:row>
      <xdr:rowOff>5522</xdr:rowOff>
    </xdr:from>
    <xdr:to>
      <xdr:col>13</xdr:col>
      <xdr:colOff>4187</xdr:colOff>
      <xdr:row>24</xdr:row>
      <xdr:rowOff>20936</xdr:rowOff>
    </xdr:to>
    <xdr:graphicFrame macro="">
      <xdr:nvGraphicFramePr>
        <xdr:cNvPr id="23" name="Chart 22">
          <a:extLst>
            <a:ext uri="{FF2B5EF4-FFF2-40B4-BE49-F238E27FC236}">
              <a16:creationId xmlns:a16="http://schemas.microsoft.com/office/drawing/2014/main" id="{2D17AC93-29BD-4038-B4AF-32746DF0D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24</xdr:col>
      <xdr:colOff>805147</xdr:colOff>
      <xdr:row>26</xdr:row>
      <xdr:rowOff>16380</xdr:rowOff>
    </xdr:from>
    <xdr:ext cx="1088069" cy="427478"/>
    <xdr:pic>
      <xdr:nvPicPr>
        <xdr:cNvPr id="27" name="Picture 26">
          <a:extLst>
            <a:ext uri="{FF2B5EF4-FFF2-40B4-BE49-F238E27FC236}">
              <a16:creationId xmlns:a16="http://schemas.microsoft.com/office/drawing/2014/main" id="{A180EFAB-9F08-4430-988F-4B8D7B84A22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0516908"/>
          <a:ext cx="1088069" cy="427478"/>
        </a:xfrm>
        <a:prstGeom prst="rect">
          <a:avLst/>
        </a:prstGeom>
      </xdr:spPr>
    </xdr:pic>
    <xdr:clientData/>
  </xdr:oneCellAnchor>
  <xdr:twoCellAnchor>
    <xdr:from>
      <xdr:col>15</xdr:col>
      <xdr:colOff>12562</xdr:colOff>
      <xdr:row>27</xdr:row>
      <xdr:rowOff>149234</xdr:rowOff>
    </xdr:from>
    <xdr:to>
      <xdr:col>24</xdr:col>
      <xdr:colOff>1214176</xdr:colOff>
      <xdr:row>28</xdr:row>
      <xdr:rowOff>10733</xdr:rowOff>
    </xdr:to>
    <xdr:sp macro="" textlink="">
      <xdr:nvSpPr>
        <xdr:cNvPr id="28" name="Rectangle 27">
          <a:extLst>
            <a:ext uri="{FF2B5EF4-FFF2-40B4-BE49-F238E27FC236}">
              <a16:creationId xmlns:a16="http://schemas.microsoft.com/office/drawing/2014/main" id="{03A41378-1A4B-43C2-BE65-95C127267692}"/>
            </a:ext>
          </a:extLst>
        </xdr:cNvPr>
        <xdr:cNvSpPr/>
      </xdr:nvSpPr>
      <xdr:spPr>
        <a:xfrm flipV="1">
          <a:off x="15039034" y="10833981"/>
          <a:ext cx="6506307"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24</xdr:col>
      <xdr:colOff>805147</xdr:colOff>
      <xdr:row>38</xdr:row>
      <xdr:rowOff>16380</xdr:rowOff>
    </xdr:from>
    <xdr:ext cx="1088069" cy="427478"/>
    <xdr:pic>
      <xdr:nvPicPr>
        <xdr:cNvPr id="38" name="Picture 37">
          <a:extLst>
            <a:ext uri="{FF2B5EF4-FFF2-40B4-BE49-F238E27FC236}">
              <a16:creationId xmlns:a16="http://schemas.microsoft.com/office/drawing/2014/main" id="{CC34EBC7-AA3B-4779-8C02-9A3C3D8B80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17890" y="10493880"/>
          <a:ext cx="1088069" cy="427478"/>
        </a:xfrm>
        <a:prstGeom prst="rect">
          <a:avLst/>
        </a:prstGeom>
      </xdr:spPr>
    </xdr:pic>
    <xdr:clientData/>
  </xdr:oneCellAnchor>
  <xdr:twoCellAnchor>
    <xdr:from>
      <xdr:col>15</xdr:col>
      <xdr:colOff>12562</xdr:colOff>
      <xdr:row>39</xdr:row>
      <xdr:rowOff>149234</xdr:rowOff>
    </xdr:from>
    <xdr:to>
      <xdr:col>24</xdr:col>
      <xdr:colOff>1214176</xdr:colOff>
      <xdr:row>40</xdr:row>
      <xdr:rowOff>10733</xdr:rowOff>
    </xdr:to>
    <xdr:sp macro="" textlink="">
      <xdr:nvSpPr>
        <xdr:cNvPr id="39" name="Rectangle 38">
          <a:extLst>
            <a:ext uri="{FF2B5EF4-FFF2-40B4-BE49-F238E27FC236}">
              <a16:creationId xmlns:a16="http://schemas.microsoft.com/office/drawing/2014/main" id="{BE32E680-57C2-4D86-9E3C-4A86894F24DF}"/>
            </a:ext>
          </a:extLst>
        </xdr:cNvPr>
        <xdr:cNvSpPr/>
      </xdr:nvSpPr>
      <xdr:spPr>
        <a:xfrm flipV="1">
          <a:off x="15023962" y="10811791"/>
          <a:ext cx="6502957" cy="46556"/>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24</xdr:col>
      <xdr:colOff>805147</xdr:colOff>
      <xdr:row>50</xdr:row>
      <xdr:rowOff>16380</xdr:rowOff>
    </xdr:from>
    <xdr:ext cx="1088069" cy="427478"/>
    <xdr:pic>
      <xdr:nvPicPr>
        <xdr:cNvPr id="40" name="Picture 39">
          <a:extLst>
            <a:ext uri="{FF2B5EF4-FFF2-40B4-BE49-F238E27FC236}">
              <a16:creationId xmlns:a16="http://schemas.microsoft.com/office/drawing/2014/main" id="{F65987C7-AD63-467D-9ECF-3E1D97CA21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5804852"/>
          <a:ext cx="1088069" cy="427478"/>
        </a:xfrm>
        <a:prstGeom prst="rect">
          <a:avLst/>
        </a:prstGeom>
      </xdr:spPr>
    </xdr:pic>
    <xdr:clientData/>
  </xdr:oneCellAnchor>
  <xdr:twoCellAnchor>
    <xdr:from>
      <xdr:col>15</xdr:col>
      <xdr:colOff>12562</xdr:colOff>
      <xdr:row>51</xdr:row>
      <xdr:rowOff>149234</xdr:rowOff>
    </xdr:from>
    <xdr:to>
      <xdr:col>24</xdr:col>
      <xdr:colOff>1214176</xdr:colOff>
      <xdr:row>52</xdr:row>
      <xdr:rowOff>10733</xdr:rowOff>
    </xdr:to>
    <xdr:sp macro="" textlink="">
      <xdr:nvSpPr>
        <xdr:cNvPr id="41" name="Rectangle 40">
          <a:extLst>
            <a:ext uri="{FF2B5EF4-FFF2-40B4-BE49-F238E27FC236}">
              <a16:creationId xmlns:a16="http://schemas.microsoft.com/office/drawing/2014/main" id="{B168EDFE-B503-4293-BCDA-1FD639E02003}"/>
            </a:ext>
          </a:extLst>
        </xdr:cNvPr>
        <xdr:cNvSpPr/>
      </xdr:nvSpPr>
      <xdr:spPr>
        <a:xfrm flipV="1">
          <a:off x="15039034" y="16130300"/>
          <a:ext cx="6506307" cy="54092"/>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27</xdr:col>
      <xdr:colOff>852142</xdr:colOff>
      <xdr:row>69</xdr:row>
      <xdr:rowOff>121532</xdr:rowOff>
    </xdr:from>
    <xdr:ext cx="1442710" cy="1288880"/>
    <xdr:pic>
      <xdr:nvPicPr>
        <xdr:cNvPr id="42" name="Picture 41">
          <a:extLst>
            <a:ext uri="{FF2B5EF4-FFF2-40B4-BE49-F238E27FC236}">
              <a16:creationId xmlns:a16="http://schemas.microsoft.com/office/drawing/2014/main" id="{F0CFEFA7-18F9-4D54-A3DE-EEC1E630623B}"/>
            </a:ext>
          </a:extLst>
        </xdr:cNvPr>
        <xdr:cNvPicPr>
          <a:picLocks noChangeAspect="1"/>
        </xdr:cNvPicPr>
      </xdr:nvPicPr>
      <xdr:blipFill>
        <a:blip xmlns:r="http://schemas.openxmlformats.org/officeDocument/2006/relationships" r:embed="rId13"/>
        <a:stretch>
          <a:fillRect/>
        </a:stretch>
      </xdr:blipFill>
      <xdr:spPr>
        <a:xfrm>
          <a:off x="23253049" y="29631283"/>
          <a:ext cx="1442710" cy="1288880"/>
        </a:xfrm>
        <a:prstGeom prst="rect">
          <a:avLst/>
        </a:prstGeom>
      </xdr:spPr>
    </xdr:pic>
    <xdr:clientData/>
  </xdr:oneCellAnchor>
  <xdr:twoCellAnchor>
    <xdr:from>
      <xdr:col>27</xdr:col>
      <xdr:colOff>8757</xdr:colOff>
      <xdr:row>63</xdr:row>
      <xdr:rowOff>148803</xdr:rowOff>
    </xdr:from>
    <xdr:to>
      <xdr:col>33</xdr:col>
      <xdr:colOff>506422</xdr:colOff>
      <xdr:row>64</xdr:row>
      <xdr:rowOff>9939</xdr:rowOff>
    </xdr:to>
    <xdr:sp macro="" textlink="">
      <xdr:nvSpPr>
        <xdr:cNvPr id="43" name="Rectangle 42">
          <a:extLst>
            <a:ext uri="{FF2B5EF4-FFF2-40B4-BE49-F238E27FC236}">
              <a16:creationId xmlns:a16="http://schemas.microsoft.com/office/drawing/2014/main" id="{E15D7456-C9EB-4718-8ABB-C437AD5346DB}"/>
            </a:ext>
          </a:extLst>
        </xdr:cNvPr>
        <xdr:cNvSpPr/>
      </xdr:nvSpPr>
      <xdr:spPr>
        <a:xfrm>
          <a:off x="22409664" y="26662617"/>
          <a:ext cx="6517938"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33</xdr:col>
      <xdr:colOff>109000</xdr:colOff>
      <xdr:row>62</xdr:row>
      <xdr:rowOff>14198</xdr:rowOff>
    </xdr:from>
    <xdr:ext cx="1088069" cy="427478"/>
    <xdr:pic>
      <xdr:nvPicPr>
        <xdr:cNvPr id="44" name="Picture 43">
          <a:extLst>
            <a:ext uri="{FF2B5EF4-FFF2-40B4-BE49-F238E27FC236}">
              <a16:creationId xmlns:a16="http://schemas.microsoft.com/office/drawing/2014/main" id="{FD07B740-AAD8-4F8D-9CAA-5E8F362BE0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30180" y="26343428"/>
          <a:ext cx="1088069" cy="427478"/>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220B494-7052-4EEB-A53D-EC97F85FC116}" autoFormatId="16" applyNumberFormats="0" applyBorderFormats="0" applyFontFormats="0" applyPatternFormats="0" applyAlignmentFormats="0" applyWidthHeightFormats="0">
  <queryTableRefresh nextId="3">
    <queryTableFields count="2">
      <queryTableField id="1" name="time" tableColumnId="1"/>
      <queryTableField id="2" name="dat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C101AEA6-56F6-4212-8235-7C4CE4108EB0}" autoFormatId="16" applyNumberFormats="0" applyBorderFormats="0" applyFontFormats="0" applyPatternFormats="0" applyAlignmentFormats="0" applyWidthHeightFormats="0">
  <queryTableRefresh nextId="20">
    <queryTableFields count="8">
      <queryTableField id="1" name="date" tableColumnId="1"/>
      <queryTableField id="2" name="ticker" tableColumnId="2"/>
      <queryTableField id="3" name="close" tableColumnId="3"/>
      <queryTableField id="13" name="1d_diff" tableColumnId="9"/>
      <queryTableField id="4" name="1d_change" tableColumnId="4"/>
      <queryTableField id="9" name="cum_change" tableColumnId="5"/>
      <queryTableField id="7" name="market" tableColumnId="7"/>
      <queryTableField id="8" name="typ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3728EB7-BF89-4D93-BDE6-40FCB3F6074E}" autoFormatId="16" applyNumberFormats="0" applyBorderFormats="0" applyFontFormats="0" applyPatternFormats="0" applyAlignmentFormats="0" applyWidthHeightFormats="0">
  <queryTableRefresh nextId="21">
    <queryTableFields count="10">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1" name="news_type" tableColumnId="1"/>
      <queryTableField id="8" name="word_count" tableColumnId="8"/>
      <queryTableField id="9" name="impact" tableColumnId="9"/>
      <queryTableField id="12" name="ai_selected" tableColumnId="10"/>
    </queryTableFields>
  </queryTableRefresh>
</queryTable>
</file>

<file path=xl/richData/_rels/rdRichValueWebImage.xml.rels><?xml version="1.0" encoding="UTF-8" standalone="yes"?>
<Relationships xmlns="http://schemas.openxmlformats.org/package/2006/relationships"><Relationship Id="rId3" Type="http://schemas.openxmlformats.org/officeDocument/2006/relationships/hyperlink" Target="https://media.vneconomy.vn/640x360/images/upload/2025/07/25/108176209-1753345078390-gettyima.png" TargetMode="External"/><Relationship Id="rId2" Type="http://schemas.openxmlformats.org/officeDocument/2006/relationships/image" Target="../media/image1.jpeg"/><Relationship Id="rId1" Type="http://schemas.openxmlformats.org/officeDocument/2006/relationships/hyperlink" Target="https://cdn.vietnambiz.vn/1881912202208555/images/2025/07/26/crawl-20250726205326758.jpeg?width=700" TargetMode="External"/><Relationship Id="rId5" Type="http://schemas.openxmlformats.org/officeDocument/2006/relationships/image" Target="../media/image2.jpg"/><Relationship Id="rId4" Type="http://schemas.openxmlformats.org/officeDocument/2006/relationships/hyperlink" Target="https://cdn1.vietnambiz.vn/1881912202208555/images/2025/07/26/img9691-20250726151645589-avatar-fb-20250726151807774.jpg?width=600&amp;height=315" TargetMode="Externa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3.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rd>
    <address r:id="rId3"/>
  </webImageSrd>
  <webImageSrd>
    <address r:id="rId4"/>
    <blip r:id="rId5"/>
  </webImageSrd>
</webImagesSrd>
</file>

<file path=xl/richData/rdrichvalue.xml><?xml version="1.0" encoding="utf-8"?>
<rvData xmlns="http://schemas.microsoft.com/office/spreadsheetml/2017/richdata" count="4">
  <rv s="0">
    <v>0</v>
    <v>5</v>
  </rv>
  <rv s="1">
    <v>0</v>
    <v>1</v>
    <v>0</v>
    <v>1</v>
    <v>image</v>
  </rv>
  <rv s="1">
    <v>-1</v>
    <v>1</v>
    <v>0</v>
    <v>1</v>
    <v>image</v>
  </rv>
  <rv s="1">
    <v>2</v>
    <v>1</v>
    <v>0</v>
    <v>1</v>
    <v>image</v>
  </rv>
</rvData>
</file>

<file path=xl/richData/rdrichvaluestructure.xml><?xml version="1.0" encoding="utf-8"?>
<rvStructures xmlns="http://schemas.microsoft.com/office/spreadsheetml/2017/richdata" count="2">
  <s t="_localImage">
    <k n="_rvRel:LocalImageIdentifier" t="i"/>
    <k n="CalcOrigin" t="i"/>
  </s>
  <s t="_webimage">
    <k n="WebImageIdentifier" t="i"/>
    <k n="CalcOrigin" t="i"/>
    <k n="ComputedImage" t="b"/>
    <k n="ImageSizing"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540578-643A-438B-865D-F403FB212A99}" name="daily_8h30_time" displayName="daily_8h30_time" ref="A1:B2" tableType="queryTable" totalsRowShown="0">
  <autoFilter ref="A1:B2" xr:uid="{59540578-643A-438B-865D-F403FB212A99}"/>
  <tableColumns count="2">
    <tableColumn id="1" xr3:uid="{D3B95131-768C-4BE9-9EDF-A0ACE5BC3120}" uniqueName="1" name="time" queryTableFieldId="1" dataDxfId="49"/>
    <tableColumn id="2" xr3:uid="{24832ADF-485E-4183-B097-4954B5CC8656}" uniqueName="2" name="date" queryTableFieldId="2" dataDxfId="4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1A53C9-FC04-4EB8-A626-3D1F9AD01714}" name="daily_8h30_data" displayName="daily_8h30_data" ref="A1:H181" tableType="queryTable" totalsRowShown="0">
  <autoFilter ref="A1:H181" xr:uid="{CC1A53C9-FC04-4EB8-A626-3D1F9AD01714}"/>
  <tableColumns count="8">
    <tableColumn id="1" xr3:uid="{16E2D318-7369-4ADF-95F7-DF5F5856B0CB}" uniqueName="1" name="date" queryTableFieldId="1" dataDxfId="47"/>
    <tableColumn id="2" xr3:uid="{DC70E0B3-6607-436A-B628-7901FD6908F9}" uniqueName="2" name="ticker" queryTableFieldId="2" dataDxfId="46"/>
    <tableColumn id="3" xr3:uid="{C96C458B-1DB8-4AA3-A373-E0BD874AF953}" uniqueName="3" name="close" queryTableFieldId="3"/>
    <tableColumn id="9" xr3:uid="{9B7E07DF-100E-4A15-B160-ED95F8AF6660}" uniqueName="9" name="1d_diff" queryTableFieldId="13"/>
    <tableColumn id="4" xr3:uid="{2FABA7F2-71AB-443F-95E5-2C9E46FD0F11}" uniqueName="4" name="1d_change" queryTableFieldId="4"/>
    <tableColumn id="5" xr3:uid="{8E1EB3FD-667E-4BCB-A9E6-E03AD7F72CB0}" uniqueName="5" name="cum_change" queryTableFieldId="9"/>
    <tableColumn id="7" xr3:uid="{2C4738F4-BDEA-48CB-81FB-2A98D23D1498}" uniqueName="7" name="market" queryTableFieldId="7" dataDxfId="45"/>
    <tableColumn id="8" xr3:uid="{66E6611C-10BB-44C1-8D09-184018F055C8}" uniqueName="8" name="type" queryTableFieldId="8" dataDxfId="4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8257D-3371-4A35-9552-5E407319E778}" name="daily_8h30_news" displayName="daily_8h30_news" ref="A1:J31" tableType="queryTable" totalsRowShown="0">
  <autoFilter ref="A1:J31" xr:uid="{25D8257D-3371-4A35-9552-5E407319E778}"/>
  <tableColumns count="10">
    <tableColumn id="2" xr3:uid="{5F169189-319B-4C15-A876-D965DC1DE771}" uniqueName="2" name="source" queryTableFieldId="2" dataDxfId="43"/>
    <tableColumn id="3" xr3:uid="{BD7BD682-2605-42E9-978B-94FB164FCF1E}" uniqueName="3" name="title" queryTableFieldId="3" dataDxfId="42"/>
    <tableColumn id="4" xr3:uid="{A905E4C9-EEBE-4841-A43B-F14CB3460749}" uniqueName="4" name="content" queryTableFieldId="4" dataDxfId="41"/>
    <tableColumn id="5" xr3:uid="{A9B58CA8-B535-4EFC-BAD2-EDEA355BCF6C}" uniqueName="5" name="image_url" queryTableFieldId="5" dataDxfId="40"/>
    <tableColumn id="6" xr3:uid="{1C3C3C04-47F2-4241-B2D6-86831B3CBC90}" uniqueName="6" name="article_url" queryTableFieldId="6" dataDxfId="39"/>
    <tableColumn id="7" xr3:uid="{D383E02F-BE8F-4284-9450-AE3A3493ABD4}" uniqueName="7" name="published_time" queryTableFieldId="7" dataDxfId="38"/>
    <tableColumn id="1" xr3:uid="{EA10FB92-FCB0-4BE5-932A-D13B2425CD9D}" uniqueName="1" name="news_type" queryTableFieldId="1" dataDxfId="37"/>
    <tableColumn id="8" xr3:uid="{07F50A2D-7E87-4D35-AB57-11098F123275}" uniqueName="8" name="word_count" queryTableFieldId="8"/>
    <tableColumn id="9" xr3:uid="{A499F4FF-62A1-43EB-B441-A0129BA0A3E2}" uniqueName="9" name="impact" queryTableFieldId="9" dataDxfId="36"/>
    <tableColumn id="10" xr3:uid="{63E562D6-4C6A-4D7D-876B-4D2E4A82557B}" uniqueName="10" name="ai_selected" queryTableFieldId="12" dataDxf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BBF-8B81-4194-BEC0-FFB7003F3B27}">
  <dimension ref="A1:AI72"/>
  <sheetViews>
    <sheetView tabSelected="1" view="pageBreakPreview" topLeftCell="E24" zoomScale="115" zoomScaleNormal="70" zoomScaleSheetLayoutView="115" workbookViewId="0">
      <selection activeCell="AC35" sqref="AC35"/>
    </sheetView>
  </sheetViews>
  <sheetFormatPr defaultRowHeight="14.5" x14ac:dyDescent="0.35"/>
  <cols>
    <col min="1" max="1" width="107.08984375" customWidth="1"/>
    <col min="2" max="2" width="2.26953125" customWidth="1"/>
    <col min="3" max="3" width="10.7265625" customWidth="1"/>
    <col min="4" max="5" width="8.81640625" customWidth="1"/>
    <col min="6" max="6" width="7.1796875" customWidth="1"/>
    <col min="7" max="7" width="10.7265625" customWidth="1"/>
    <col min="8" max="9" width="8.81640625" customWidth="1"/>
    <col min="10" max="10" width="7.1796875" customWidth="1"/>
    <col min="11" max="11" width="10.7265625" customWidth="1"/>
    <col min="12" max="13" width="8.81640625" customWidth="1"/>
    <col min="14" max="15" width="2.26953125" customWidth="1"/>
    <col min="16" max="16" width="6.81640625" customWidth="1"/>
    <col min="17" max="17" width="24.54296875" customWidth="1"/>
    <col min="18" max="18" width="2.453125" customWidth="1"/>
    <col min="19" max="19" width="6.81640625" customWidth="1"/>
    <col min="20" max="20" width="12.26953125" customWidth="1"/>
    <col min="21" max="21" width="8.453125" customWidth="1"/>
    <col min="22" max="22" width="3.81640625" customWidth="1"/>
    <col min="23" max="23" width="2.453125" customWidth="1"/>
    <col min="24" max="24" width="6.81640625" customWidth="1"/>
    <col min="25" max="25" width="24.54296875" customWidth="1"/>
    <col min="26" max="27" width="2.26953125" customWidth="1"/>
    <col min="28" max="30" width="14.54296875" customWidth="1"/>
    <col min="31" max="31" width="11.81640625" customWidth="1"/>
    <col min="32" max="34" width="14.54296875" customWidth="1"/>
    <col min="35" max="35" width="2.26953125" customWidth="1"/>
    <col min="61" max="61" width="2.26953125" customWidth="1"/>
    <col min="62" max="74" width="7.1796875" customWidth="1"/>
    <col min="75" max="75" width="2.26953125" customWidth="1"/>
  </cols>
  <sheetData>
    <row r="1" spans="1:13" ht="409.5" customHeight="1" x14ac:dyDescent="0.35">
      <c r="A1" t="e" vm="1">
        <v>#VALUE!</v>
      </c>
    </row>
    <row r="2" spans="1:13" ht="14.65" customHeight="1" x14ac:dyDescent="0.35">
      <c r="A2" t="str">
        <f>"BẢN TIN CHÀO BUỔI SÁNG NGÀY " &amp; daily_8h30_time[[#This Row],[date]]</f>
        <v>BẢN TIN CHÀO BUỔI SÁNG NGÀY 28/07/2025</v>
      </c>
      <c r="C2" s="45" t="s">
        <v>50</v>
      </c>
      <c r="D2" s="45"/>
      <c r="E2" s="45"/>
      <c r="F2" s="45"/>
      <c r="G2" s="45"/>
      <c r="H2" s="45"/>
    </row>
    <row r="3" spans="1:13" ht="14.65" customHeight="1" x14ac:dyDescent="0.35">
      <c r="C3" s="45"/>
      <c r="D3" s="45"/>
      <c r="E3" s="45"/>
      <c r="F3" s="45"/>
      <c r="G3" s="45"/>
      <c r="H3" s="45"/>
    </row>
    <row r="4" spans="1:13" ht="15" customHeight="1" x14ac:dyDescent="0.35"/>
    <row r="5" spans="1:13" ht="16.899999999999999" customHeight="1" x14ac:dyDescent="0.35">
      <c r="C5" s="11" t="s">
        <v>24</v>
      </c>
      <c r="D5" s="14" t="s">
        <v>47</v>
      </c>
      <c r="E5" s="14" t="s">
        <v>48</v>
      </c>
      <c r="G5" s="11" t="s">
        <v>25</v>
      </c>
      <c r="H5" s="14" t="s">
        <v>47</v>
      </c>
      <c r="I5" s="14" t="s">
        <v>48</v>
      </c>
      <c r="K5" s="11" t="s">
        <v>39</v>
      </c>
      <c r="L5" s="14" t="s">
        <v>47</v>
      </c>
      <c r="M5" s="14" t="s">
        <v>48</v>
      </c>
    </row>
    <row r="6" spans="1:13" ht="16.899999999999999" customHeight="1" x14ac:dyDescent="0.35">
      <c r="C6" s="4">
        <f>'data 8h30'!B3</f>
        <v>1557.4200439453125</v>
      </c>
      <c r="D6" s="12">
        <f>'data 8h30'!C3</f>
        <v>26.2900390625</v>
      </c>
      <c r="E6" s="13">
        <f>'data 8h30'!D3</f>
        <v>1.7170350642114363E-2</v>
      </c>
      <c r="F6" s="5"/>
      <c r="G6" s="4">
        <f>'data 8h30'!H3</f>
        <v>1695.6300048828125</v>
      </c>
      <c r="H6" s="12">
        <f>'data 8h30'!I3</f>
        <v>26.300048828125</v>
      </c>
      <c r="I6" s="13">
        <f>'data 8h30'!J3</f>
        <v>1.5754853456462659E-2</v>
      </c>
      <c r="K6" s="4">
        <f>'data 8h30'!N3</f>
        <v>1693</v>
      </c>
      <c r="L6" s="12">
        <f>'data 8h30'!O3</f>
        <v>20</v>
      </c>
      <c r="M6" s="13">
        <f>'data 8h30'!P3</f>
        <v>1.1954572624028659E-2</v>
      </c>
    </row>
    <row r="7" spans="1:13" ht="16.899999999999999" customHeight="1" x14ac:dyDescent="0.35"/>
    <row r="8" spans="1:13" ht="16.899999999999999" customHeight="1" x14ac:dyDescent="0.35"/>
    <row r="9" spans="1:13" ht="16.899999999999999" customHeight="1" x14ac:dyDescent="0.35"/>
    <row r="10" spans="1:13" ht="16.899999999999999" customHeight="1" x14ac:dyDescent="0.35"/>
    <row r="11" spans="1:13" ht="15" customHeight="1" x14ac:dyDescent="0.35"/>
    <row r="12" spans="1:13" ht="16.899999999999999" customHeight="1" x14ac:dyDescent="0.35">
      <c r="C12" s="11" t="s">
        <v>22</v>
      </c>
      <c r="D12" s="14" t="s">
        <v>47</v>
      </c>
      <c r="E12" s="14" t="s">
        <v>48</v>
      </c>
      <c r="G12" s="11" t="s">
        <v>23</v>
      </c>
      <c r="H12" s="14" t="s">
        <v>47</v>
      </c>
      <c r="I12" s="14" t="s">
        <v>48</v>
      </c>
      <c r="K12" s="11" t="s">
        <v>21</v>
      </c>
      <c r="L12" s="14" t="s">
        <v>47</v>
      </c>
      <c r="M12" s="14" t="s">
        <v>48</v>
      </c>
    </row>
    <row r="13" spans="1:13" ht="16.899999999999999" customHeight="1" x14ac:dyDescent="0.35">
      <c r="C13" s="4">
        <f>'data 8h30'!B25</f>
        <v>44901.921875</v>
      </c>
      <c r="D13" s="12">
        <f>'data 8h30'!C25</f>
        <v>208.01171875</v>
      </c>
      <c r="E13" s="13">
        <f>'data 8h30'!D25</f>
        <v>4.6541400835771185E-3</v>
      </c>
      <c r="G13" s="4">
        <f>'data 8h30'!H25</f>
        <v>9133.7900390625</v>
      </c>
      <c r="H13" s="12">
        <f>'data 8h30'!I25</f>
        <v>13.48046875</v>
      </c>
      <c r="I13" s="13">
        <f>'data 8h30'!J25</f>
        <v>1.4780714016420227E-3</v>
      </c>
      <c r="K13" s="4">
        <f>'data 8h30'!N25</f>
        <v>3597.93701171875</v>
      </c>
      <c r="L13" s="12">
        <f>'data 8h30'!O25</f>
        <v>4.28173828125</v>
      </c>
      <c r="M13" s="13">
        <f>'data 8h30'!P25</f>
        <v>1.1914716230292388E-3</v>
      </c>
    </row>
    <row r="14" spans="1:13" ht="16.899999999999999" customHeight="1" x14ac:dyDescent="0.35"/>
    <row r="15" spans="1:13" ht="16.899999999999999" customHeight="1" x14ac:dyDescent="0.35"/>
    <row r="16" spans="1:13" ht="16.899999999999999" customHeight="1" x14ac:dyDescent="0.35"/>
    <row r="17" spans="3:25" ht="16.899999999999999" customHeight="1" x14ac:dyDescent="0.35"/>
    <row r="18" spans="3:25" ht="15" customHeight="1" x14ac:dyDescent="0.35"/>
    <row r="19" spans="3:25" ht="16.899999999999999" customHeight="1" x14ac:dyDescent="0.35">
      <c r="C19" s="11" t="s">
        <v>49</v>
      </c>
      <c r="D19" s="14" t="s">
        <v>47</v>
      </c>
      <c r="E19" s="14" t="s">
        <v>48</v>
      </c>
      <c r="G19" s="11" t="s">
        <v>192</v>
      </c>
      <c r="H19" s="14" t="s">
        <v>47</v>
      </c>
      <c r="I19" s="14" t="s">
        <v>48</v>
      </c>
      <c r="K19" s="11" t="s">
        <v>26</v>
      </c>
      <c r="L19" s="14" t="s">
        <v>47</v>
      </c>
      <c r="M19" s="14" t="s">
        <v>48</v>
      </c>
    </row>
    <row r="20" spans="3:25" ht="16.899999999999999" customHeight="1" x14ac:dyDescent="0.35">
      <c r="C20" s="4">
        <f>'data 8h30'!B47</f>
        <v>3341.7724609375</v>
      </c>
      <c r="D20" s="12">
        <f>'data 8h30'!C47</f>
        <v>4.42041015625</v>
      </c>
      <c r="E20" s="13">
        <f>'data 8h30'!D47</f>
        <v>1.3245261779366579E-3</v>
      </c>
      <c r="G20" s="4">
        <f>'data 8h30'!H47</f>
        <v>75</v>
      </c>
      <c r="H20" s="12">
        <f>'data 8h30'!I47</f>
        <v>-0.6699981689453125</v>
      </c>
      <c r="I20" s="13">
        <f>'data 8h30'!J47</f>
        <v>-8.8542115125922471E-3</v>
      </c>
      <c r="K20" s="4">
        <f>'data 8h30'!N47</f>
        <v>98.086756664320944</v>
      </c>
      <c r="L20" s="12">
        <f>'data 8h30'!O47</f>
        <v>2.5709837683379533E-2</v>
      </c>
      <c r="M20" s="13">
        <f>'data 8h30'!P47</f>
        <v>2.6218196231209134E-4</v>
      </c>
    </row>
    <row r="21" spans="3:25" ht="16.899999999999999" customHeight="1" x14ac:dyDescent="0.35"/>
    <row r="22" spans="3:25" ht="16.899999999999999" customHeight="1" x14ac:dyDescent="0.35"/>
    <row r="23" spans="3:25" ht="16.899999999999999" customHeight="1" x14ac:dyDescent="0.35"/>
    <row r="24" spans="3:25" ht="16.899999999999999" customHeight="1" x14ac:dyDescent="0.35"/>
    <row r="25" spans="3:25" ht="17.25" customHeight="1" thickBot="1" x14ac:dyDescent="0.4">
      <c r="C25" s="49" t="str">
        <f>"*Dữ liệu cập nhật lúc " &amp; daily_8h30_time!$A$2 &amp; " ngày " &amp; daily_8h30_time!$B$2</f>
        <v>*Dữ liệu cập nhật lúc 15:00 ngày 28/07/2025</v>
      </c>
      <c r="D25" s="49"/>
      <c r="E25" s="49"/>
      <c r="F25" s="49"/>
      <c r="G25" s="49"/>
      <c r="H25" s="49"/>
      <c r="I25" s="49"/>
      <c r="J25" s="49"/>
      <c r="K25" s="49"/>
      <c r="L25" s="49"/>
      <c r="M25" s="49"/>
    </row>
    <row r="26" spans="3:25" ht="17.149999999999999" customHeight="1" x14ac:dyDescent="0.35">
      <c r="C26" s="50" t="str">
        <f>"BÁO CÁO CHIẾN LƯỢC HÀNG NGÀY | " &amp; $A$2</f>
        <v>BÁO CÁO CHIẾN LƯỢC HÀNG NGÀY | BẢN TIN CHÀO BUỔI SÁNG NGÀY 28/07/2025</v>
      </c>
      <c r="D26" s="50"/>
      <c r="E26" s="50"/>
      <c r="F26" s="50"/>
      <c r="G26" s="50"/>
      <c r="H26" s="50"/>
      <c r="I26" s="50"/>
      <c r="J26" s="8"/>
      <c r="K26" s="9"/>
      <c r="L26" s="9"/>
      <c r="M26" s="10" t="s">
        <v>45</v>
      </c>
    </row>
    <row r="27" spans="3:25" ht="14.65" customHeight="1" x14ac:dyDescent="0.35">
      <c r="P27" s="45" t="s">
        <v>52</v>
      </c>
      <c r="Q27" s="45"/>
      <c r="R27" s="45"/>
      <c r="S27" s="45"/>
      <c r="T27" s="3"/>
      <c r="U27" s="3"/>
    </row>
    <row r="28" spans="3:25" ht="14.65" customHeight="1" x14ac:dyDescent="0.35">
      <c r="P28" s="45"/>
      <c r="Q28" s="45"/>
      <c r="R28" s="45"/>
      <c r="S28" s="45"/>
      <c r="T28" s="3"/>
      <c r="U28" s="3"/>
    </row>
    <row r="30" spans="3:25" ht="30.5" customHeight="1" x14ac:dyDescent="0.35">
      <c r="P30" s="46" t="e" cm="1" vm="2">
        <f t="array" ref="P30">_xlfn.IMAGE(TRANSPOSE(_xlfn._xlws.FILTER('news 8h30'!H3:H12, 'news 8h30'!A3:A12="o")), "image", 1)</f>
        <v>#VALUE!</v>
      </c>
      <c r="Q30" s="46"/>
      <c r="R30" s="46"/>
      <c r="S30" s="46"/>
      <c r="T30" s="46"/>
      <c r="U30" s="47" t="str" cm="1">
        <f t="array" ref="U30">TRANSPOSE(_xlfn._xlws.FILTER('news 8h30'!F3:F12, 'news 8h30'!A3:A12="o"))</f>
        <v>Chứng khoán 25 năm vươn đỉnh lịch sử - Bài cuối: Kỳ vọng nâng hạng, đón dòng vốn mới</v>
      </c>
      <c r="V30" s="47"/>
      <c r="W30" s="47"/>
      <c r="X30" s="47"/>
      <c r="Y30" s="47"/>
    </row>
    <row r="31" spans="3:25" ht="85.5" customHeight="1" x14ac:dyDescent="0.35">
      <c r="P31" s="46"/>
      <c r="Q31" s="46"/>
      <c r="R31" s="46"/>
      <c r="S31" s="46"/>
      <c r="T31" s="46"/>
      <c r="U31" s="48" t="str" cm="1">
        <f t="array" ref="U31">TRIM(SUBSTITUTE(TRANSPOSE(_xlfn._xlws.FILTER('news 8h30'!G3:G12, 'news 8h30'!A3:A12="o")), CHAR(10), " "))</f>
        <v>Thị trường chứng khoán Việt Nam hướng đến nâng hạng, thu hút vốn dài hạn mạnh mẽ, GDP tăng 7,25%. Dragon Capital kỳ vọng Việt Nam dẫn đầu Đông Nam Á về hạ tầng thập niên 2030. Nghị quyết 68/2025/NQ-TW thúc đẩy tái cấu trúc thị trường chứng khoán khẩn trương. Thông tư 18/2025/TT-BTC triển khai giao dịch không ký quỹ, đơn giản hóa thủ tục cho NĐTNN. VACPA phối hợp nâng cao chất lượng kiểm toán, đảm bảo minh bạch thông tin tài chính.</v>
      </c>
      <c r="V31" s="48"/>
      <c r="W31" s="48"/>
      <c r="X31" s="48"/>
      <c r="Y31" s="48"/>
    </row>
    <row r="32" spans="3:25" ht="13.5" customHeight="1" x14ac:dyDescent="0.35">
      <c r="P32" s="46"/>
      <c r="Q32" s="46"/>
      <c r="R32" s="46"/>
      <c r="S32" s="46"/>
      <c r="T32" s="46"/>
      <c r="U32" s="27" t="s">
        <v>57</v>
      </c>
      <c r="V32" s="38" t="str" cm="1">
        <f t="array" ref="V32">TRANSPOSE(_xlfn._xlws.FILTER('news 8h30'!D3:D12, 'news 8h30'!A3:A12="o"))</f>
        <v>Tích cực</v>
      </c>
      <c r="W32" s="38"/>
      <c r="X32" s="38"/>
      <c r="Y32" s="38"/>
    </row>
    <row r="33" spans="11:30" ht="7" customHeight="1" x14ac:dyDescent="0.35">
      <c r="Q33" s="16"/>
      <c r="R33" s="15"/>
      <c r="S33" s="15"/>
      <c r="T33" s="15"/>
      <c r="U33" s="15"/>
      <c r="V33" s="16"/>
      <c r="W33" s="15"/>
      <c r="X33" s="15"/>
      <c r="Y33" s="15"/>
    </row>
    <row r="34" spans="11:30" ht="53" customHeight="1" x14ac:dyDescent="0.35">
      <c r="K34" s="21" t="str" cm="1">
        <f t="array" ref="K34:M34">TRANSPOSE(_xlfn._xlws.FILTER('news 8h30'!F3:F12, 'news 8h30'!A3:A12="x"))</f>
        <v>Đồng bộ thể chế, tăng tốc số hóa tạo “đòn bẩy” đưa thị trường chứng khoán bứt phá</v>
      </c>
      <c r="L34" s="21" t="str">
        <v>Hà Nội ban hành kế hoạch triển khai Nghị quyết 68 về phát triển kinh tế tư nhân</v>
      </c>
      <c r="M34" s="21" t="str">
        <v>Sáng mai, Chính phủ sẽ gặp lãnh đạo Vinhomes, Novaland, Sunshine Group và loạt doanh nghiệp lớn để họp bàn một nội dung quan trọng</v>
      </c>
      <c r="N34" t="s">
        <v>55</v>
      </c>
      <c r="P34" s="42" t="str">
        <f>K34</f>
        <v>Đồng bộ thể chế, tăng tốc số hóa tạo “đòn bẩy” đưa thị trường chứng khoán bứt phá</v>
      </c>
      <c r="Q34" s="42"/>
      <c r="R34" s="22"/>
      <c r="S34" s="43" t="str">
        <f>L34</f>
        <v>Hà Nội ban hành kế hoạch triển khai Nghị quyết 68 về phát triển kinh tế tư nhân</v>
      </c>
      <c r="T34" s="43"/>
      <c r="U34" s="43"/>
      <c r="V34" s="43"/>
      <c r="W34" s="22"/>
      <c r="X34" s="42" t="str">
        <f>M34</f>
        <v>Sáng mai, Chính phủ sẽ gặp lãnh đạo Vinhomes, Novaland, Sunshine Group và loạt doanh nghiệp lớn để họp bàn một nội dung quan trọng</v>
      </c>
      <c r="Y34" s="42"/>
    </row>
    <row r="35" spans="11:30" ht="124.5" customHeight="1" x14ac:dyDescent="0.35">
      <c r="K35" s="20" t="str" cm="1">
        <f t="array" ref="K35:M35">TRANSPOSE(_xlfn._xlws.FILTER('news 8h30'!G3:G12, 'news 8h30'!A3:A12="x"))</f>
        <v>Thị trường chứng khoán Việt Nam phát triển theo xu thế thời đại, hướng tới chuyển đổi số, xanh, tuần hoàn.  Dự kiến nâng hạng thị trường mới nổi năm 2025, thu hút 25 tỷ USD vốn nước ngoài.  Vốn hóa HOSE đạt 218 tỷ USD với hơn 10 triệu tài khoản đầu tư.  VN-Index tăng từ 100 lên 1.512 điểm sau 25 năm hoạt động.  Hệ thống KRX vận hành giúp tăng tốc độ giao dịch, minh bạch và thu hút nhà đầu tư.</v>
      </c>
      <c r="L35" s="20" t="str">
        <v>Hà Nội ban hành Kế hoạch 196/KH-UBND triển khai Nghị quyết 68 của Bộ Chính trị. Kế hoạch xác định 8 nhóm giải pháp trọng tâm nhằm phát triển kinh tế tư nhân. Mục tiêu là đưa khu vực tư nhân trở thành động lực quan trọng phát triển Thủ đô. Thành phố sẽ cải cách thể chế, tháo gỡ vướng mắc tiếp cận đất đai, vốn. Hà Nội chú trọng liên kết doanh nghiệp và phát triển doanh nghiệp tư nhân lớn mạnh.</v>
      </c>
      <c r="M35" s="20" t="str">
        <v>Sáng 29/7/2025, họp bàn Dự án Luật thuế TNCN thay thế. Phó Thủ tướng Hồ Đức Phớc chủ trì cuộc họp tại Trụ sở Chính phủ.  Nhiều bộ, hiệp hội bất động sản, tài chính, chứng khoán tham dự. Các tập đoàn bất động sản lớn và công ty chứng khoán hàng đầu cũng góp mặt. Bộ Tài chính chuẩn bị 40 bộ tài liệu cho cuộc họp quan trọng này.</v>
      </c>
      <c r="N35" t="s">
        <v>55</v>
      </c>
      <c r="P35" s="44" t="str">
        <f>TRIM(SUBSTITUTE(K35, CHAR(10), " "))</f>
        <v>Thị trường chứng khoán Việt Nam phát triển theo xu thế thời đại, hướng tới chuyển đổi số, xanh, tuần hoàn. Dự kiến nâng hạng thị trường mới nổi năm 2025, thu hút 25 tỷ USD vốn nước ngoài. Vốn hóa HOSE đạt 218 tỷ USD với hơn 10 triệu tài khoản đầu tư. VN-Index tăng từ 100 lên 1.512 điểm sau 25 năm hoạt động. Hệ thống KRX vận hành giúp tăng tốc độ giao dịch, minh bạch và thu hút nhà đầu tư.</v>
      </c>
      <c r="Q35" s="44"/>
      <c r="S35" s="44" t="str">
        <f>TRIM(SUBSTITUTE(L35, CHAR(10), " "))</f>
        <v>Hà Nội ban hành Kế hoạch 196/KH-UBND triển khai Nghị quyết 68 của Bộ Chính trị. Kế hoạch xác định 8 nhóm giải pháp trọng tâm nhằm phát triển kinh tế tư nhân. Mục tiêu là đưa khu vực tư nhân trở thành động lực quan trọng phát triển Thủ đô. Thành phố sẽ cải cách thể chế, tháo gỡ vướng mắc tiếp cận đất đai, vốn. Hà Nội chú trọng liên kết doanh nghiệp và phát triển doanh nghiệp tư nhân lớn mạnh.</v>
      </c>
      <c r="T35" s="44"/>
      <c r="U35" s="44"/>
      <c r="V35" s="44"/>
      <c r="X35" s="44" t="str">
        <f>TRIM(SUBSTITUTE(M35, CHAR(10), " "))</f>
        <v>Sáng 29/7/2025, họp bàn Dự án Luật thuế TNCN thay thế. Phó Thủ tướng Hồ Đức Phớc chủ trì cuộc họp tại Trụ sở Chính phủ. Nhiều bộ, hiệp hội bất động sản, tài chính, chứng khoán tham dự. Các tập đoàn bất động sản lớn và công ty chứng khoán hàng đầu cũng góp mặt. Bộ Tài chính chuẩn bị 40 bộ tài liệu cho cuộc họp quan trọng này.</v>
      </c>
      <c r="Y35" s="44"/>
    </row>
    <row r="36" spans="11:30" ht="21.4" customHeight="1" x14ac:dyDescent="0.35">
      <c r="K36" s="24" t="str" cm="1">
        <f t="array" ref="K36:M36">TRANSPOSE(_xlfn._xlws.FILTER('news 8h30'!D3:D12, 'news 8h30'!A3:A12="x"))</f>
        <v>Tích cực</v>
      </c>
      <c r="L36" s="24" t="str">
        <v>Tích cực</v>
      </c>
      <c r="M36" s="24" t="str">
        <v>Tích cực</v>
      </c>
      <c r="N36" t="s">
        <v>55</v>
      </c>
      <c r="P36" s="26" t="s">
        <v>57</v>
      </c>
      <c r="Q36" s="25" t="str">
        <f>K36</f>
        <v>Tích cực</v>
      </c>
      <c r="R36" s="23"/>
      <c r="S36" s="26" t="s">
        <v>57</v>
      </c>
      <c r="T36" s="38" t="str">
        <f>L36</f>
        <v>Tích cực</v>
      </c>
      <c r="U36" s="38"/>
      <c r="V36" s="38"/>
      <c r="W36" s="23"/>
      <c r="X36" s="26" t="s">
        <v>57</v>
      </c>
      <c r="Y36" s="38" t="str">
        <f>M36</f>
        <v>Tích cực</v>
      </c>
      <c r="Z36" s="38"/>
    </row>
    <row r="37" spans="11:30" ht="17.149999999999999" customHeight="1" thickBot="1" x14ac:dyDescent="0.4">
      <c r="R37" s="23"/>
      <c r="S37" s="23"/>
      <c r="T37" s="23"/>
      <c r="U37" s="23"/>
      <c r="V37" s="23"/>
      <c r="W37" s="23"/>
      <c r="X37" s="23"/>
      <c r="Y37" s="6" t="str">
        <f>"*Dữ liệu cập nhật lúc " &amp; daily_8h30_time!$A$2 &amp; " ngày " &amp; daily_8h30_time!$B$2</f>
        <v>*Dữ liệu cập nhật lúc 15:00 ngày 28/07/2025</v>
      </c>
      <c r="Z37" s="23"/>
      <c r="AA37" s="23"/>
      <c r="AB37" s="23"/>
      <c r="AC37" s="23"/>
      <c r="AD37" s="23"/>
    </row>
    <row r="38" spans="11:30" ht="17.149999999999999" customHeight="1" x14ac:dyDescent="0.35">
      <c r="P38" s="39" t="str">
        <f>"BÁO CÁO CHIẾN LƯỢC HÀNG NGÀY | " &amp; $A$2</f>
        <v>BÁO CÁO CHIẾN LƯỢC HÀNG NGÀY | BẢN TIN CHÀO BUỔI SÁNG NGÀY 28/07/2025</v>
      </c>
      <c r="Q38" s="39"/>
      <c r="R38" s="39"/>
      <c r="S38" s="39"/>
      <c r="T38" s="39"/>
      <c r="U38" s="7"/>
      <c r="V38" s="9"/>
      <c r="W38" s="9"/>
      <c r="X38" s="9"/>
      <c r="Y38" s="10" t="s">
        <v>58</v>
      </c>
    </row>
    <row r="39" spans="11:30" ht="15" customHeight="1" x14ac:dyDescent="0.35">
      <c r="P39" s="45" t="s">
        <v>59</v>
      </c>
      <c r="Q39" s="45"/>
      <c r="R39" s="45"/>
      <c r="S39" s="45"/>
      <c r="T39" s="3"/>
      <c r="U39" s="3"/>
    </row>
    <row r="40" spans="11:30" ht="15" customHeight="1" x14ac:dyDescent="0.35">
      <c r="P40" s="45"/>
      <c r="Q40" s="45"/>
      <c r="R40" s="45"/>
      <c r="S40" s="45"/>
      <c r="T40" s="3"/>
      <c r="U40" s="3"/>
    </row>
    <row r="42" spans="11:30" ht="33" customHeight="1" x14ac:dyDescent="0.35">
      <c r="P42" s="46" t="e" cm="1" vm="3">
        <f t="array" ref="P42">_xlfn.IMAGE(TRANSPOSE(_xlfn._xlws.FILTER('news 8h30'!H15:H24, 'news 8h30'!A15:A24="o")), "image", 1)</f>
        <v>#VALUE!</v>
      </c>
      <c r="Q42" s="46"/>
      <c r="R42" s="46"/>
      <c r="S42" s="46"/>
      <c r="T42" s="46"/>
      <c r="U42" s="47" t="str" cm="1">
        <f t="array" ref="U42">TRANSPOSE(_xlfn._xlws.FILTER('news 8h30'!F15:F24, 'news 8h30'!A15:A24="o"))</f>
        <v>ECB giữ nguyên lãi suất sau 8 lần hạ liên tiếp</v>
      </c>
      <c r="V42" s="47"/>
      <c r="W42" s="47"/>
      <c r="X42" s="47"/>
      <c r="Y42" s="47"/>
    </row>
    <row r="43" spans="11:30" ht="86.5" customHeight="1" x14ac:dyDescent="0.35">
      <c r="P43" s="46"/>
      <c r="Q43" s="46"/>
      <c r="R43" s="46"/>
      <c r="S43" s="46"/>
      <c r="T43" s="46"/>
      <c r="U43" s="48" t="str" cm="1">
        <f t="array" ref="U43">TRIM(SUBSTITUTE(TRANSPOSE(_xlfn._xlws.FILTER('news 8h30'!G15:G24, 'news 8h30'!A15:A24="o")), CHAR(10), " "))</f>
        <v>ECB giữ nguyên lãi suất hiện hành do bất ổn thương mại với Mỹ trước thời hạn 1/8. Lạm phát tháng 6 tại eurozone là 2%, đúng mục tiêu của ECB. Xuất khẩu EU sang Mỹ năm ngoái đạt 503 tỷ euro, mối quan hệ kinh tế rất quan trọng. Tương lai thương mại hai bên vẫn bấp bênh, có thể giảm thuế quan xuống 15%. ECB có thể hạ lãi suất thêm nếu đàm phán thương mại thất bại.</v>
      </c>
      <c r="V43" s="48"/>
      <c r="W43" s="48"/>
      <c r="X43" s="48"/>
      <c r="Y43" s="48"/>
    </row>
    <row r="44" spans="11:30" x14ac:dyDescent="0.35">
      <c r="P44" s="46"/>
      <c r="Q44" s="46"/>
      <c r="R44" s="46"/>
      <c r="S44" s="46"/>
      <c r="T44" s="46"/>
      <c r="U44" s="27" t="s">
        <v>57</v>
      </c>
      <c r="V44" s="38" t="str" cm="1">
        <f t="array" ref="V44">TRANSPOSE(_xlfn._xlws.FILTER('news 8h30'!D15:D24, 'news 8h30'!A15:A24="o"))</f>
        <v>Trung lập</v>
      </c>
      <c r="W44" s="38"/>
      <c r="X44" s="38"/>
      <c r="Y44" s="38"/>
    </row>
    <row r="45" spans="11:30" ht="12" customHeight="1" x14ac:dyDescent="0.35">
      <c r="Q45" s="16"/>
      <c r="R45" s="15"/>
      <c r="S45" s="15"/>
      <c r="T45" s="15"/>
      <c r="U45" s="15"/>
      <c r="V45" s="16"/>
      <c r="W45" s="15"/>
      <c r="X45" s="15"/>
      <c r="Y45" s="15"/>
    </row>
    <row r="46" spans="11:30" ht="44" customHeight="1" x14ac:dyDescent="0.35">
      <c r="K46" s="21" t="str" cm="1">
        <f t="array" ref="K46:M46">TRANSPOSE(_xlfn._xlws.FILTER('news 8h30'!F15:F24, 'news 8h30'!A15:A24="x"))</f>
        <v>SCMP: Mỹ - Trung sẽ gia hạn đình chiến thuế quan thêm 90 ngày</v>
      </c>
      <c r="L46" s="21" t="str">
        <v>Lệnh trừng phạt bắt đầu gây hậu quả cho toàn thế giới?</v>
      </c>
      <c r="M46" s="21" t="str">
        <v>Bất bình với luật của EU, nước xuất khẩu LNG lớn thứ 3 thế giới doạ ngừng cung cấp khí đốt cho khối</v>
      </c>
      <c r="P46" s="42" t="str">
        <f>K46</f>
        <v>SCMP: Mỹ - Trung sẽ gia hạn đình chiến thuế quan thêm 90 ngày</v>
      </c>
      <c r="Q46" s="42"/>
      <c r="R46" s="22"/>
      <c r="S46" s="43" t="str">
        <f>L46</f>
        <v>Lệnh trừng phạt bắt đầu gây hậu quả cho toàn thế giới?</v>
      </c>
      <c r="T46" s="43"/>
      <c r="U46" s="43"/>
      <c r="V46" s="43"/>
      <c r="W46" s="22"/>
      <c r="X46" s="42" t="str">
        <f>M46</f>
        <v>Bất bình với luật của EU, nước xuất khẩu LNG lớn thứ 3 thế giới doạ ngừng cung cấp khí đốt cho khối</v>
      </c>
      <c r="Y46" s="42"/>
    </row>
    <row r="47" spans="11:30" ht="124.5" customHeight="1" x14ac:dyDescent="0.35">
      <c r="K47" s="20" t="str" cm="1">
        <f t="array" ref="K47:M47">TRANSPOSE(_xlfn._xlws.FILTER('news 8h30'!G15:G24, 'news 8h30'!A15:A24="x"))</f>
        <v xml:space="preserve">Mỹ và Trung Quốc dự kiến gia hạn đình chiến thuế quan thêm 90 ngày tại Stockholm. Thỏa thuận ngừng bắn thuế quan trước đó đã hết hạn vào ngày 12 tháng 8 năm 2025. Bắc Kinh sẽ thảo luận về thuế quan liên quan đến fentanyl, áp mức 20% ban đầu. Trump cho biết Mỹ đang rất gần thỏa thuận, mức thuế trung bình 51.1% hiện tại. Cuộc đàm phán có thể là bước chuẩn bị cho thỏa thuận lớn hơn vào tháng 10.
</v>
      </c>
      <c r="L47" s="20" t="str">
        <v>Giá dầu tăng nhờ lạc quan đàm phán thương mại Mỹ-EU và Nga hạn chế xuất khẩu. Dầu WTI lên $66,38, Brent đạt $69,51, tăng hơn 0,5%. Chevron quay lại Venezuela bổ sung 200.000 thùng/ngày. Tin Nga hạn chế xuất khẩu xăng do trừng phạt phương Tây đẩy giá tăng. Các lệnh trừng phạt này gây nguy cơ thiếu hụt, dẫn đến giá dầu tăng mạnh.</v>
      </c>
      <c r="M47" s="20" t="str">
        <v>Qatar đe dọa ngừng xuất khẩu LNG sang EU do phản đối luật mới của khối này. Luật yêu cầu doanh nghiệp rà soát vấn đề lao động và môi trường chuỗi cung ứng. QatarEnergy không có kế hoạch đạt phát thải ròng bằng không gần tương lai. EU nhập khẩu 12-14% sản lượng LNG của Qatar sau khủng hoảng Nga-Ukraine. Vi phạm luật mới có thể khiến doanh nghiệp bị phạt tới 5% doanh thu toàn cầu.</v>
      </c>
      <c r="P47" s="44" t="str">
        <f>TRIM(SUBSTITUTE(K47, CHAR(10), " "))</f>
        <v>Mỹ và Trung Quốc dự kiến gia hạn đình chiến thuế quan thêm 90 ngày tại Stockholm. Thỏa thuận ngừng bắn thuế quan trước đó đã hết hạn vào ngày 12 tháng 8 năm 2025. Bắc Kinh sẽ thảo luận về thuế quan liên quan đến fentanyl, áp mức 20% ban đầu. Trump cho biết Mỹ đang rất gần thỏa thuận, mức thuế trung bình 51.1% hiện tại. Cuộc đàm phán có thể là bước chuẩn bị cho thỏa thuận lớn hơn vào tháng 10.</v>
      </c>
      <c r="Q47" s="44"/>
      <c r="S47" s="44" t="str">
        <f>TRIM(SUBSTITUTE(L47, CHAR(10), " "))</f>
        <v>Giá dầu tăng nhờ lạc quan đàm phán thương mại Mỹ-EU và Nga hạn chế xuất khẩu. Dầu WTI lên $66,38, Brent đạt $69,51, tăng hơn 0,5%. Chevron quay lại Venezuela bổ sung 200.000 thùng/ngày. Tin Nga hạn chế xuất khẩu xăng do trừng phạt phương Tây đẩy giá tăng. Các lệnh trừng phạt này gây nguy cơ thiếu hụt, dẫn đến giá dầu tăng mạnh.</v>
      </c>
      <c r="T47" s="44"/>
      <c r="U47" s="44"/>
      <c r="V47" s="44"/>
      <c r="X47" s="44" t="str">
        <f>TRIM(SUBSTITUTE(M47, CHAR(10), " "))</f>
        <v>Qatar đe dọa ngừng xuất khẩu LNG sang EU do phản đối luật mới của khối này. Luật yêu cầu doanh nghiệp rà soát vấn đề lao động và môi trường chuỗi cung ứng. QatarEnergy không có kế hoạch đạt phát thải ròng bằng không gần tương lai. EU nhập khẩu 12-14% sản lượng LNG của Qatar sau khủng hoảng Nga-Ukraine. Vi phạm luật mới có thể khiến doanh nghiệp bị phạt tới 5% doanh thu toàn cầu.</v>
      </c>
      <c r="Y47" s="44"/>
    </row>
    <row r="48" spans="11:30" ht="21.4" customHeight="1" x14ac:dyDescent="0.35">
      <c r="K48" s="24" t="str" cm="1">
        <f t="array" ref="K48:M48">TRANSPOSE(_xlfn._xlws.FILTER('news 8h30'!D15:D24, 'news 8h30'!A15:A24="x"))</f>
        <v>Tích cực</v>
      </c>
      <c r="L48" s="24" t="str">
        <v>Tiêu cực</v>
      </c>
      <c r="M48" s="24" t="str">
        <v>Tiêu cực</v>
      </c>
      <c r="P48" s="26" t="s">
        <v>57</v>
      </c>
      <c r="Q48" s="25" t="str">
        <f>K48</f>
        <v>Tích cực</v>
      </c>
      <c r="R48" s="23"/>
      <c r="S48" s="26" t="s">
        <v>57</v>
      </c>
      <c r="T48" s="38" t="str">
        <f>L48</f>
        <v>Tiêu cực</v>
      </c>
      <c r="U48" s="38"/>
      <c r="V48" s="38"/>
      <c r="W48" s="23"/>
      <c r="X48" s="26" t="s">
        <v>57</v>
      </c>
      <c r="Y48" s="38" t="str">
        <f>M48</f>
        <v>Tiêu cực</v>
      </c>
      <c r="Z48" s="38"/>
    </row>
    <row r="49" spans="11:34" ht="16.75" customHeight="1" thickBot="1" x14ac:dyDescent="0.4">
      <c r="R49" s="23"/>
      <c r="S49" s="23"/>
      <c r="T49" s="23"/>
      <c r="U49" s="23"/>
      <c r="V49" s="23"/>
      <c r="W49" s="23"/>
      <c r="X49" s="23"/>
      <c r="Y49" s="6" t="str">
        <f>"*Dữ liệu cập nhật lúc " &amp; daily_8h30_time!$A$2 &amp; " ngày " &amp; daily_8h30_time!$B$2</f>
        <v>*Dữ liệu cập nhật lúc 15:00 ngày 28/07/2025</v>
      </c>
      <c r="Z49" s="23"/>
    </row>
    <row r="50" spans="11:34" ht="17.149999999999999" customHeight="1" x14ac:dyDescent="0.35">
      <c r="P50" s="39" t="str">
        <f>"BÁO CÁO CHIẾN LƯỢC HÀNG NGÀY | " &amp; $A$2</f>
        <v>BÁO CÁO CHIẾN LƯỢC HÀNG NGÀY | BẢN TIN CHÀO BUỔI SÁNG NGÀY 28/07/2025</v>
      </c>
      <c r="Q50" s="39"/>
      <c r="R50" s="39"/>
      <c r="S50" s="39"/>
      <c r="T50" s="39"/>
      <c r="U50" s="7"/>
      <c r="V50" s="9"/>
      <c r="W50" s="9"/>
      <c r="X50" s="9"/>
      <c r="Y50" s="10" t="s">
        <v>61</v>
      </c>
    </row>
    <row r="51" spans="11:34" ht="14.65" customHeight="1" x14ac:dyDescent="0.35">
      <c r="P51" s="45" t="s">
        <v>60</v>
      </c>
      <c r="Q51" s="45"/>
      <c r="R51" s="45"/>
      <c r="S51" s="45"/>
      <c r="T51" s="3"/>
      <c r="U51" s="3"/>
    </row>
    <row r="52" spans="11:34" ht="14.65" customHeight="1" x14ac:dyDescent="0.35">
      <c r="P52" s="45"/>
      <c r="Q52" s="45"/>
      <c r="R52" s="45"/>
      <c r="S52" s="45"/>
      <c r="T52" s="3"/>
      <c r="U52" s="3"/>
    </row>
    <row r="54" spans="11:34" ht="35" customHeight="1" x14ac:dyDescent="0.35">
      <c r="P54" s="46" t="e" cm="1" vm="4">
        <f t="array" ref="P54">_xlfn.IMAGE(TRANSPOSE(_xlfn._xlws.FILTER('news 8h30'!H27:H36, 'news 8h30'!A27:A36="o")), "image", 1)</f>
        <v>#VALUE!</v>
      </c>
      <c r="Q54" s="46"/>
      <c r="R54" s="46"/>
      <c r="S54" s="46"/>
      <c r="T54" s="46"/>
      <c r="U54" s="47" t="str" cm="1">
        <f t="array" ref="U54">TRANSPOSE(_xlfn._xlws.FILTER('news 8h30'!F27:F36, 'news 8h30'!A27:A36="o"))</f>
        <v>Vietnam Airlines được gia hạn cơ cấu nợ đến hết năm 2027</v>
      </c>
      <c r="V54" s="47"/>
      <c r="W54" s="47"/>
      <c r="X54" s="47"/>
      <c r="Y54" s="47"/>
    </row>
    <row r="55" spans="11:34" ht="75.5" customHeight="1" x14ac:dyDescent="0.35">
      <c r="P55" s="46"/>
      <c r="Q55" s="46"/>
      <c r="R55" s="46"/>
      <c r="S55" s="46"/>
      <c r="T55" s="46"/>
      <c r="U55" s="48" t="str" cm="1">
        <f t="array" ref="U55">TRIM(SUBSTITUTE(TRANSPOSE(_xlfn._xlws.FILTER('news 8h30'!G27:G36, 'news 8h30'!A27:A36="o")), CHAR(10), " "))</f>
        <v>Ngân hàng Nhà nước gia hạn nợ Vietnam Airlines đến 31/12/2027, theo Thông tư 16/2025. Các ngân hàng thương mại đàm phán lại lịch trả nợ gốc và lãi cho hãng hàng không. Mục tiêu doanh thu 116.715 tỷ đồng và lợi nhuận trước thuế 5.554 tỷ đồng năm 2025. Vốn chủ sở hữu cải thiện, tuy nhiên vẫn còn âm hơn 5.800 tỷ đồng vào quý I. Ngân hàng phải phân loại nợ và trích lập dự phòng rủi ro theo quyết định riêng.</v>
      </c>
      <c r="V55" s="48"/>
      <c r="W55" s="48"/>
      <c r="X55" s="48"/>
      <c r="Y55" s="48"/>
    </row>
    <row r="56" spans="11:34" ht="14" customHeight="1" x14ac:dyDescent="0.35">
      <c r="P56" s="46"/>
      <c r="Q56" s="46"/>
      <c r="R56" s="46"/>
      <c r="S56" s="46"/>
      <c r="T56" s="46"/>
      <c r="U56" s="27" t="s">
        <v>57</v>
      </c>
      <c r="V56" s="38" t="str" cm="1">
        <f t="array" ref="V56">TRANSPOSE(_xlfn._xlws.FILTER('news 8h30'!D27:D36, 'news 8h30'!A27:A36="o"))</f>
        <v>Tích cực</v>
      </c>
      <c r="W56" s="38"/>
      <c r="X56" s="38"/>
      <c r="Y56" s="38"/>
    </row>
    <row r="57" spans="11:34" ht="12.5" customHeight="1" x14ac:dyDescent="0.35">
      <c r="Q57" s="16"/>
      <c r="R57" s="15"/>
      <c r="S57" s="15"/>
      <c r="T57" s="15"/>
      <c r="U57" s="15"/>
      <c r="V57" s="16"/>
      <c r="W57" s="15"/>
      <c r="X57" s="15"/>
      <c r="Y57" s="15"/>
    </row>
    <row r="58" spans="11:34" ht="56.5" customHeight="1" x14ac:dyDescent="0.35">
      <c r="K58" s="21" t="str" cm="1">
        <f t="array" ref="K58:M58">TRANSPOSE(_xlfn._xlws.FILTER('news 8h30'!F27:F36, 'news 8h30'!A27:A36="x"))</f>
        <v>Hàng triệu người dân Hải Phòng sắp đón tin vui: Cây cầu 2.300 tỷ do DN của tỷ phú Phạm Nhật Vượng triển khai sẽ khánh thành dịp đặc biệt quan trọng</v>
      </c>
      <c r="L58" s="21" t="str">
        <v>Doanh nghiệp của tỷ phú Trần Đình Long nộp ngân sách 7.100 tỷ đồng trong 6 tháng, ngang số thu của tỉnh Lạng Sơn</v>
      </c>
      <c r="M58" s="21" t="str">
        <v>VIB: Lợi nhuận 6 tháng hơn 5.000 tỷ đồng, tổng tài sản vượt mốc nửa triệu tỷ, tăng trưởng tín dụng 10%</v>
      </c>
      <c r="P58" s="42" t="str">
        <f>K58</f>
        <v>Hàng triệu người dân Hải Phòng sắp đón tin vui: Cây cầu 2.300 tỷ do DN của tỷ phú Phạm Nhật Vượng triển khai sẽ khánh thành dịp đặc biệt quan trọng</v>
      </c>
      <c r="Q58" s="42"/>
      <c r="R58" s="22"/>
      <c r="S58" s="43" t="str">
        <f>L58</f>
        <v>Doanh nghiệp của tỷ phú Trần Đình Long nộp ngân sách 7.100 tỷ đồng trong 6 tháng, ngang số thu của tỉnh Lạng Sơn</v>
      </c>
      <c r="T58" s="43"/>
      <c r="U58" s="43"/>
      <c r="V58" s="43"/>
      <c r="W58" s="22"/>
      <c r="X58" s="42" t="str">
        <f>M58</f>
        <v>VIB: Lợi nhuận 6 tháng hơn 5.000 tỷ đồng, tổng tài sản vượt mốc nửa triệu tỷ, tăng trưởng tín dụng 10%</v>
      </c>
      <c r="Y58" s="42"/>
    </row>
    <row r="59" spans="11:34" ht="122.5" customHeight="1" x14ac:dyDescent="0.35">
      <c r="K59" s="20" t="str" cm="1">
        <f t="array" ref="K59:M59">TRANSPOSE(_xlfn._xlws.FILTER('news 8h30'!G27:G36, 'news 8h30'!A27:A36="x"))</f>
        <v>Hải Phòng khởi công bốn dự án giao thông, đền thờ nhân kỷ niệm 80 năm Quốc khánh nước Việt Nam.  Bốn dự án khác gồm trung tâm thương mại, cầu Máy Chai, bệnh viện và đường dẫn cầu Đồng Việt khánh thành.  Dự án cầu Máy Chai và đường dẫn dự kiến khánh thành ngày 19/8/2025.  Hải Phòng hợp nhất với Hải Dương trở thành siêu đô thị gần 4,7 triệu dân.  Các dự án giao thông như Vành đai 2, cầu Nguyễn Trãi đang triển khai mạnh mẽ.</v>
      </c>
      <c r="L59" s="20" t="str">
        <v>Tập đoàn Hòa Phát đóng góp 7.100 tỷ đồng vào ngân sách Nhà nước trong sáu tháng đầu năm 2025. Thép Hòa Phát Dung Quất dẫn đầu với 4.100 tỷ đồng, theo sau là Hải Dương 1.155 tỷ đồng. Từ năm 2007 đến 30/06/2025, Hòa Phát đã đóng góp 95.000 tỷ đồng. Năm 2024, Hòa Phát nộp ngân sách cao kỷ lục 13.500 tỷ đồng. Dự án Dung Quất 2 hoàn thành sẽ nâng sản lượng lên 16 triệu tấn/năm.</v>
      </c>
      <c r="M59" s="20" t="str">
        <v>Tín dụng tăng 10% đạt 356.000 tỷ đồng, tổng tài sản vượt mốc 530.000 tỷ đồng. Huy động vốn tăng 10% với 304.000 tỷ đồng, CASA và Siêu lợi suất tăng 51%. Tỷ lệ nợ xấu giảm còn 2,54%, tín dụng bán lẻ chiếm hơn 75% dư nợ. Lợi nhuận trước thuế đạt hơn 5.000 tỷ đồng, tăng 9% so với cùng kỳ. VIB ra mắt Super Pay, Super Cash hoàn thiện hệ sinh thái số.</v>
      </c>
      <c r="P59" s="44" t="str">
        <f>TRIM(SUBSTITUTE(K59, CHAR(10), " "))</f>
        <v>Hải Phòng khởi công bốn dự án giao thông, đền thờ nhân kỷ niệm 80 năm Quốc khánh nước Việt Nam. Bốn dự án khác gồm trung tâm thương mại, cầu Máy Chai, bệnh viện và đường dẫn cầu Đồng Việt khánh thành. Dự án cầu Máy Chai và đường dẫn dự kiến khánh thành ngày 19/8/2025. Hải Phòng hợp nhất với Hải Dương trở thành siêu đô thị gần 4,7 triệu dân. Các dự án giao thông như Vành đai 2, cầu Nguyễn Trãi đang triển khai mạnh mẽ.</v>
      </c>
      <c r="Q59" s="44"/>
      <c r="S59" s="44" t="str">
        <f>TRIM(SUBSTITUTE(L59, CHAR(10), " "))</f>
        <v>Tập đoàn Hòa Phát đóng góp 7.100 tỷ đồng vào ngân sách Nhà nước trong sáu tháng đầu năm 2025. Thép Hòa Phát Dung Quất dẫn đầu với 4.100 tỷ đồng, theo sau là Hải Dương 1.155 tỷ đồng. Từ năm 2007 đến 30/06/2025, Hòa Phát đã đóng góp 95.000 tỷ đồng. Năm 2024, Hòa Phát nộp ngân sách cao kỷ lục 13.500 tỷ đồng. Dự án Dung Quất 2 hoàn thành sẽ nâng sản lượng lên 16 triệu tấn/năm.</v>
      </c>
      <c r="T59" s="44"/>
      <c r="U59" s="44"/>
      <c r="V59" s="44"/>
      <c r="X59" s="44" t="str">
        <f>TRIM(SUBSTITUTE(M59, CHAR(10), " "))</f>
        <v>Tín dụng tăng 10% đạt 356.000 tỷ đồng, tổng tài sản vượt mốc 530.000 tỷ đồng. Huy động vốn tăng 10% với 304.000 tỷ đồng, CASA và Siêu lợi suất tăng 51%. Tỷ lệ nợ xấu giảm còn 2,54%, tín dụng bán lẻ chiếm hơn 75% dư nợ. Lợi nhuận trước thuế đạt hơn 5.000 tỷ đồng, tăng 9% so với cùng kỳ. VIB ra mắt Super Pay, Super Cash hoàn thiện hệ sinh thái số.</v>
      </c>
      <c r="Y59" s="44"/>
    </row>
    <row r="60" spans="11:34" ht="21.4" customHeight="1" x14ac:dyDescent="0.35">
      <c r="K60" s="24" t="str" cm="1">
        <f t="array" ref="K60:M60">TRANSPOSE(_xlfn._xlws.FILTER('news 8h30'!D27:D36, 'news 8h30'!A27:A36="x"))</f>
        <v>Trung lập</v>
      </c>
      <c r="L60" s="24" t="str">
        <v>Tích cực</v>
      </c>
      <c r="M60" s="24" t="str">
        <v>Tích cực</v>
      </c>
      <c r="P60" s="26" t="s">
        <v>57</v>
      </c>
      <c r="Q60" s="25" t="str">
        <f>K60</f>
        <v>Trung lập</v>
      </c>
      <c r="R60" s="23"/>
      <c r="S60" s="26" t="s">
        <v>57</v>
      </c>
      <c r="T60" s="38" t="str">
        <f>L60</f>
        <v>Tích cực</v>
      </c>
      <c r="U60" s="38"/>
      <c r="V60" s="38"/>
      <c r="W60" s="23"/>
      <c r="X60" s="26" t="s">
        <v>57</v>
      </c>
      <c r="Y60" s="38" t="str">
        <f>M60</f>
        <v>Tích cực</v>
      </c>
      <c r="Z60" s="38"/>
    </row>
    <row r="61" spans="11:34" ht="15" thickBot="1" x14ac:dyDescent="0.4">
      <c r="R61" s="23"/>
      <c r="S61" s="23"/>
      <c r="T61" s="23"/>
      <c r="U61" s="23"/>
      <c r="V61" s="23"/>
      <c r="W61" s="23"/>
      <c r="X61" s="23"/>
      <c r="Y61" s="6" t="str">
        <f>"*Dữ liệu cập nhật lúc " &amp; daily_8h30_time!$A$2 &amp; " ngày " &amp; daily_8h30_time!$B$2</f>
        <v>*Dữ liệu cập nhật lúc 15:00 ngày 28/07/2025</v>
      </c>
      <c r="Z61" s="23"/>
    </row>
    <row r="62" spans="11:34" ht="17.149999999999999" customHeight="1" x14ac:dyDescent="0.35">
      <c r="P62" s="39" t="str">
        <f>"BÁO CÁO CHIẾN LƯỢC HÀNG NGÀY | " &amp; $A$2</f>
        <v>BÁO CÁO CHIẾN LƯỢC HÀNG NGÀY | BẢN TIN CHÀO BUỔI SÁNG NGÀY 28/07/2025</v>
      </c>
      <c r="Q62" s="39"/>
      <c r="R62" s="39"/>
      <c r="S62" s="39"/>
      <c r="T62" s="39"/>
      <c r="U62" s="7"/>
      <c r="V62" s="9"/>
      <c r="W62" s="9"/>
      <c r="X62" s="9"/>
      <c r="Y62" s="10" t="s">
        <v>62</v>
      </c>
    </row>
    <row r="63" spans="11:34" ht="14.65" customHeight="1" x14ac:dyDescent="0.35">
      <c r="AC63" s="24"/>
      <c r="AD63" s="24"/>
      <c r="AE63" s="24"/>
      <c r="AF63" s="24"/>
      <c r="AG63" s="24"/>
      <c r="AH63" s="24"/>
    </row>
    <row r="64" spans="11:34" ht="14.65" customHeight="1" x14ac:dyDescent="0.55000000000000004">
      <c r="AB64" s="28"/>
      <c r="AC64" s="28"/>
      <c r="AD64" s="28"/>
      <c r="AE64" s="24"/>
      <c r="AF64" s="24"/>
      <c r="AG64" s="24"/>
      <c r="AH64" s="24"/>
    </row>
    <row r="65" spans="27:35" ht="8.65" customHeight="1" x14ac:dyDescent="0.55000000000000004">
      <c r="AB65" s="28"/>
      <c r="AC65" s="28"/>
      <c r="AD65" s="28"/>
      <c r="AE65" s="24"/>
      <c r="AF65" s="24"/>
      <c r="AG65" s="24"/>
      <c r="AH65" s="24"/>
    </row>
    <row r="66" spans="27:35" ht="20.149999999999999" customHeight="1" x14ac:dyDescent="0.35">
      <c r="AB66" s="40" t="s">
        <v>63</v>
      </c>
      <c r="AC66" s="40"/>
      <c r="AD66" s="40"/>
      <c r="AE66" s="40"/>
      <c r="AF66" s="40"/>
      <c r="AG66" s="40"/>
      <c r="AH66" s="40"/>
    </row>
    <row r="67" spans="27:35" ht="9" customHeight="1" x14ac:dyDescent="0.35">
      <c r="AA67" s="29"/>
      <c r="AB67" s="30"/>
      <c r="AC67" s="31"/>
      <c r="AD67" s="30"/>
      <c r="AE67" s="30"/>
      <c r="AF67" s="30"/>
      <c r="AG67" s="30"/>
      <c r="AH67" s="30"/>
      <c r="AI67" s="29"/>
    </row>
    <row r="68" spans="27:35" ht="148.4" customHeight="1" x14ac:dyDescent="0.35">
      <c r="AA68" s="32"/>
      <c r="AB68" s="41" t="s">
        <v>64</v>
      </c>
      <c r="AC68" s="41"/>
      <c r="AD68" s="41"/>
      <c r="AE68" s="41"/>
      <c r="AF68" s="41"/>
      <c r="AG68" s="41"/>
      <c r="AH68" s="41"/>
      <c r="AI68" s="32"/>
    </row>
    <row r="69" spans="27:35" ht="35.65" customHeight="1" x14ac:dyDescent="0.35">
      <c r="AB69" s="36" t="s">
        <v>65</v>
      </c>
      <c r="AC69" s="36"/>
      <c r="AD69" s="36"/>
      <c r="AE69" s="33"/>
      <c r="AF69" s="36" t="s">
        <v>66</v>
      </c>
      <c r="AG69" s="36"/>
      <c r="AH69" s="36"/>
    </row>
    <row r="70" spans="27:35" ht="130.4" customHeight="1" x14ac:dyDescent="0.35">
      <c r="AB70" s="34"/>
      <c r="AC70" s="34"/>
      <c r="AD70" s="34"/>
      <c r="AE70" s="34"/>
      <c r="AF70" s="34"/>
      <c r="AG70" s="34"/>
      <c r="AH70" s="34"/>
    </row>
    <row r="71" spans="27:35" ht="15" thickBot="1" x14ac:dyDescent="0.4">
      <c r="AB71" s="24"/>
      <c r="AC71" s="24"/>
      <c r="AD71" s="24"/>
      <c r="AE71" s="24"/>
      <c r="AF71" s="24"/>
      <c r="AG71" s="24"/>
      <c r="AH71" s="24"/>
    </row>
    <row r="72" spans="27:35" ht="17.149999999999999" customHeight="1" x14ac:dyDescent="0.35">
      <c r="AB72" s="35" t="str">
        <f>"BÁO CÁO CHIẾN LƯỢC HÀNG NGÀY | " &amp; $A$2</f>
        <v>BÁO CÁO CHIẾN LƯỢC HÀNG NGÀY | BẢN TIN CHÀO BUỔI SÁNG NGÀY 28/07/2025</v>
      </c>
      <c r="AC72" s="35"/>
      <c r="AD72" s="35"/>
      <c r="AE72" s="35"/>
      <c r="AF72" s="37" t="s">
        <v>67</v>
      </c>
      <c r="AG72" s="37"/>
      <c r="AH72" s="37"/>
    </row>
  </sheetData>
  <mergeCells count="50">
    <mergeCell ref="C25:M25"/>
    <mergeCell ref="C26:I26"/>
    <mergeCell ref="C2:H3"/>
    <mergeCell ref="P27:S28"/>
    <mergeCell ref="P30:T32"/>
    <mergeCell ref="U31:Y31"/>
    <mergeCell ref="U30:Y30"/>
    <mergeCell ref="T36:V36"/>
    <mergeCell ref="Y36:Z36"/>
    <mergeCell ref="X34:Y34"/>
    <mergeCell ref="X35:Y35"/>
    <mergeCell ref="P35:Q35"/>
    <mergeCell ref="P34:Q34"/>
    <mergeCell ref="S34:V34"/>
    <mergeCell ref="S35:V35"/>
    <mergeCell ref="V32:Y32"/>
    <mergeCell ref="P38:T38"/>
    <mergeCell ref="P39:S40"/>
    <mergeCell ref="P42:T44"/>
    <mergeCell ref="U42:Y42"/>
    <mergeCell ref="U43:Y43"/>
    <mergeCell ref="V44:Y44"/>
    <mergeCell ref="P46:Q46"/>
    <mergeCell ref="S46:V46"/>
    <mergeCell ref="X46:Y46"/>
    <mergeCell ref="P47:Q47"/>
    <mergeCell ref="S47:V47"/>
    <mergeCell ref="X47:Y47"/>
    <mergeCell ref="T48:V48"/>
    <mergeCell ref="Y48:Z48"/>
    <mergeCell ref="P50:T50"/>
    <mergeCell ref="P51:S52"/>
    <mergeCell ref="P54:T56"/>
    <mergeCell ref="U54:Y54"/>
    <mergeCell ref="U55:Y55"/>
    <mergeCell ref="V56:Y56"/>
    <mergeCell ref="P58:Q58"/>
    <mergeCell ref="S58:V58"/>
    <mergeCell ref="X58:Y58"/>
    <mergeCell ref="P59:Q59"/>
    <mergeCell ref="S59:V59"/>
    <mergeCell ref="X59:Y59"/>
    <mergeCell ref="AB69:AD69"/>
    <mergeCell ref="AF69:AH69"/>
    <mergeCell ref="AF72:AH72"/>
    <mergeCell ref="T60:V60"/>
    <mergeCell ref="Y60:Z60"/>
    <mergeCell ref="P62:T62"/>
    <mergeCell ref="AB66:AH66"/>
    <mergeCell ref="AB68:AH68"/>
  </mergeCells>
  <conditionalFormatting sqref="D13:E13">
    <cfRule type="expression" dxfId="34" priority="77">
      <formula>D13&gt;=0</formula>
    </cfRule>
    <cfRule type="expression" dxfId="33" priority="76">
      <formula>D13&lt;0</formula>
    </cfRule>
  </conditionalFormatting>
  <conditionalFormatting sqref="D20:E20">
    <cfRule type="expression" dxfId="32" priority="75">
      <formula>D20&gt;=0</formula>
    </cfRule>
    <cfRule type="expression" dxfId="31" priority="74">
      <formula>D20&lt;0</formula>
    </cfRule>
  </conditionalFormatting>
  <conditionalFormatting sqref="D6:F6 I15:K15">
    <cfRule type="expression" dxfId="30" priority="95">
      <formula>D6&gt;=0</formula>
    </cfRule>
    <cfRule type="expression" dxfId="29" priority="94">
      <formula>D6&lt;0</formula>
    </cfRule>
  </conditionalFormatting>
  <conditionalFormatting sqref="D15:F15">
    <cfRule type="expression" dxfId="28" priority="88">
      <formula>D15&lt;0</formula>
    </cfRule>
    <cfRule type="expression" dxfId="27" priority="89">
      <formula>D15&gt;=0</formula>
    </cfRule>
  </conditionalFormatting>
  <conditionalFormatting sqref="H13:I13">
    <cfRule type="expression" dxfId="26" priority="43">
      <formula>H13&gt;=0</formula>
    </cfRule>
    <cfRule type="expression" dxfId="25" priority="42">
      <formula>H13&lt;0</formula>
    </cfRule>
  </conditionalFormatting>
  <conditionalFormatting sqref="H20:I20">
    <cfRule type="expression" dxfId="24" priority="39">
      <formula>H20&gt;=0</formula>
    </cfRule>
    <cfRule type="expression" dxfId="23" priority="38">
      <formula>H20&lt;0</formula>
    </cfRule>
  </conditionalFormatting>
  <conditionalFormatting sqref="H6:J6">
    <cfRule type="expression" dxfId="22" priority="48">
      <formula>H6&lt;0</formula>
    </cfRule>
    <cfRule type="expression" dxfId="21" priority="49">
      <formula>H6&gt;=0</formula>
    </cfRule>
  </conditionalFormatting>
  <conditionalFormatting sqref="L6:M6">
    <cfRule type="expression" dxfId="20" priority="46">
      <formula>L6&lt;0</formula>
    </cfRule>
    <cfRule type="expression" dxfId="19" priority="47">
      <formula>L6&gt;=0</formula>
    </cfRule>
  </conditionalFormatting>
  <conditionalFormatting sqref="L13:M13">
    <cfRule type="expression" dxfId="18" priority="40">
      <formula>L13&lt;0</formula>
    </cfRule>
    <cfRule type="expression" dxfId="17" priority="41">
      <formula>L13&gt;=0</formula>
    </cfRule>
  </conditionalFormatting>
  <conditionalFormatting sqref="L20:M20">
    <cfRule type="expression" dxfId="16" priority="37">
      <formula>L20&gt;=0</formula>
    </cfRule>
    <cfRule type="expression" dxfId="15" priority="36">
      <formula>L20&lt;0</formula>
    </cfRule>
  </conditionalFormatting>
  <conditionalFormatting sqref="V32 Q36 T36 Y36">
    <cfRule type="expression" dxfId="14" priority="13">
      <formula>Q32="Trung lập"</formula>
    </cfRule>
    <cfRule type="expression" dxfId="13" priority="12">
      <formula>Q32="Tiêu cực"</formula>
    </cfRule>
    <cfRule type="expression" dxfId="12" priority="11">
      <formula>Q32="Tích cực"</formula>
    </cfRule>
  </conditionalFormatting>
  <conditionalFormatting sqref="V44 Q48 T48 Y48">
    <cfRule type="expression" dxfId="11" priority="6">
      <formula>Q44="Tích cực"</formula>
    </cfRule>
    <cfRule type="expression" dxfId="10" priority="7">
      <formula>Q44="Tiêu cực"</formula>
    </cfRule>
    <cfRule type="expression" dxfId="9" priority="8">
      <formula>Q44="Trung lập"</formula>
    </cfRule>
  </conditionalFormatting>
  <conditionalFormatting sqref="V56 Q60 T60 Y60">
    <cfRule type="expression" dxfId="8" priority="2">
      <formula>Q56="Tiêu cực"</formula>
    </cfRule>
    <cfRule type="expression" dxfId="7" priority="3">
      <formula>Q56="Trung lập"</formula>
    </cfRule>
    <cfRule type="expression" dxfId="6" priority="1">
      <formula>Q56="Tích cực"</formula>
    </cfRule>
  </conditionalFormatting>
  <conditionalFormatting sqref="W34">
    <cfRule type="expression" dxfId="5" priority="19">
      <formula>W34&gt;=0</formula>
    </cfRule>
    <cfRule type="expression" dxfId="4" priority="18">
      <formula>W34&lt;0</formula>
    </cfRule>
  </conditionalFormatting>
  <conditionalFormatting sqref="W46">
    <cfRule type="expression" dxfId="3" priority="10">
      <formula>W46&gt;=0</formula>
    </cfRule>
    <cfRule type="expression" dxfId="2" priority="9">
      <formula>W46&lt;0</formula>
    </cfRule>
  </conditionalFormatting>
  <conditionalFormatting sqref="W58">
    <cfRule type="expression" dxfId="1" priority="4">
      <formula>W58&lt;0</formula>
    </cfRule>
    <cfRule type="expression" dxfId="0" priority="5">
      <formula>W58&gt;=0</formula>
    </cfRule>
  </conditionalFormatting>
  <printOptions horizontalCentered="1" verticalCentered="1"/>
  <pageMargins left="0" right="0" top="0" bottom="0" header="0" footer="0"/>
  <pageSetup paperSize="11" scale="101" fitToWidth="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999F-BAE6-46DB-B626-7EE6FBC38D39}">
  <dimension ref="A1:B2"/>
  <sheetViews>
    <sheetView workbookViewId="0">
      <selection activeCell="N18" sqref="N18"/>
    </sheetView>
  </sheetViews>
  <sheetFormatPr defaultRowHeight="14.5" x14ac:dyDescent="0.35"/>
  <cols>
    <col min="1" max="1" width="6.90625" bestFit="1" customWidth="1"/>
    <col min="2" max="2" width="10.453125" bestFit="1" customWidth="1"/>
  </cols>
  <sheetData>
    <row r="1" spans="1:2" x14ac:dyDescent="0.35">
      <c r="A1" t="s">
        <v>51</v>
      </c>
      <c r="B1" t="s">
        <v>27</v>
      </c>
    </row>
    <row r="2" spans="1:2" x14ac:dyDescent="0.35">
      <c r="A2" t="s">
        <v>56</v>
      </c>
      <c r="B2" t="s">
        <v>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D157C-8961-42C9-8276-ACA95D7530ED}">
  <dimension ref="A1:H36"/>
  <sheetViews>
    <sheetView workbookViewId="0">
      <selection activeCell="A17" sqref="A17"/>
    </sheetView>
  </sheetViews>
  <sheetFormatPr defaultColWidth="9.26953125" defaultRowHeight="14.5" x14ac:dyDescent="0.35"/>
  <cols>
    <col min="1" max="1" width="8.54296875" bestFit="1" customWidth="1"/>
    <col min="2" max="2" width="11.1796875" bestFit="1" customWidth="1"/>
    <col min="3" max="3" width="11.54296875" customWidth="1"/>
    <col min="4" max="4" width="10.1796875" customWidth="1"/>
    <col min="5" max="5" width="19.7265625" style="17" customWidth="1"/>
    <col min="6" max="6" width="80.54296875" customWidth="1"/>
    <col min="7" max="7" width="255.7265625" bestFit="1" customWidth="1"/>
    <col min="8" max="8" width="164.7265625" bestFit="1" customWidth="1"/>
  </cols>
  <sheetData>
    <row r="1" spans="1:8" ht="20" thickBot="1" x14ac:dyDescent="0.5">
      <c r="A1" s="51" t="s">
        <v>9</v>
      </c>
      <c r="B1" s="51"/>
      <c r="C1" s="51"/>
      <c r="D1" s="51"/>
      <c r="E1" s="51"/>
      <c r="F1" s="51"/>
      <c r="G1" s="51"/>
      <c r="H1" s="51"/>
    </row>
    <row r="2" spans="1:8" ht="15" thickTop="1" x14ac:dyDescent="0.35">
      <c r="A2" s="18" t="s">
        <v>53</v>
      </c>
      <c r="B2" s="18" t="str" cm="1">
        <f t="array" ref="B2:H12">_xlfn.CHOOSECOLS(_xlfn.VSTACK(daily_8h30_news[#Headers],
  _xlfn._xlws.SORT(_xlfn._xlws.FILTER(daily_8h30_news[], daily_8h30_news[news_type]=A1), 1, -1)
 ), 10, 1, 9, 6, 2, 3, 4)</f>
        <v>ai_selected</v>
      </c>
      <c r="C2" s="18" t="str">
        <v>source</v>
      </c>
      <c r="D2" s="18" t="str">
        <v>impact</v>
      </c>
      <c r="E2" s="19" t="str">
        <v>published_time</v>
      </c>
      <c r="F2" s="18" t="str">
        <v>title</v>
      </c>
      <c r="G2" s="18" t="str">
        <v>content</v>
      </c>
      <c r="H2" s="18" t="str">
        <v>image_url</v>
      </c>
    </row>
    <row r="3" spans="1:8" x14ac:dyDescent="0.35">
      <c r="A3" t="str">
        <f>B3</f>
        <v>x</v>
      </c>
      <c r="B3" t="str">
        <v>x</v>
      </c>
      <c r="C3" t="str">
        <v>VnEconomy</v>
      </c>
      <c r="D3" t="str">
        <v>Tích cực</v>
      </c>
      <c r="E3" s="17">
        <v>45866.387476851851</v>
      </c>
      <c r="F3" t="str">
        <v>Đồng bộ thể chế, tăng tốc số hóa tạo “đòn bẩy” đưa thị trường chứng khoán bứt phá</v>
      </c>
      <c r="G3" t="str">
        <v>Thị trường chứng khoán Việt Nam phát triển theo xu thế thời đại, hướng tới chuyển đổi số, xanh, tuần hoàn.  Dự kiến nâng hạng thị trường mới nổi năm 2025, thu hút 25 tỷ USD vốn nước ngoài.  Vốn hóa HOSE đạt 218 tỷ USD với hơn 10 triệu tài khoản đầu tư.  VN-Index tăng từ 100 lên 1.512 điểm sau 25 năm hoạt động.  Hệ thống KRX vận hành giúp tăng tốc độ giao dịch, minh bạch và thu hút nhà đầu tư.</v>
      </c>
      <c r="H3" t="str">
        <v>https://media.vneconomy.vn/640x360/images/upload//2025/07/28/dsc-7134-1.JPG</v>
      </c>
    </row>
    <row r="4" spans="1:8" x14ac:dyDescent="0.35">
      <c r="A4" t="str">
        <f>B4</f>
        <v/>
      </c>
      <c r="B4" t="str">
        <v/>
      </c>
      <c r="C4" t="str">
        <v>VnEconomy</v>
      </c>
      <c r="D4" t="str">
        <v>Tiêu cực</v>
      </c>
      <c r="E4" s="17">
        <v>45866.207418981481</v>
      </c>
      <c r="F4" t="str">
        <v>Lãi suất VND liên ngân hàng tăng mạnh, một số kỳ hạn ở mức trên 6,5%/năm</v>
      </c>
      <c r="G4" t="str">
        <v>Trong tuần 21-25/7/2025, lãi suất VND liên ngân hàng qua đêm tăng lên 6,57%/năm. Lãi suất USD liên ngân hàng giữ ổn định ở tất cả các kỳ hạn trong tuần. Ngân hàng Nhà nước bơm ròng 69.854,94 tỷ đồng qua kênh thị trường mở. Tỷ giá trung tâm giảm 21 đồng, đóng cửa tại 25.164 đồng/USD. Ngày 28/7, tỷ giá USD/VND có xu hướng tăng trên nhiều kênh giao dịch.</v>
      </c>
      <c r="H4" t="str">
        <v>https://media.vneconomy.vn/640x360/images/upload//2025/07/25/tien.jpg</v>
      </c>
    </row>
    <row r="5" spans="1:8" x14ac:dyDescent="0.35">
      <c r="B5" t="str">
        <v>x</v>
      </c>
      <c r="C5" t="str">
        <v>VnEconomy</v>
      </c>
      <c r="D5" t="str">
        <v>Tiêu cực</v>
      </c>
      <c r="E5" s="17">
        <v>45866.167361111111</v>
      </c>
      <c r="F5" t="str">
        <v>Áp lực giám sát hệ thống ngân hàng sau khi xóa bỏ hạn mức tín dụng</v>
      </c>
      <c r="G5" t="str">
        <v>Hệ thống ngân hàng Việt Nam có hệ số an toàn vốn CAR 12,63% năm 2024, thấp hơn ASEAN. Nâng vốn cho ngân hàng nhà nước là cần thiết để đáp ứng 9 triệu tỷ đồng vốn đầu tư 2030. Cần dỡ bỏ room tín dụng thận trọng, ưu tiên ngân hàng quản trị tốt. Các quỹ đầu tư lo ngại về tính chặt chẽ của bộ tiêu chí thay thế. Kết nối dữ liệu, số hóa ngưỡng cảnh báo, xây dựng dashboard giám sát thời gian thực.</v>
      </c>
      <c r="H5" t="str">
        <v>https://media.vneconomy.vn/640x360/images/upload//2025/07/27/toa-dam.png</v>
      </c>
    </row>
    <row r="6" spans="1:8" x14ac:dyDescent="0.35">
      <c r="A6" t="s">
        <v>16</v>
      </c>
      <c r="B6" t="str">
        <v/>
      </c>
      <c r="C6" t="str">
        <v>VietStock</v>
      </c>
      <c r="D6" t="str">
        <v>Tích cực</v>
      </c>
      <c r="E6" s="17">
        <v>45866.28125</v>
      </c>
      <c r="F6" t="str">
        <v>Hà Nội ban hành kế hoạch triển khai Nghị quyết 68 về phát triển kinh tế tư nhân</v>
      </c>
      <c r="G6" t="str">
        <v>Hà Nội ban hành Kế hoạch 196/KH-UBND triển khai Nghị quyết 68 của Bộ Chính trị. Kế hoạch xác định 8 nhóm giải pháp trọng tâm nhằm phát triển kinh tế tư nhân. Mục tiêu là đưa khu vực tư nhân trở thành động lực quan trọng phát triển Thủ đô. Thành phố sẽ cải cách thể chế, tháo gỡ vướng mắc tiếp cận đất đai, vốn. Hà Nội chú trọng liên kết doanh nghiệp và phát triển doanh nghiệp tư nhân lớn mạnh.</v>
      </c>
      <c r="H6" t="str">
        <v>https://image.vietstock.vn/2025/07/28/HANOI_238804.jpg</v>
      </c>
    </row>
    <row r="7" spans="1:8" x14ac:dyDescent="0.35">
      <c r="A7" t="str">
        <f t="shared" ref="A7:A12" si="0">B7</f>
        <v/>
      </c>
      <c r="B7" t="str">
        <v/>
      </c>
      <c r="C7" t="str">
        <v>VietStock</v>
      </c>
      <c r="D7" t="str">
        <v>Tiêu cực</v>
      </c>
      <c r="E7" s="17">
        <v>45865.720833333333</v>
      </c>
      <c r="F7" t="str">
        <v>Mỏ sắt lớn nhất Đông Nam Á ở Hà Tĩnh bất động sau gần 15 năm, Thanh tra Chính phủ vào cuộc</v>
      </c>
      <c r="G7" t="str">
        <v>Mỏ sắt Thạch Khê, trữ lượng 544 triệu tấn, lớn nhất Đông Nam Á, đã bất động gần 15 năm. Thanh tra Chính phủ đang thanh tra dự án khai thác mỏ sắt này. Dự án với vốn đầu tư 14.500 tỷ đồng, tạm dừng năm 2011 do vướng mắc tài chính. Bộ KH&amp;ĐT kiến nghị dừng dự án vì năng lực tài chính và lo ngại môi trường. Hà Tĩnh kiên quyết đề xuất dừng khai thác vì hệ lụy môi trường nghiêm trọng.</v>
      </c>
      <c r="H7" t="str">
        <v>https://image.vietstock.vn/2025/07/27/vietstock_s_mo-sat-lon-nhat-dong-nam-a-o-ha-tinh-bat-dong-sau-gan-15-nam-thanh-tra-chinh-phu-vao-cuoc_20250727151419.png</v>
      </c>
    </row>
    <row r="8" spans="1:8" x14ac:dyDescent="0.35">
      <c r="A8" t="str">
        <f t="shared" si="0"/>
        <v/>
      </c>
      <c r="B8" t="str">
        <v/>
      </c>
      <c r="C8" t="str">
        <v>VietStock</v>
      </c>
      <c r="D8" t="str">
        <v>Tiêu cực</v>
      </c>
      <c r="E8" s="17">
        <v>45862.870138888888</v>
      </c>
      <c r="F8" t="str">
        <v>Standard Chartered điều chỉnh dự báo tăng trưởng kinh tế Việt Nam năm 2025</v>
      </c>
      <c r="G8" t="str">
        <v xml:space="preserve">Standard Chartered hạ dự báo GDP Việt Nam năm 2025 còn 6.1%, so với 6.7% trước đó. Lạm phát năm 2025 giảm còn 3.5% so với dự báo 3.8%, xu hướng ổn định dưới 4%. FDI giải ngân nửa đầu năm tăng 8.1% lên 11.7 tỷ USD, FDI cam kết tăng 32.6% lên 21.5 tỷ USD. Ngân hàng nâng dự báo tỷ giá USD/VND lên 26,300 cho quý 3 và cuối năm. Xuất khẩu phục hồi, thặng dư thương mại tháng 6 đạt 2.8 tỷ USD, đồng thời doanh số giảm.
</v>
      </c>
      <c r="H8" t="str">
        <v>https://image.vietstock.vn/2025/07/24/standard-1.jpg</v>
      </c>
    </row>
    <row r="9" spans="1:8" x14ac:dyDescent="0.35">
      <c r="A9" t="str">
        <f t="shared" si="0"/>
        <v/>
      </c>
      <c r="B9" t="str">
        <v/>
      </c>
      <c r="C9" t="str">
        <v>Vietnambiz</v>
      </c>
      <c r="D9" t="str">
        <v>Tích cực</v>
      </c>
      <c r="E9" s="17">
        <v>45865.661805555559</v>
      </c>
      <c r="F9" t="str">
        <v>Chính phủ ban hành quy định mới về đầu tư từ các quỹ bảo hiểm</v>
      </c>
      <c r="G9" t="str">
        <v>Nghị định 212/2025/NĐ-CP quy định cụ thể đầu tư từ quỹ BHXH, BHYT, BHTN. Ưu tiên trái phiếu Chính phủ kỳ hạn dài theo quyết định hàng năm của Hội đồng quản lý. Danh mục đầu tư trong nước gồm công cụ nợ Chính phủ và ngân hàng nhà nước. Quỹ dự phòng rủi ro trích tối đa 2% sinh lời, đạt 5% dư nợ. Đầu tư được theo dõi, hạch toán riêng biệt, phản ánh rõ gốc và sinh lời.</v>
      </c>
      <c r="H9" t="str">
        <v>https://cdn1.vietnambiz.vn/1881912202208555/images/2025/07/27/27-7-quy-20250727154935884-avatar-15x10-20250727155322428.jpg?width=600&amp;height=315</v>
      </c>
    </row>
    <row r="10" spans="1:8" x14ac:dyDescent="0.35">
      <c r="A10" t="str">
        <f t="shared" si="0"/>
        <v>o</v>
      </c>
      <c r="B10" t="str">
        <v>o</v>
      </c>
      <c r="C10" t="str">
        <v>Vietnambiz</v>
      </c>
      <c r="D10" t="str">
        <v>Tích cực</v>
      </c>
      <c r="E10" s="17">
        <v>45864.916666666664</v>
      </c>
      <c r="F10" t="str">
        <v>Chứng khoán 25 năm vươn đỉnh lịch sử - Bài cuối: Kỳ vọng nâng hạng, đón dòng vốn mới</v>
      </c>
      <c r="G10" t="str">
        <v>Thị trường chứng khoán Việt Nam hướng đến nâng hạng, thu hút vốn dài hạn mạnh mẽ, GDP tăng 7,25%.  Dragon Capital kỳ vọng Việt Nam dẫn đầu Đông Nam Á về hạ tầng thập niên 2030.  Nghị quyết 68/2025/NQ-TW thúc đẩy tái cấu trúc thị trường chứng khoán khẩn trương.  Thông tư 18/2025/TT-BTC triển khai giao dịch không ký quỹ, đơn giản hóa thủ tục cho NĐTNN.  VACPA phối hợp nâng cao chất lượng kiểm toán, đảm bảo minh bạch thông tin tài chính.</v>
      </c>
      <c r="H10" t="str">
        <v>https://cdn.vietnambiz.vn/1881912202208555/images/2025/07/26/crawl-20250726205326758.jpeg?width=700</v>
      </c>
    </row>
    <row r="11" spans="1:8" x14ac:dyDescent="0.35">
      <c r="A11" t="str">
        <f t="shared" si="0"/>
        <v>x</v>
      </c>
      <c r="B11" t="str">
        <v>x</v>
      </c>
      <c r="C11" t="str">
        <v>CafeF</v>
      </c>
      <c r="D11" t="str">
        <v>Tích cực</v>
      </c>
      <c r="E11" s="17">
        <v>45866.656944444447</v>
      </c>
      <c r="F11" t="str">
        <v>Sáng mai, Chính phủ sẽ gặp lãnh đạo Vinhomes, Novaland, Sunshine Group và loạt doanh nghiệp lớn để họp bàn một nội dung quan trọng</v>
      </c>
      <c r="G11" t="str">
        <v>Sáng 29/7/2025, họp bàn Dự án Luật thuế TNCN thay thế. Phó Thủ tướng Hồ Đức Phớc chủ trì cuộc họp tại Trụ sở Chính phủ.  Nhiều bộ, hiệp hội bất động sản, tài chính, chứng khoán tham dự. Các tập đoàn bất động sản lớn và công ty chứng khoán hàng đầu cũng góp mặt. Bộ Tài chính chuẩn bị 40 bộ tài liệu cho cuộc họp quan trọng này.</v>
      </c>
      <c r="H11" t="str">
        <v>https://cafefcdn.com/zoom/600_315/203337114487263232/2025/7/28/avatar1753692183922-1753692184714565833194.jpg</v>
      </c>
    </row>
    <row r="12" spans="1:8" x14ac:dyDescent="0.35">
      <c r="A12" t="str">
        <f t="shared" si="0"/>
        <v/>
      </c>
      <c r="B12" t="str">
        <v/>
      </c>
      <c r="C12" t="str">
        <v>CafeF</v>
      </c>
      <c r="D12" t="str">
        <v>Tích cực</v>
      </c>
      <c r="E12" s="17">
        <v>45866.004861111112</v>
      </c>
      <c r="F12" t="str">
        <v>Vn-Index vượt đỉnh sau 3,5 năm: LPB tăng sốc, Hòa Phát, Masan, PV GAS, Vinamilk vẫn chưa về thời hoàng kim, Novaland chỉ bằng 1/5 đỉnh cũ</v>
      </c>
      <c r="G12" t="str">
        <v>VN-Index ngày 25/7 đạt 1.531,13 điểm, vượt đỉnh lịch sử 1.528,57 điểm tháng 1/2022.  42 cổ phiếu lớn chiếm gần 5,2 triệu tỷ đồng vốn hóa, nhiều mã vượt đỉnh cũ.  VCB tăng hơn 38%, vốn hóa thêm 225.000 tỷ đồng, thiết lập đỉnh mới.  Nhiều ngân hàng như TCB, CTG, VPB, MBB đạt đỉnh lịch sử, góp phần tăng chỉ số.  Novaland (NVL) giảm mạnh, giá chỉ bằng 1/5 đỉnh cũ, vốn hóa mất 137.000 tỷ đồng.</v>
      </c>
      <c r="H12" t="str">
        <v>https://cafefcdn.com/thumb_w/640/203337114487263232/2025/7/28/avatar1753664292951-1753664293591403890436.png</v>
      </c>
    </row>
    <row r="13" spans="1:8" ht="20" thickBot="1" x14ac:dyDescent="0.5">
      <c r="A13" s="51" t="s">
        <v>17</v>
      </c>
      <c r="B13" s="51"/>
      <c r="C13" s="51"/>
      <c r="D13" s="51"/>
      <c r="E13" s="51"/>
      <c r="F13" s="51"/>
      <c r="G13" s="51"/>
      <c r="H13" s="51"/>
    </row>
    <row r="14" spans="1:8" ht="15" thickTop="1" x14ac:dyDescent="0.35">
      <c r="A14" s="18" t="s">
        <v>53</v>
      </c>
      <c r="B14" s="18" t="str" cm="1">
        <f t="array" ref="B14:H24">_xlfn.CHOOSECOLS(_xlfn.VSTACK(daily_8h30_news[#Headers],
  _xlfn._xlws.SORT(_xlfn._xlws.FILTER(daily_8h30_news[], daily_8h30_news[news_type]=A13), 1, -1)
 ), 10, 1, 9, 6, 2, 3, 4)</f>
        <v>ai_selected</v>
      </c>
      <c r="C14" s="18" t="str">
        <v>source</v>
      </c>
      <c r="D14" s="18" t="str">
        <v>impact</v>
      </c>
      <c r="E14" s="19" t="str">
        <v>published_time</v>
      </c>
      <c r="F14" s="18" t="str">
        <v>title</v>
      </c>
      <c r="G14" s="18" t="str">
        <v>content</v>
      </c>
      <c r="H14" s="18" t="str">
        <v>image_url</v>
      </c>
    </row>
    <row r="15" spans="1:8" x14ac:dyDescent="0.35">
      <c r="B15" t="str">
        <v/>
      </c>
      <c r="C15" t="str">
        <v>VnEconomy</v>
      </c>
      <c r="D15" t="str">
        <v>Tích cực</v>
      </c>
      <c r="E15" s="17">
        <v>45864.051527777781</v>
      </c>
      <c r="F15" t="str">
        <v>Chứng khoán Mỹ lập thêm kỷ lục mới, giá dầu xuống đáy 3 tuần</v>
      </c>
      <c r="G15" t="str">
        <v>Thị trường chứng khoán Mỹ tăng mạnh, với SP 500 lập kỷ lục mới nhờ kết quả kinh doanh khả quan.  Dow Jones tăng 0,47% lên 44.901,92 điểm, còn Nasdaq tăng 0,24%.  Hơn 82% công ty SP 500 có kết quả tốt hơn dự báo trong mùa báo cáo này.  Các thỏa thuận thương mại với Nhật Bản và kế hoạch với EU hỗ trợ thị trường. Giá dầu thô Brent giảm xuống 68,44 USD/thùng, WTI giảm còn 65,16 USD/thùng.</v>
      </c>
      <c r="H15" t="str">
        <v>https://media.vneconomy.vn/640x360/images/upload//2025/07/26/anh-man-hinh-2025-07-26-luc-08-09-59.png</v>
      </c>
    </row>
    <row r="16" spans="1:8" x14ac:dyDescent="0.35">
      <c r="A16" t="s">
        <v>54</v>
      </c>
      <c r="B16" t="str">
        <v/>
      </c>
      <c r="C16" t="str">
        <v>VnEconomy</v>
      </c>
      <c r="D16" t="str">
        <v>Trung lập</v>
      </c>
      <c r="E16" s="17">
        <v>45863.289004629631</v>
      </c>
      <c r="F16" t="str">
        <v>ECB giữ nguyên lãi suất sau 8 lần hạ liên tiếp</v>
      </c>
      <c r="G16" t="str">
        <v>ECB giữ nguyên lãi suất hiện hành do bất ổn thương mại với Mỹ trước thời hạn 1/8. Lạm phát tháng 6 tại eurozone là 2%, đúng mục tiêu của ECB. Xuất khẩu EU sang Mỹ năm ngoái đạt 503 tỷ euro, mối quan hệ kinh tế rất quan trọng. Tương lai thương mại hai bên vẫn bấp bênh, có thể giảm thuế quan xuống 15%. ECB có thể hạ lãi suất thêm nếu đàm phán thương mại thất bại.</v>
      </c>
      <c r="H16" t="str">
        <v>https://media.vneconomy.vn/640x360/images/upload//2025/07/25/108176209-1753345078390-gettyima.png</v>
      </c>
    </row>
    <row r="17" spans="1:8" x14ac:dyDescent="0.35">
      <c r="A17" t="str">
        <f t="shared" ref="A17:A24" si="1">B17</f>
        <v/>
      </c>
      <c r="B17" t="str">
        <v/>
      </c>
      <c r="C17" t="str">
        <v>VietStock</v>
      </c>
      <c r="D17" t="str">
        <v>Tiêu cực</v>
      </c>
      <c r="E17" s="17">
        <v>45866.684027777781</v>
      </c>
      <c r="F17" t="str">
        <v>EU áp thuế chống bán phá giá và chống trợ cấp lên thép mạ Trung Quốc, có thể lên tới 58%</v>
      </c>
      <c r="G17" t="str">
        <v xml:space="preserve">EU áp thuế chống bán phá giá và trợ cấp lên thép mạ Trung Quốc, có thể lên đến 58%. Union Steel China có thuế trợ cấp 13.7% và được miễn thuế bán phá giá. Zhangjiagang chịu thuế nặng nhất, 29.7% trợ cấp và 26.1% bán phá giá. Công ty khác chịu 44.7% trợ cấp và 13.6% bán phá giá; mức thuế điều chỉnh linh hoạt. Quyết định này bao gồm cả cơ chế điều chỉnh thuế trong tương lai.
</v>
      </c>
      <c r="H17" t="str">
        <v>https://image.vietstock.vn/2025/07/28/thep-eu-ap-thue.png</v>
      </c>
    </row>
    <row r="18" spans="1:8" x14ac:dyDescent="0.35">
      <c r="A18" t="str">
        <f t="shared" si="1"/>
        <v>x</v>
      </c>
      <c r="B18" t="str">
        <v>x</v>
      </c>
      <c r="C18" t="str">
        <v>VietStock</v>
      </c>
      <c r="D18" t="str">
        <v>Tích cực</v>
      </c>
      <c r="E18" s="17">
        <v>45866.506018518521</v>
      </c>
      <c r="F18" t="str">
        <v>SCMP: Mỹ - Trung sẽ gia hạn đình chiến thuế quan thêm 90 ngày</v>
      </c>
      <c r="G18" t="str">
        <v xml:space="preserve">Mỹ và Trung Quốc dự kiến gia hạn đình chiến thuế quan thêm 90 ngày tại Stockholm. Thỏa thuận ngừng bắn thuế quan trước đó đã hết hạn vào ngày 12 tháng 8 năm 2025. Bắc Kinh sẽ thảo luận về thuế quan liên quan đến fentanyl, áp mức 20% ban đầu. Trump cho biết Mỹ đang rất gần thỏa thuận, mức thuế trung bình 51.1% hiện tại. Cuộc đàm phán có thể là bước chuẩn bị cho thỏa thuận lớn hơn vào tháng 10.
</v>
      </c>
      <c r="H18" t="str">
        <v>https://image.vietstock.vn/2025/07/28/scmp01212.png</v>
      </c>
    </row>
    <row r="19" spans="1:8" x14ac:dyDescent="0.35">
      <c r="A19" t="str">
        <f t="shared" si="1"/>
        <v/>
      </c>
      <c r="B19" t="str">
        <v/>
      </c>
      <c r="C19" t="str">
        <v>VietStock</v>
      </c>
      <c r="D19" t="str">
        <v>Tích cực</v>
      </c>
      <c r="E19" s="17">
        <v>45866.474999999999</v>
      </c>
      <c r="F19" t="str">
        <v>Samsung ký hợp đồng cung cấp chip 16.5 tỷ USD với một ông lớn toàn cầu</v>
      </c>
      <c r="G19" t="str">
        <v xml:space="preserve">Samsung ký hợp đồng cung cấp chip bán dẫn trị giá 16.5 tỷ USD với đối tác lớn toàn cầu. Hợp đồng bắt đầu từ 26/07/2025 và kết thúc vào 31/12/2033, giữ bí mật thông tin đến năm 2033. Các chuyên gia dự đoán Tesla có thể là đối tác, thay vì Qualcomm như nhiều người nghĩ. Samsung đang cố gắng bắt kịp các đối thủ trong lĩnh vực chip nhớ HBM. Hãng sẽ công bố báo cáo thu nhập quý 2 vào 31/07, dự kiến lợi nhuận giảm.
</v>
      </c>
      <c r="H19" t="str">
        <v>https://image.vietstock.vn/2025/07/28/samsung-28-07.png</v>
      </c>
    </row>
    <row r="20" spans="1:8" x14ac:dyDescent="0.35">
      <c r="B20" t="str">
        <v>o</v>
      </c>
      <c r="C20" t="str">
        <v>VietStock</v>
      </c>
      <c r="D20" t="str">
        <v>Tiêu cực</v>
      </c>
      <c r="E20" s="17">
        <v>45866.396851851852</v>
      </c>
      <c r="F20" t="str">
        <v>Ba mũi tấn công của Tổng thống Trump nhằm vào Chủ tịch Fed</v>
      </c>
      <c r="G20" t="str">
        <v xml:space="preserve">Trump tấn công Powell thông qua ba chiến lược rõ ràng, nhằm kiểm soát chính sách tiền tệ Mỹ. Đầu tiên, dự án sửa chữa 2.5 tỷ USD trở thành cái cớ để "hạ bệ" Chủ tịch Fed. Tiếp theo, Bộ Tài chính Mỹ có thể kiểm soát Fed để giữ lãi suất thấp và vay tiền. Cuối cùng, một "Chủ tịch chờ thời" sẽ làm suy yếu quyền lực của ông Powell cho đến năm 2026.
</v>
      </c>
      <c r="H20" t="str">
        <v>https://image.vietstock.vn/2025/07/28/trump-powell-fed.JPG</v>
      </c>
    </row>
    <row r="21" spans="1:8" x14ac:dyDescent="0.35">
      <c r="A21" t="str">
        <f t="shared" si="1"/>
        <v/>
      </c>
      <c r="B21" t="str">
        <v/>
      </c>
      <c r="C21" t="str">
        <v>VietStock</v>
      </c>
      <c r="D21" t="str">
        <v>Tiêu cực</v>
      </c>
      <c r="E21" s="17">
        <v>45864.874780092592</v>
      </c>
      <c r="F21" t="str">
        <v>Fed đang thắt chặt định lượng, tại sao cung tiền của Mỹ vẫn tăng?</v>
      </c>
      <c r="G21" t="str">
        <v>Dù Fed thắt chặt định lượng, cung tiền M2 Mỹ vẫn tăng 5.5% từ tháng 3/2023. Tín dụng ngân hàng thương mại đạt đỉnh lịch sử 18.55 nghìn tỷ USD. Bộ Tài chính đề xuất nới lỏng quy định ngân hàng, đặc biệt là SLR. Mục tiêu là để ngân hàng tài trợ cho nhu cầu vay mượn khổng lồ của chính phủ. Việc này có thể gây ra lạm phát và ảnh hưởng tiêu cực đến người lao động.</v>
      </c>
      <c r="H21" t="str">
        <v>https://image.vietstock.vn/2025/07/26/fed-cung-tien-5.jpg</v>
      </c>
    </row>
    <row r="22" spans="1:8" x14ac:dyDescent="0.35">
      <c r="A22" t="str">
        <f t="shared" si="1"/>
        <v/>
      </c>
      <c r="B22" t="str">
        <v/>
      </c>
      <c r="C22" t="str">
        <v>Vietnambiz</v>
      </c>
      <c r="D22" t="str">
        <v>Tích cực</v>
      </c>
      <c r="E22" s="17">
        <v>45864.819444444445</v>
      </c>
      <c r="F22" t="str">
        <v>Kỷ lục về phát hành trái phiếu - tín hiệu đẩy mạnh đầu tư công của Trung Quốc</v>
      </c>
      <c r="G22" t="str">
        <v>Giá trị phát hành trái phiếu chính phủ Trung Quốc đạt kỷ lục 7.880 tỷ NDT trong nửa đầu năm nay.  Chính phủ phát hành 555 tỷ NDT trái phiếu siêu dài hạn để tài trợ dự án quốc gia.  Chương trình đổi mới thiết bị và tiêu dùng thu hút 280 triệu người tham gia.  Nguồn thu thuế giảm nhẹ 1,2%, đạt 9.290 tỷ NDT.  Chi tiêu ngân sách công tăng 3,4%, đạt 14.130 tỷ NDT.</v>
      </c>
      <c r="H22" t="str">
        <v>https://cdn.vietnambiz.vn/1881912202208555/images/2025/07/26/crawl-20250726193848328-20250726193848350.jpg?width=700</v>
      </c>
    </row>
    <row r="23" spans="1:8" x14ac:dyDescent="0.35">
      <c r="A23" t="str">
        <f t="shared" si="1"/>
        <v>x</v>
      </c>
      <c r="B23" t="str">
        <v>x</v>
      </c>
      <c r="C23" t="str">
        <v>CafeF</v>
      </c>
      <c r="D23" t="str">
        <v>Tiêu cực</v>
      </c>
      <c r="E23" s="17">
        <v>45865.757638888892</v>
      </c>
      <c r="F23" t="str">
        <v>Lệnh trừng phạt bắt đầu gây hậu quả cho toàn thế giới?</v>
      </c>
      <c r="G23" t="str">
        <v>Giá dầu tăng nhờ lạc quan đàm phán thương mại Mỹ-EU và Nga hạn chế xuất khẩu. Dầu WTI lên $66,38, Brent đạt $69,51, tăng hơn 0,5%. Chevron quay lại Venezuela bổ sung 200.000 thùng/ngày. Tin Nga hạn chế xuất khẩu xăng do trừng phạt phương Tây đẩy giá tăng. Các lệnh trừng phạt này gây nguy cơ thiếu hụt, dẫn đến giá dầu tăng mạnh.</v>
      </c>
      <c r="H23" t="str">
        <v>https://cafefcdn.com/zoom/600_315/203337114487263232/2025/7/27/avatar1753610938039-17536109385131900822950.jpg</v>
      </c>
    </row>
    <row r="24" spans="1:8" x14ac:dyDescent="0.35">
      <c r="A24" t="str">
        <f t="shared" si="1"/>
        <v>x</v>
      </c>
      <c r="B24" t="str">
        <v>x</v>
      </c>
      <c r="C24" t="str">
        <v>CafeF</v>
      </c>
      <c r="D24" t="str">
        <v>Tiêu cực</v>
      </c>
      <c r="E24" s="17">
        <v>45865.533333333333</v>
      </c>
      <c r="F24" t="str">
        <v>Bất bình với luật của EU, nước xuất khẩu LNG lớn thứ 3 thế giới doạ ngừng cung cấp khí đốt cho khối</v>
      </c>
      <c r="G24" t="str">
        <v>Qatar đe dọa ngừng xuất khẩu LNG sang EU do phản đối luật mới của khối này. Luật yêu cầu doanh nghiệp rà soát vấn đề lao động và môi trường chuỗi cung ứng. QatarEnergy không có kế hoạch đạt phát thải ròng bằng không gần tương lai. EU nhập khẩu 12-14% sản lượng LNG của Qatar sau khủng hoảng Nga-Ukraine. Vi phạm luật mới có thể khiến doanh nghiệp bị phạt tới 5% doanh thu toàn cầu.</v>
      </c>
      <c r="H24" t="str">
        <v>https://cafefcdn.com/zoom/600_315/203337114487263232/2025/7/27/avatar1753583114354-1753583115086769716663.jpg</v>
      </c>
    </row>
    <row r="25" spans="1:8" ht="20" thickBot="1" x14ac:dyDescent="0.5">
      <c r="A25" s="51" t="s">
        <v>18</v>
      </c>
      <c r="B25" s="51"/>
      <c r="C25" s="51"/>
      <c r="D25" s="51"/>
      <c r="E25" s="51"/>
      <c r="F25" s="51"/>
      <c r="G25" s="51"/>
      <c r="H25" s="51"/>
    </row>
    <row r="26" spans="1:8" ht="15" thickTop="1" x14ac:dyDescent="0.35">
      <c r="A26" s="18" t="s">
        <v>53</v>
      </c>
      <c r="B26" s="18" t="str" cm="1">
        <f t="array" ref="B26:H36">_xlfn.CHOOSECOLS(_xlfn.VSTACK(daily_8h30_news[#Headers],
  _xlfn._xlws.SORT(_xlfn._xlws.FILTER(daily_8h30_news[], daily_8h30_news[news_type]=A25), 1, -1)
 ), 10, 1, 9, 6, 2, 3, 4)</f>
        <v>ai_selected</v>
      </c>
      <c r="C26" s="18" t="str">
        <v>source</v>
      </c>
      <c r="D26" s="18" t="str">
        <v>impact</v>
      </c>
      <c r="E26" s="19" t="str">
        <v>published_time</v>
      </c>
      <c r="F26" s="18" t="str">
        <v>title</v>
      </c>
      <c r="G26" s="18" t="str">
        <v>content</v>
      </c>
      <c r="H26" s="18" t="str">
        <v>image_url</v>
      </c>
    </row>
    <row r="27" spans="1:8" x14ac:dyDescent="0.35">
      <c r="A27" t="str">
        <f>B27</f>
        <v/>
      </c>
      <c r="B27" t="str">
        <v/>
      </c>
      <c r="C27" t="str">
        <v>VietStock</v>
      </c>
      <c r="D27" t="str">
        <v>Tích cực</v>
      </c>
      <c r="E27" s="17">
        <v>45866.486145833333</v>
      </c>
      <c r="F27" t="str">
        <v>Bàn giao nhiều dự án trọng điểm, Nam Long báo lãi nửa đầu năm gấp 3 lần cùng kỳ</v>
      </c>
      <c r="G27" t="str">
        <v>Nam Long ghi nhận doanh thu gần 2.1 ngàn tỷ đồng, gấp 4.5 lần cùng kỳ năm trước.  Lợi nhuận sau thuế đạt gần 208 tỷ đồng, tăng gấp ba lần so với cùng kỳ.  Hàng tồn kho của công ty gần như giữ nguyên, đạt hơn 17.9 ngàn tỷ đồng. Nợ phải trả giảm 11%, còn gần 14 ngàn tỷ đồng. Việc mở bán Izumi City có thể thúc đẩy tăng trưởng mạnh mẽ nửa cuối năm.</v>
      </c>
      <c r="H27" t="str">
        <v>https://image.vietstock.vn/2025/07/28/NLG-Q22025-KQKD.png</v>
      </c>
    </row>
    <row r="28" spans="1:8" x14ac:dyDescent="0.35">
      <c r="A28" t="str">
        <f>B28</f>
        <v>o</v>
      </c>
      <c r="B28" t="str">
        <v>o</v>
      </c>
      <c r="C28" t="str">
        <v>Vietnambiz</v>
      </c>
      <c r="D28" t="str">
        <v>Tích cực</v>
      </c>
      <c r="E28" s="17">
        <v>45864.637499999997</v>
      </c>
      <c r="F28" t="str">
        <v>Vietnam Airlines được gia hạn cơ cấu nợ đến hết năm 2027</v>
      </c>
      <c r="G28" t="str">
        <v xml:space="preserve">Ngân hàng Nhà nước gia hạn nợ Vietnam Airlines đến 31/12/2027, theo Thông tư 16/2025. Các ngân hàng thương mại đàm phán lại lịch trả nợ gốc và lãi cho hãng hàng không. Mục tiêu doanh thu 116.715 tỷ đồng và lợi nhuận trước thuế 5.554 tỷ đồng năm 2025. Vốn chủ sở hữu cải thiện, tuy nhiên vẫn còn âm hơn 5.800 tỷ đồng vào quý I. Ngân hàng phải phân loại nợ và trích lập dự phòng rủi ro theo quyết định riêng.
</v>
      </c>
      <c r="H28" t="str">
        <v>https://cdn1.vietnambiz.vn/1881912202208555/images/2025/07/26/img9691-20250726151645589-avatar-fb-20250726151807774.jpg?width=600&amp;height=315</v>
      </c>
    </row>
    <row r="29" spans="1:8" x14ac:dyDescent="0.35">
      <c r="A29" t="str">
        <f t="shared" ref="A29:A36" si="2">B29</f>
        <v>x</v>
      </c>
      <c r="B29" t="str">
        <v>x</v>
      </c>
      <c r="C29" t="str">
        <v>CafeF</v>
      </c>
      <c r="D29" t="str">
        <v>Trung lập</v>
      </c>
      <c r="E29" s="17">
        <v>45866.555555555555</v>
      </c>
      <c r="F29" t="str">
        <v>Hàng triệu người dân Hải Phòng sắp đón tin vui: Cây cầu 2.300 tỷ do DN của tỷ phú Phạm Nhật Vượng triển khai sẽ khánh thành dịp đặc biệt quan trọng</v>
      </c>
      <c r="G29" t="str">
        <v>Hải Phòng khởi công bốn dự án giao thông, đền thờ nhân kỷ niệm 80 năm Quốc khánh nước Việt Nam.  Bốn dự án khác gồm trung tâm thương mại, cầu Máy Chai, bệnh viện và đường dẫn cầu Đồng Việt khánh thành.  Dự án cầu Máy Chai và đường dẫn dự kiến khánh thành ngày 19/8/2025.  Hải Phòng hợp nhất với Hải Dương trở thành siêu đô thị gần 4,7 triệu dân.  Các dự án giao thông như Vành đai 2, cầu Nguyễn Trãi đang triển khai mạnh mẽ.</v>
      </c>
      <c r="H29" t="str">
        <v>https://cafefcdn.com/zoom/600_315/203337114487263232/2025/7/28/avatar1753683473104-1753683473565242545546.jpg</v>
      </c>
    </row>
    <row r="30" spans="1:8" x14ac:dyDescent="0.35">
      <c r="A30" t="str">
        <f t="shared" si="2"/>
        <v>x</v>
      </c>
      <c r="B30" t="str">
        <v>x</v>
      </c>
      <c r="C30" t="str">
        <v>CafeF</v>
      </c>
      <c r="D30" t="str">
        <v>Tích cực</v>
      </c>
      <c r="E30" s="17">
        <v>45866.459722222222</v>
      </c>
      <c r="F30" t="str">
        <v>Doanh nghiệp của tỷ phú Trần Đình Long nộp ngân sách 7.100 tỷ đồng trong 6 tháng, ngang số thu của tỉnh Lạng Sơn</v>
      </c>
      <c r="G30" t="str">
        <v>Tập đoàn Hòa Phát đóng góp 7.100 tỷ đồng vào ngân sách Nhà nước trong sáu tháng đầu năm 2025. Thép Hòa Phát Dung Quất dẫn đầu với 4.100 tỷ đồng, theo sau là Hải Dương 1.155 tỷ đồng. Từ năm 2007 đến 30/06/2025, Hòa Phát đã đóng góp 95.000 tỷ đồng. Năm 2024, Hòa Phát nộp ngân sách cao kỷ lục 13.500 tỷ đồng. Dự án Dung Quất 2 hoàn thành sẽ nâng sản lượng lên 16 triệu tấn/năm.</v>
      </c>
      <c r="H30" t="str">
        <v>https://cafefcdn.com/thumb_w/640/203337114487263232/2025/7/28/avatar1753675230586-1753675231301784797916.jpg</v>
      </c>
    </row>
    <row r="31" spans="1:8" x14ac:dyDescent="0.35">
      <c r="A31" t="str">
        <f t="shared" si="2"/>
        <v/>
      </c>
      <c r="B31" t="str">
        <v/>
      </c>
      <c r="C31" t="str">
        <v>CafeF</v>
      </c>
      <c r="D31" t="str">
        <v>Tích cực</v>
      </c>
      <c r="E31" s="17">
        <v>45866.395138888889</v>
      </c>
      <c r="F31" t="str">
        <v>Masan Group báo lợi nhuận 6T2025 tăng hơn 80% dù 'viên kim cương' Masan Consumer sụt giảm, mảng thịt heo 'bốc đầu'</v>
      </c>
      <c r="G31" t="str">
        <v>Quý 2/2025, Masan (MSN) đạt 18.315 tỷ đồng doanh thu, lợi nhuận sau thuế tăng hơn 80%. WinCommerce (WCM) đóng góp lớn với doanh thu 9.130 tỷ đồng, lợi nhuận tăng 159 tỷ đồng. Masan Consumer (MCH) suy giảm 15,1% doanh thu do gián đoạn kênh truyền thống. Masan MEATLife (MML) tăng trưởng 30,7% doanh thu nhờ chăn nuôi và thịt. Masan dự kiến doanh thu thuần hợp nhất năm 2025 đạt 80.000-85.500 tỷ đồng.</v>
      </c>
      <c r="H31" t="str">
        <v>https://cafefcdn.com/thumb_w/640/203337114487263232/2025/7/28/avatar1753669685515-17536696860161837452477.jpg</v>
      </c>
    </row>
    <row r="32" spans="1:8" x14ac:dyDescent="0.35">
      <c r="A32" t="str">
        <f t="shared" si="2"/>
        <v>x</v>
      </c>
      <c r="B32" t="str">
        <v>x</v>
      </c>
      <c r="C32" t="str">
        <v>CafeF</v>
      </c>
      <c r="D32" t="str">
        <v>Tích cực</v>
      </c>
      <c r="E32" s="17">
        <v>45866.333333333336</v>
      </c>
      <c r="F32" t="str">
        <v>VIB: Lợi nhuận 6 tháng hơn 5.000 tỷ đồng, tổng tài sản vượt mốc nửa triệu tỷ, tăng trưởng tín dụng 10%</v>
      </c>
      <c r="G32" t="str">
        <v>Tín dụng tăng 10% đạt 356.000 tỷ đồng, tổng tài sản vượt mốc 530.000 tỷ đồng. Huy động vốn tăng 10% với 304.000 tỷ đồng, CASA và Siêu lợi suất tăng 51%. Tỷ lệ nợ xấu giảm còn 2,54%, tín dụng bán lẻ chiếm hơn 75% dư nợ. Lợi nhuận trước thuế đạt hơn 5.000 tỷ đồng, tăng 9% so với cùng kỳ. VIB ra mắt Super Pay, Super Cash hoàn thiện hệ sinh thái số.</v>
      </c>
      <c r="H32" t="str">
        <v>https://cafefcdn.com/thumb_w/640/203337114487263232/2025/7/27/photo1753607744551-1753607747232845743192-1753626378188344824880.jpg</v>
      </c>
    </row>
    <row r="33" spans="1:8" x14ac:dyDescent="0.35">
      <c r="A33" t="str">
        <f t="shared" si="2"/>
        <v/>
      </c>
      <c r="B33" t="str">
        <v/>
      </c>
      <c r="C33" t="str">
        <v>CafeF</v>
      </c>
      <c r="D33" t="str">
        <v>Tích cực</v>
      </c>
      <c r="E33" s="17">
        <v>45865.043749999997</v>
      </c>
      <c r="F33" t="str">
        <v>Cập nhật BCTC quý 2/2025 ngày 27/7: Viglacera báo lãi tăng hơn 200%, FPT Telecom, MWG lập kỷ lục</v>
      </c>
      <c r="G33" t="str">
        <v xml:space="preserve">Viglacera (VGC) báo cáo lợi nhuận trước thuế quý 2/2025 đạt 729 tỷ đồng, tăng 216%. FPT Telecom (FOX) ghi nhận doanh thu quý 2 đạt 4.775 tỷ, lãi ròng tăng 21%. Thế Giới Di Động (MWG) doanh thu 6 tháng đạt 73.655 tỷ, tăng 12,5% so với năm trước. Sợi Thế Kỷ (STK) đạt lợi nhuận trước thuế quý 2 đạt 2 tỷ, đảo chiều lỗ năm trước. Viettel Construction (CTR) LNTT quý 2 tăng 12% đạt 181 tỷ đồng.
</v>
      </c>
      <c r="H33" t="str">
        <v>https://cafefcdn.com/thumb_w/640/203337114487263232/2025/7/26/avatar1753552375895-1753552376328394738085-28-0-653-1000-crop-1753552414185478459866.jpg</v>
      </c>
    </row>
    <row r="34" spans="1:8" x14ac:dyDescent="0.35">
      <c r="A34" t="str">
        <f t="shared" si="2"/>
        <v/>
      </c>
      <c r="B34" t="str">
        <v/>
      </c>
      <c r="C34" t="str">
        <v>CafeF</v>
      </c>
      <c r="D34" t="str">
        <v>Tích cực</v>
      </c>
      <c r="E34" s="17">
        <v>45864.736805555556</v>
      </c>
      <c r="F34" t="str">
        <v>Thế Giới Di Động (MWG) công bố doanh thu quý 2 cao kỷ lục, bình quân mỗi ngày kiếm hơn 400 tỷ</v>
      </c>
      <c r="G34" t="str">
        <v xml:space="preserve">Doanh thu 6 tháng đầu năm 2025 của MWG đạt 73.655 tỷ đồng, tăng 12,5% so với cùng kỳ. TGDĐ/ĐMX đóng góp 49.400 tỷ đồng, tăng 12% mặc dù ít cửa hàng hơn năm ngoái. Bách Hóa Xanh tăng trưởng 16% với 22.600 tỷ đồng, mở rộng thêm 414 cửa hàng trong 6 tháng. An Khang đạt 1.000 tỷ đồng doanh thu, tăng trưởng 30% bình quân trên mỗi cửa hàng. Chuỗi Erablue tăng trưởng vượt trội, đạt 1.600 tỷ đồng, tăng hơn 70% so với cùng kỳ.
</v>
      </c>
      <c r="H34" t="str">
        <v>https://cafefcdn.com/thumb_w/640/203337114487263232/2025/7/26/avatar1753526339576-17535263403721538328512.jpg</v>
      </c>
    </row>
    <row r="35" spans="1:8" x14ac:dyDescent="0.35">
      <c r="A35" t="str">
        <f t="shared" si="2"/>
        <v/>
      </c>
      <c r="B35" t="str">
        <v/>
      </c>
      <c r="C35" t="str">
        <v>CafeF</v>
      </c>
      <c r="D35" t="str">
        <v>Trung lập</v>
      </c>
      <c r="E35" s="17">
        <v>45864.333333333336</v>
      </c>
      <c r="F35" t="str">
        <v>Phó Thủ tướng giao nhiệm vụ cho Vingroup</v>
      </c>
      <c r="G35" t="str">
        <v xml:space="preserve">Bộ VHTTDL phối hợp chuẩn bị triển lãm kỷ niệm 80 năm Quốc khánh (28/8-5/9). Phó Thủ tướng chỉ đạo hoàn thiện, đảm bảo triển lãm thành công, an toàn. Vingroup và VEFAC đảm bảo hạ tầng, hỗ trợ bộ, ngành, địa phương liên quan. Triển lãm trưng bày thành tựu 80 năm, bao gồm 12 lĩnh vực quan trọng. Sự kiện tổ chức tại Hà Nội, với 3 phân khu chính, thu hút khách quốc tế.
</v>
      </c>
      <c r="H35" t="str">
        <v>https://cafefcdn.com/zoom/600_315/203337114487263232/2025/7/26/avatar1753488871054-1753488871947241085847.jpg</v>
      </c>
    </row>
    <row r="36" spans="1:8" x14ac:dyDescent="0.35">
      <c r="A36" t="str">
        <f t="shared" si="2"/>
        <v/>
      </c>
      <c r="B36" t="str">
        <v/>
      </c>
      <c r="C36" t="str">
        <v>CafeF</v>
      </c>
      <c r="D36" t="str">
        <v>Tiêu cực</v>
      </c>
      <c r="E36" s="17">
        <v>45864.000694444447</v>
      </c>
      <c r="F36" t="str">
        <v>Cổ phiếu hãng hàng không của tỷ phú Nguyễn Thị Phương Thảo bị khối ngoại bán ròng đột biến gần 2.000 tỷ trong tuần 21-25/7</v>
      </c>
      <c r="G36" t="str">
        <v>Thị trường chứng khoán tăng gần 34 điểm, VN-Index đạt đỉnh lịch sử 1.531,13 điểm. Thanh khoản giao dịch đạt 35.000 – 37.000 tỷ đồng/phiên. Khối ngoại bán ròng 1.993 tỷ đồng, VJC bị bán mạnh nhất 1.833 tỷ. VPB dẫn đầu mua ròng 605,6 tỷ, SSI mua ròng 525,7 tỷ.</v>
      </c>
      <c r="H36" t="str">
        <v>https://cafefcdn.com/thumb_w/640/203337114487263232/2025/7/25/avatar1753460694606-17534606951731290947063.png</v>
      </c>
    </row>
  </sheetData>
  <mergeCells count="3">
    <mergeCell ref="A1:H1"/>
    <mergeCell ref="A13:H13"/>
    <mergeCell ref="A25:H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7982-81C2-4B7E-A61E-AF5A693AAECF}">
  <dimension ref="A1:Q66"/>
  <sheetViews>
    <sheetView topLeftCell="C22" workbookViewId="0">
      <selection activeCell="G46" sqref="G46"/>
    </sheetView>
  </sheetViews>
  <sheetFormatPr defaultRowHeight="14.5" x14ac:dyDescent="0.35"/>
  <cols>
    <col min="1" max="1" width="10.7265625" style="2" bestFit="1" customWidth="1"/>
    <col min="2" max="2" width="12" bestFit="1" customWidth="1"/>
    <col min="3" max="3" width="12.7265625" bestFit="1" customWidth="1"/>
    <col min="4" max="5" width="12" bestFit="1" customWidth="1"/>
    <col min="7" max="7" width="10.7265625" style="2" bestFit="1" customWidth="1"/>
    <col min="8" max="8" width="12" bestFit="1" customWidth="1"/>
    <col min="9" max="10" width="12.7265625" bestFit="1" customWidth="1"/>
    <col min="11" max="11" width="12" bestFit="1" customWidth="1"/>
    <col min="13" max="13" width="10.7265625" style="2" bestFit="1" customWidth="1"/>
    <col min="14" max="14" width="12" bestFit="1" customWidth="1"/>
    <col min="15" max="16" width="12.7265625" bestFit="1" customWidth="1"/>
    <col min="17" max="17" width="12" bestFit="1" customWidth="1"/>
  </cols>
  <sheetData>
    <row r="1" spans="1:17" ht="20" thickBot="1" x14ac:dyDescent="0.5">
      <c r="A1" s="52" t="s">
        <v>24</v>
      </c>
      <c r="B1" s="52"/>
      <c r="C1" s="52"/>
      <c r="D1" s="52"/>
      <c r="E1" s="52"/>
      <c r="G1" s="52" t="s">
        <v>25</v>
      </c>
      <c r="H1" s="52"/>
      <c r="I1" s="52"/>
      <c r="J1" s="52"/>
      <c r="K1" s="52"/>
      <c r="M1" s="52" t="s">
        <v>39</v>
      </c>
      <c r="N1" s="52"/>
      <c r="O1" s="52"/>
      <c r="P1" s="52"/>
      <c r="Q1" s="52"/>
    </row>
    <row r="2" spans="1:17" ht="15" thickTop="1" x14ac:dyDescent="0.35">
      <c r="A2" s="2" t="str" cm="1">
        <f t="array" ref="A2:E22">_xlfn.CHOOSECOLS(_xlfn.VSTACK(daily_8h30_data[#Headers],
  _xlfn._xlws.SORT(_xlfn._xlws.FILTER(daily_8h30_data[], daily_8h30_data[ticker]=A1), 1, -1)
 ), 1, 3, 4, 5, 6)</f>
        <v>date</v>
      </c>
      <c r="B2" t="str">
        <v>close</v>
      </c>
      <c r="C2" t="str">
        <v>1d_diff</v>
      </c>
      <c r="D2" t="str">
        <v>1d_change</v>
      </c>
      <c r="E2" t="str">
        <v>cum_change</v>
      </c>
      <c r="G2" s="2" t="str" cm="1">
        <f t="array" ref="G2:K22">_xlfn.CHOOSECOLS(_xlfn.VSTACK(daily_8h30_data[#Headers],
  _xlfn._xlws.SORT(_xlfn._xlws.FILTER(daily_8h30_data[], daily_8h30_data[ticker]=G1), 1, -1)
 ), 1, 3, 4, 5, 6)</f>
        <v>date</v>
      </c>
      <c r="H2" t="str">
        <v>close</v>
      </c>
      <c r="I2" t="str">
        <v>1d_diff</v>
      </c>
      <c r="J2" t="str">
        <v>1d_change</v>
      </c>
      <c r="K2" t="str">
        <v>cum_change</v>
      </c>
      <c r="M2" s="2" t="str" cm="1">
        <f t="array" ref="M2:Q22">_xlfn.CHOOSECOLS(_xlfn.VSTACK(daily_8h30_data[#Headers],
  _xlfn._xlws.SORT(_xlfn._xlws.FILTER(daily_8h30_data[], daily_8h30_data[ticker]=M1), 1, -1)
 ), 1, 3, 4, 5, 6)</f>
        <v>date</v>
      </c>
      <c r="N2" t="str">
        <v>close</v>
      </c>
      <c r="O2" t="str">
        <v>1d_diff</v>
      </c>
      <c r="P2" t="str">
        <v>1d_change</v>
      </c>
      <c r="Q2" t="str">
        <v>cum_change</v>
      </c>
    </row>
    <row r="3" spans="1:17" x14ac:dyDescent="0.35">
      <c r="A3" s="2">
        <v>45866</v>
      </c>
      <c r="B3">
        <v>1557.4200439453125</v>
      </c>
      <c r="C3">
        <v>26.2900390625</v>
      </c>
      <c r="D3">
        <v>1.7170350642114363E-2</v>
      </c>
      <c r="E3">
        <v>0.12459620851750375</v>
      </c>
      <c r="G3" s="2">
        <v>45866</v>
      </c>
      <c r="H3">
        <v>1695.6300048828125</v>
      </c>
      <c r="I3">
        <v>26.300048828125</v>
      </c>
      <c r="J3">
        <v>1.5754853456462659E-2</v>
      </c>
      <c r="K3">
        <v>0.13874346356685163</v>
      </c>
      <c r="M3" s="2">
        <v>45866</v>
      </c>
      <c r="N3">
        <v>1693</v>
      </c>
      <c r="O3">
        <v>20</v>
      </c>
      <c r="P3">
        <v>1.1954572624028659E-2</v>
      </c>
      <c r="Q3">
        <v>0.14754326223779723</v>
      </c>
    </row>
    <row r="4" spans="1:17" x14ac:dyDescent="0.35">
      <c r="A4" s="2">
        <v>45863</v>
      </c>
      <c r="B4">
        <v>1531.1300048828125</v>
      </c>
      <c r="C4">
        <v>10.1099853515625</v>
      </c>
      <c r="D4">
        <v>6.6468456836472622E-3</v>
      </c>
      <c r="E4">
        <v>0.10742585787538939</v>
      </c>
      <c r="G4" s="2">
        <v>45863</v>
      </c>
      <c r="H4">
        <v>1669.3299560546875</v>
      </c>
      <c r="I4">
        <v>8.0999755859375</v>
      </c>
      <c r="J4">
        <v>4.8758905637207306E-3</v>
      </c>
      <c r="K4">
        <v>0.12298861011038897</v>
      </c>
      <c r="M4" s="2">
        <v>45863</v>
      </c>
      <c r="N4">
        <v>1673</v>
      </c>
      <c r="O4">
        <v>17.5</v>
      </c>
      <c r="P4">
        <v>1.0570824524312794E-2</v>
      </c>
      <c r="Q4">
        <v>0.13558868961376858</v>
      </c>
    </row>
    <row r="5" spans="1:17" x14ac:dyDescent="0.35">
      <c r="A5" s="2">
        <v>45862</v>
      </c>
      <c r="B5">
        <v>1521.02001953125</v>
      </c>
      <c r="C5">
        <v>8.7099609375</v>
      </c>
      <c r="D5">
        <v>5.75937512813951E-3</v>
      </c>
      <c r="E5">
        <v>0.10077901219174212</v>
      </c>
      <c r="G5" s="2">
        <v>45862</v>
      </c>
      <c r="H5">
        <v>1661.22998046875</v>
      </c>
      <c r="I5">
        <v>8.219970703125</v>
      </c>
      <c r="J5">
        <v>4.9727289336201075E-3</v>
      </c>
      <c r="K5">
        <v>0.11811271954666824</v>
      </c>
      <c r="M5" s="2">
        <v>45862</v>
      </c>
      <c r="N5">
        <v>1655.5</v>
      </c>
      <c r="O5">
        <v>2.5</v>
      </c>
      <c r="P5">
        <v>1.5124016938898865E-3</v>
      </c>
      <c r="Q5">
        <v>0.12501786508945578</v>
      </c>
    </row>
    <row r="6" spans="1:17" x14ac:dyDescent="0.35">
      <c r="A6" s="2">
        <v>45861</v>
      </c>
      <c r="B6">
        <v>1512.31005859375</v>
      </c>
      <c r="C6">
        <v>2.77001953125</v>
      </c>
      <c r="D6">
        <v>1.835008982584041E-3</v>
      </c>
      <c r="E6">
        <v>9.5019637063602613E-2</v>
      </c>
      <c r="G6" s="2">
        <v>45861</v>
      </c>
      <c r="H6">
        <v>1653.010009765625</v>
      </c>
      <c r="I6">
        <v>-2.969970703125</v>
      </c>
      <c r="J6">
        <v>-1.7934822510863313E-3</v>
      </c>
      <c r="K6">
        <v>0.11313999061304814</v>
      </c>
      <c r="M6" s="2">
        <v>45861</v>
      </c>
      <c r="N6">
        <v>1653</v>
      </c>
      <c r="O6">
        <v>-2</v>
      </c>
      <c r="P6">
        <v>-1.2084592145015227E-3</v>
      </c>
      <c r="Q6">
        <v>0.1235054633955659</v>
      </c>
    </row>
    <row r="7" spans="1:17" x14ac:dyDescent="0.35">
      <c r="A7" s="2">
        <v>45860</v>
      </c>
      <c r="B7">
        <v>1509.5400390625</v>
      </c>
      <c r="C7">
        <v>24.489990234375</v>
      </c>
      <c r="D7">
        <v>1.6491020119961952E-2</v>
      </c>
      <c r="E7">
        <v>9.3184628081018572E-2</v>
      </c>
      <c r="G7" s="2">
        <v>45860</v>
      </c>
      <c r="H7">
        <v>1655.97998046875</v>
      </c>
      <c r="I7">
        <v>27.919921875</v>
      </c>
      <c r="J7">
        <v>1.714919651005764E-2</v>
      </c>
      <c r="K7">
        <v>0.11493347286413447</v>
      </c>
      <c r="M7" s="2">
        <v>45860</v>
      </c>
      <c r="N7">
        <v>1655</v>
      </c>
      <c r="O7">
        <v>30.5</v>
      </c>
      <c r="P7">
        <v>1.8775007694675327E-2</v>
      </c>
      <c r="Q7">
        <v>0.12471392261006742</v>
      </c>
    </row>
    <row r="8" spans="1:17" x14ac:dyDescent="0.35">
      <c r="A8" s="2">
        <v>45859</v>
      </c>
      <c r="B8">
        <v>1485.050048828125</v>
      </c>
      <c r="C8">
        <v>-12.22998046875</v>
      </c>
      <c r="D8">
        <v>-8.1681316984459906E-3</v>
      </c>
      <c r="E8">
        <v>7.669360796105662E-2</v>
      </c>
      <c r="G8" s="2">
        <v>45859</v>
      </c>
      <c r="H8">
        <v>1628.06005859375</v>
      </c>
      <c r="I8">
        <v>-15.8499755859375</v>
      </c>
      <c r="J8">
        <v>-9.641631997122424E-3</v>
      </c>
      <c r="K8">
        <v>9.7784276354076827E-2</v>
      </c>
      <c r="M8" s="2">
        <v>45859</v>
      </c>
      <c r="N8">
        <v>1624.5</v>
      </c>
      <c r="O8">
        <v>-13.5</v>
      </c>
      <c r="P8">
        <v>-8.2417582417582125E-3</v>
      </c>
      <c r="Q8">
        <v>0.10593891491539209</v>
      </c>
    </row>
    <row r="9" spans="1:17" x14ac:dyDescent="0.35">
      <c r="A9" s="2">
        <v>45856</v>
      </c>
      <c r="B9">
        <v>1497.280029296875</v>
      </c>
      <c r="C9">
        <v>7.27001953125</v>
      </c>
      <c r="D9">
        <v>4.8791749609746748E-3</v>
      </c>
      <c r="E9">
        <v>8.4861739659502611E-2</v>
      </c>
      <c r="G9" s="2">
        <v>45856</v>
      </c>
      <c r="H9">
        <v>1643.9100341796875</v>
      </c>
      <c r="I9">
        <v>9.2100830078125</v>
      </c>
      <c r="J9">
        <v>5.6341122425616064E-3</v>
      </c>
      <c r="K9">
        <v>0.10742590835119925</v>
      </c>
      <c r="M9" s="2">
        <v>45856</v>
      </c>
      <c r="N9">
        <v>1638</v>
      </c>
      <c r="O9">
        <v>0</v>
      </c>
      <c r="P9">
        <v>0</v>
      </c>
      <c r="Q9">
        <v>0.1141806731571503</v>
      </c>
    </row>
    <row r="10" spans="1:17" x14ac:dyDescent="0.35">
      <c r="A10" s="2">
        <v>45855</v>
      </c>
      <c r="B10">
        <v>1490.010009765625</v>
      </c>
      <c r="C10">
        <v>14.5400390625</v>
      </c>
      <c r="D10">
        <v>9.8545137150918283E-3</v>
      </c>
      <c r="E10">
        <v>7.9982564698527936E-2</v>
      </c>
      <c r="G10" s="2">
        <v>45855</v>
      </c>
      <c r="H10">
        <v>1634.699951171875</v>
      </c>
      <c r="I10">
        <v>20.2799072265625</v>
      </c>
      <c r="J10">
        <v>1.2561729088176099E-2</v>
      </c>
      <c r="K10">
        <v>0.10179179610863764</v>
      </c>
      <c r="M10" s="2">
        <v>45855</v>
      </c>
      <c r="N10">
        <v>1638</v>
      </c>
      <c r="O10">
        <v>20</v>
      </c>
      <c r="P10">
        <v>1.2360939431396822E-2</v>
      </c>
      <c r="Q10">
        <v>0.1141806731571503</v>
      </c>
    </row>
    <row r="11" spans="1:17" x14ac:dyDescent="0.35">
      <c r="A11" s="2">
        <v>45854</v>
      </c>
      <c r="B11">
        <v>1475.469970703125</v>
      </c>
      <c r="C11">
        <v>14.8199462890625</v>
      </c>
      <c r="D11">
        <v>1.0146130860475999E-2</v>
      </c>
      <c r="E11">
        <v>7.0128050983436108E-2</v>
      </c>
      <c r="G11" s="2">
        <v>45854</v>
      </c>
      <c r="H11">
        <v>1614.4200439453125</v>
      </c>
      <c r="I11">
        <v>20.580078125</v>
      </c>
      <c r="J11">
        <v>1.2912261310004114E-2</v>
      </c>
      <c r="K11">
        <v>8.9230067020461545E-2</v>
      </c>
      <c r="M11" s="2">
        <v>45854</v>
      </c>
      <c r="N11">
        <v>1618</v>
      </c>
      <c r="O11">
        <v>24</v>
      </c>
      <c r="P11">
        <v>1.5056461731492998E-2</v>
      </c>
      <c r="Q11">
        <v>0.10181973372575348</v>
      </c>
    </row>
    <row r="12" spans="1:17" x14ac:dyDescent="0.35">
      <c r="A12" s="2">
        <v>45853</v>
      </c>
      <c r="B12">
        <v>1460.6500244140625</v>
      </c>
      <c r="C12">
        <v>-9.77001953125</v>
      </c>
      <c r="D12">
        <v>-6.6443731989913601E-3</v>
      </c>
      <c r="E12">
        <v>5.9981920122960108E-2</v>
      </c>
      <c r="G12" s="2">
        <v>45853</v>
      </c>
      <c r="H12">
        <v>1593.8399658203125</v>
      </c>
      <c r="I12">
        <v>-11.820068359375</v>
      </c>
      <c r="J12">
        <v>-7.3615012566553562E-3</v>
      </c>
      <c r="K12">
        <v>7.6317805710457431E-2</v>
      </c>
      <c r="M12" s="2">
        <v>45853</v>
      </c>
      <c r="N12">
        <v>1594</v>
      </c>
      <c r="O12">
        <v>-7.199951171875</v>
      </c>
      <c r="P12">
        <v>-4.4965971717683129E-3</v>
      </c>
      <c r="Q12">
        <v>8.6763271994260482E-2</v>
      </c>
    </row>
    <row r="13" spans="1:17" x14ac:dyDescent="0.35">
      <c r="A13" s="2">
        <v>45852</v>
      </c>
      <c r="B13">
        <v>1470.4200439453125</v>
      </c>
      <c r="C13">
        <v>12.6600341796875</v>
      </c>
      <c r="D13">
        <v>8.6845805172848234E-3</v>
      </c>
      <c r="E13">
        <v>6.6626293321951469E-2</v>
      </c>
      <c r="G13" s="2">
        <v>45852</v>
      </c>
      <c r="H13">
        <v>1605.6600341796875</v>
      </c>
      <c r="I13">
        <v>11.6500244140625</v>
      </c>
      <c r="J13">
        <v>7.3086268860855785E-3</v>
      </c>
      <c r="K13">
        <v>8.3679306967112788E-2</v>
      </c>
      <c r="M13" s="2">
        <v>45852</v>
      </c>
      <c r="N13">
        <v>1601.199951171875</v>
      </c>
      <c r="O13">
        <v>5.2999267578125</v>
      </c>
      <c r="P13">
        <v>3.3209641435767434E-3</v>
      </c>
      <c r="Q13">
        <v>9.1259869166028795E-2</v>
      </c>
    </row>
    <row r="14" spans="1:17" x14ac:dyDescent="0.35">
      <c r="A14" s="2">
        <v>45849</v>
      </c>
      <c r="B14">
        <v>1457.760009765625</v>
      </c>
      <c r="C14">
        <v>12.1199951171875</v>
      </c>
      <c r="D14">
        <v>8.3838265366049658E-3</v>
      </c>
      <c r="E14">
        <v>5.7941712804666645E-2</v>
      </c>
      <c r="G14" s="2">
        <v>45849</v>
      </c>
      <c r="H14">
        <v>1594.010009765625</v>
      </c>
      <c r="I14">
        <v>24.6700439453125</v>
      </c>
      <c r="J14">
        <v>1.572001254197164E-2</v>
      </c>
      <c r="K14">
        <v>7.6370680081027209E-2</v>
      </c>
      <c r="M14" s="2">
        <v>45849</v>
      </c>
      <c r="N14">
        <v>1595.9000244140625</v>
      </c>
      <c r="O14">
        <v>28</v>
      </c>
      <c r="P14">
        <v>1.7858281500100048E-2</v>
      </c>
      <c r="Q14">
        <v>8.7938905022452052E-2</v>
      </c>
    </row>
    <row r="15" spans="1:17" x14ac:dyDescent="0.35">
      <c r="A15" s="2">
        <v>45848</v>
      </c>
      <c r="B15">
        <v>1445.6400146484375</v>
      </c>
      <c r="C15">
        <v>14.320068359375</v>
      </c>
      <c r="D15">
        <v>1.0004798994454056E-2</v>
      </c>
      <c r="E15">
        <v>4.9557886268061679E-2</v>
      </c>
      <c r="G15" s="2">
        <v>45848</v>
      </c>
      <c r="H15">
        <v>1569.3399658203125</v>
      </c>
      <c r="I15">
        <v>26.0699462890625</v>
      </c>
      <c r="J15">
        <v>1.6892666843214554E-2</v>
      </c>
      <c r="K15">
        <v>6.0650667539055569E-2</v>
      </c>
      <c r="M15" s="2">
        <v>45848</v>
      </c>
      <c r="N15">
        <v>1567.9000244140625</v>
      </c>
      <c r="O15">
        <v>34.9000244140625</v>
      </c>
      <c r="P15">
        <v>2.2765834581906397E-2</v>
      </c>
      <c r="Q15">
        <v>7.0080623522352004E-2</v>
      </c>
    </row>
    <row r="16" spans="1:17" x14ac:dyDescent="0.35">
      <c r="A16" s="2">
        <v>45847</v>
      </c>
      <c r="B16">
        <v>1431.3199462890625</v>
      </c>
      <c r="C16">
        <v>15.8599853515625</v>
      </c>
      <c r="D16">
        <v>1.1204827963525066E-2</v>
      </c>
      <c r="E16">
        <v>3.9553087273607623E-2</v>
      </c>
      <c r="G16" s="2">
        <v>45847</v>
      </c>
      <c r="H16">
        <v>1543.27001953125</v>
      </c>
      <c r="I16">
        <v>14</v>
      </c>
      <c r="J16">
        <v>9.1546946067060375E-3</v>
      </c>
      <c r="K16">
        <v>4.3758000695841015E-2</v>
      </c>
      <c r="M16" s="2">
        <v>45847</v>
      </c>
      <c r="N16">
        <v>1533</v>
      </c>
      <c r="O16">
        <v>21</v>
      </c>
      <c r="P16">
        <v>1.388888888888884E-2</v>
      </c>
      <c r="Q16">
        <v>4.7314788940445607E-2</v>
      </c>
    </row>
    <row r="17" spans="1:17" x14ac:dyDescent="0.35">
      <c r="A17" s="2">
        <v>45846</v>
      </c>
      <c r="B17">
        <v>1415.4599609375</v>
      </c>
      <c r="C17">
        <v>13.39990234375</v>
      </c>
      <c r="D17">
        <v>9.5572955392437819E-3</v>
      </c>
      <c r="E17">
        <v>2.8348259310082558E-2</v>
      </c>
      <c r="G17" s="2">
        <v>45846</v>
      </c>
      <c r="H17">
        <v>1529.27001953125</v>
      </c>
      <c r="I17">
        <v>20.6099853515625</v>
      </c>
      <c r="J17">
        <v>1.3661119725206339E-2</v>
      </c>
      <c r="K17">
        <v>3.4603306089134978E-2</v>
      </c>
      <c r="M17" s="2">
        <v>45846</v>
      </c>
      <c r="N17">
        <v>1512</v>
      </c>
      <c r="O17">
        <v>19.0999755859375</v>
      </c>
      <c r="P17">
        <v>1.279387452179459E-2</v>
      </c>
      <c r="Q17">
        <v>3.3425900051556767E-2</v>
      </c>
    </row>
    <row r="18" spans="1:17" x14ac:dyDescent="0.35">
      <c r="A18" s="2">
        <v>45845</v>
      </c>
      <c r="B18">
        <v>1402.06005859375</v>
      </c>
      <c r="C18">
        <v>15.090087890625</v>
      </c>
      <c r="D18">
        <v>1.0879895173920184E-2</v>
      </c>
      <c r="E18">
        <v>1.8790963770838776E-2</v>
      </c>
      <c r="G18" s="2">
        <v>45845</v>
      </c>
      <c r="H18">
        <v>1508.6600341796875</v>
      </c>
      <c r="I18">
        <v>19.8900146484375</v>
      </c>
      <c r="J18">
        <v>1.3360031695627494E-2</v>
      </c>
      <c r="K18">
        <v>2.0942186363928639E-2</v>
      </c>
      <c r="M18" s="2">
        <v>45845</v>
      </c>
      <c r="N18">
        <v>1492.9000244140625</v>
      </c>
      <c r="O18">
        <v>20.7000732421875</v>
      </c>
      <c r="P18">
        <v>1.406063981031247E-2</v>
      </c>
      <c r="Q18">
        <v>2.0632025529762177E-2</v>
      </c>
    </row>
    <row r="19" spans="1:17" x14ac:dyDescent="0.35">
      <c r="A19" s="2">
        <v>45842</v>
      </c>
      <c r="B19">
        <v>1386.969970703125</v>
      </c>
      <c r="C19">
        <v>5.010009765625</v>
      </c>
      <c r="D19">
        <v>3.6252929949043278E-3</v>
      </c>
      <c r="E19">
        <v>7.9110685969185912E-3</v>
      </c>
      <c r="G19" s="2">
        <v>45842</v>
      </c>
      <c r="H19">
        <v>1488.77001953125</v>
      </c>
      <c r="I19">
        <v>7.570068359375</v>
      </c>
      <c r="J19">
        <v>5.1107673568215883E-3</v>
      </c>
      <c r="K19">
        <v>7.5821546683011443E-3</v>
      </c>
      <c r="M19" s="2">
        <v>45842</v>
      </c>
      <c r="N19">
        <v>1472.199951171875</v>
      </c>
      <c r="O19">
        <v>1.199951171875</v>
      </c>
      <c r="P19">
        <v>8.157383901257198E-4</v>
      </c>
      <c r="Q19">
        <v>6.5713857194497072E-3</v>
      </c>
    </row>
    <row r="20" spans="1:17" x14ac:dyDescent="0.35">
      <c r="A20" s="2">
        <v>45841</v>
      </c>
      <c r="B20">
        <v>1381.9599609375</v>
      </c>
      <c r="C20">
        <v>-2.6300048828125</v>
      </c>
      <c r="D20">
        <v>-1.8994828416616372E-3</v>
      </c>
      <c r="E20">
        <v>4.2857756020142634E-3</v>
      </c>
      <c r="G20" s="2">
        <v>45841</v>
      </c>
      <c r="H20">
        <v>1481.199951171875</v>
      </c>
      <c r="I20">
        <v>-1.56005859375</v>
      </c>
      <c r="J20">
        <v>-1.0521315543143839E-3</v>
      </c>
      <c r="K20">
        <v>2.4713873114795559E-3</v>
      </c>
      <c r="M20" s="2">
        <v>45841</v>
      </c>
      <c r="N20">
        <v>1471</v>
      </c>
      <c r="O20">
        <v>1.300048828125</v>
      </c>
      <c r="P20">
        <v>8.8456751127230504E-4</v>
      </c>
      <c r="Q20">
        <v>5.7556473293239874E-3</v>
      </c>
    </row>
    <row r="21" spans="1:17" x14ac:dyDescent="0.35">
      <c r="A21" s="2">
        <v>45840</v>
      </c>
      <c r="B21">
        <v>1384.5899658203125</v>
      </c>
      <c r="C21">
        <v>6.75</v>
      </c>
      <c r="D21">
        <v>4.8989724260040113E-3</v>
      </c>
      <c r="E21">
        <v>6.1852584436759006E-3</v>
      </c>
      <c r="G21" s="2">
        <v>45840</v>
      </c>
      <c r="H21">
        <v>1482.760009765625</v>
      </c>
      <c r="I21">
        <v>6.5999755859375</v>
      </c>
      <c r="J21">
        <v>4.471043405266828E-3</v>
      </c>
      <c r="K21">
        <v>3.5235188657939398E-3</v>
      </c>
      <c r="M21" s="2">
        <v>45840</v>
      </c>
      <c r="N21">
        <v>1469.699951171875</v>
      </c>
      <c r="O21">
        <v>10.5</v>
      </c>
      <c r="P21">
        <v>7.1957239249957894E-3</v>
      </c>
      <c r="Q21">
        <v>4.8710798180516823E-3</v>
      </c>
    </row>
    <row r="22" spans="1:17" x14ac:dyDescent="0.35">
      <c r="A22" s="2">
        <v>45839</v>
      </c>
      <c r="B22">
        <v>1377.8399658203125</v>
      </c>
      <c r="C22">
        <v>1.77001953125</v>
      </c>
      <c r="D22">
        <v>1.2862860176718893E-3</v>
      </c>
      <c r="E22">
        <v>1.2862860176718893E-3</v>
      </c>
      <c r="G22" s="2">
        <v>45839</v>
      </c>
      <c r="H22">
        <v>1476.1600341796875</v>
      </c>
      <c r="I22">
        <v>-1.4000244140625</v>
      </c>
      <c r="J22">
        <v>-9.4752453947288817E-4</v>
      </c>
      <c r="K22">
        <v>-9.4752453947288817E-4</v>
      </c>
      <c r="M22" s="2">
        <v>45839</v>
      </c>
      <c r="N22">
        <v>1459.199951171875</v>
      </c>
      <c r="O22">
        <v>-3.4000244140625</v>
      </c>
      <c r="P22">
        <v>-2.3246441069441071E-3</v>
      </c>
      <c r="Q22">
        <v>-2.3246441069441071E-3</v>
      </c>
    </row>
    <row r="23" spans="1:17" ht="20" thickBot="1" x14ac:dyDescent="0.5">
      <c r="A23" s="52" t="s">
        <v>22</v>
      </c>
      <c r="B23" s="52"/>
      <c r="C23" s="52"/>
      <c r="D23" s="52"/>
      <c r="E23" s="52"/>
      <c r="G23" s="52" t="s">
        <v>23</v>
      </c>
      <c r="H23" s="52"/>
      <c r="I23" s="52"/>
      <c r="J23" s="52"/>
      <c r="K23" s="52"/>
      <c r="M23" s="52" t="s">
        <v>21</v>
      </c>
      <c r="N23" s="52"/>
      <c r="O23" s="52"/>
      <c r="P23" s="52"/>
      <c r="Q23" s="52"/>
    </row>
    <row r="24" spans="1:17" ht="15" thickTop="1" x14ac:dyDescent="0.35">
      <c r="A24" s="2" t="str" cm="1">
        <f t="array" ref="A24:E44">_xlfn.CHOOSECOLS(_xlfn.VSTACK(daily_8h30_data[#Headers],
  _xlfn._xlws.SORT(_xlfn._xlws.FILTER(daily_8h30_data[], daily_8h30_data[ticker]=A23), 1, -1)
 ), 1, 3, 4, 5, 6)</f>
        <v>date</v>
      </c>
      <c r="B24" t="str">
        <v>close</v>
      </c>
      <c r="C24" t="str">
        <v>1d_diff</v>
      </c>
      <c r="D24" t="str">
        <v>1d_change</v>
      </c>
      <c r="E24" t="str">
        <v>cum_change</v>
      </c>
      <c r="G24" s="2" t="str" cm="1">
        <f t="array" ref="G24:K44">_xlfn.CHOOSECOLS(_xlfn.VSTACK(daily_8h30_data[#Headers],
  _xlfn._xlws.SORT(_xlfn._xlws.FILTER(daily_8h30_data[], daily_8h30_data[ticker]=G23), 1, -1)
 ), 1, 3, 4, 5, 6)</f>
        <v>date</v>
      </c>
      <c r="H24" t="str">
        <v>close</v>
      </c>
      <c r="I24" t="str">
        <v>1d_diff</v>
      </c>
      <c r="J24" t="str">
        <v>1d_change</v>
      </c>
      <c r="K24" t="str">
        <v>cum_change</v>
      </c>
      <c r="M24" s="2" t="str" cm="1">
        <f t="array" ref="M24:Q44">_xlfn.CHOOSECOLS(_xlfn.VSTACK(daily_8h30_data[#Headers],
  _xlfn._xlws.SORT(_xlfn._xlws.FILTER(daily_8h30_data[], daily_8h30_data[ticker]=M23), 1, -1)
 ), 1, 3, 4, 5, 6)</f>
        <v>date</v>
      </c>
      <c r="N24" t="str">
        <v>close</v>
      </c>
      <c r="O24" t="str">
        <v>1d_diff</v>
      </c>
      <c r="P24" t="str">
        <v>1d_change</v>
      </c>
      <c r="Q24" t="str">
        <v>cum_change</v>
      </c>
    </row>
    <row r="25" spans="1:17" x14ac:dyDescent="0.35">
      <c r="A25" s="2">
        <v>45863</v>
      </c>
      <c r="B25">
        <v>44901.921875</v>
      </c>
      <c r="C25">
        <v>208.01171875</v>
      </c>
      <c r="D25">
        <v>4.6541400835771185E-3</v>
      </c>
      <c r="E25">
        <v>3.4748059365866113E-2</v>
      </c>
      <c r="G25" s="2">
        <v>45866</v>
      </c>
      <c r="H25">
        <v>9133.7900390625</v>
      </c>
      <c r="I25">
        <v>13.48046875</v>
      </c>
      <c r="J25">
        <v>1.4780714016420227E-3</v>
      </c>
      <c r="K25">
        <v>4.1904073734418068E-2</v>
      </c>
      <c r="M25" s="2">
        <v>45866</v>
      </c>
      <c r="N25">
        <v>3597.93701171875</v>
      </c>
      <c r="O25">
        <v>4.28173828125</v>
      </c>
      <c r="P25">
        <v>1.1914716230292388E-3</v>
      </c>
      <c r="Q25">
        <v>4.3758944647056097E-2</v>
      </c>
    </row>
    <row r="26" spans="1:17" x14ac:dyDescent="0.35">
      <c r="A26" s="2">
        <v>45862</v>
      </c>
      <c r="B26">
        <v>44693.91015625</v>
      </c>
      <c r="C26">
        <v>-316.37890625</v>
      </c>
      <c r="D26">
        <v>-7.0290352014998891E-3</v>
      </c>
      <c r="E26">
        <v>3.0093919282288994E-2</v>
      </c>
      <c r="G26" s="2">
        <v>45863</v>
      </c>
      <c r="H26">
        <v>9120.3095703125</v>
      </c>
      <c r="I26">
        <v>-18.060546875</v>
      </c>
      <c r="J26">
        <v>-1.9763422408369813E-3</v>
      </c>
      <c r="K26">
        <v>4.0426002332776045E-2</v>
      </c>
      <c r="M26" s="2">
        <v>45863</v>
      </c>
      <c r="N26">
        <v>3593.6552734375</v>
      </c>
      <c r="O26">
        <v>-12.071533203125</v>
      </c>
      <c r="P26">
        <v>-3.3478779315430085E-3</v>
      </c>
      <c r="Q26">
        <v>4.2567473024026858E-2</v>
      </c>
    </row>
    <row r="27" spans="1:17" x14ac:dyDescent="0.35">
      <c r="A27" s="2">
        <v>45861</v>
      </c>
      <c r="B27">
        <v>45010.2890625</v>
      </c>
      <c r="C27">
        <v>507.84765625</v>
      </c>
      <c r="D27">
        <v>1.1411680802273505E-2</v>
      </c>
      <c r="E27">
        <v>3.7122954483788884E-2</v>
      </c>
      <c r="G27" s="2">
        <v>45862</v>
      </c>
      <c r="H27">
        <v>9138.3701171875</v>
      </c>
      <c r="I27">
        <v>76.8798828125</v>
      </c>
      <c r="J27">
        <v>8.4842427485993799E-3</v>
      </c>
      <c r="K27">
        <v>4.2402344573613027E-2</v>
      </c>
      <c r="M27" s="2">
        <v>45862</v>
      </c>
      <c r="N27">
        <v>3605.726806640625</v>
      </c>
      <c r="O27">
        <v>23.4287109375</v>
      </c>
      <c r="P27">
        <v>6.5401343806652523E-3</v>
      </c>
      <c r="Q27">
        <v>4.5915350955569867E-2</v>
      </c>
    </row>
    <row r="28" spans="1:17" x14ac:dyDescent="0.35">
      <c r="A28" s="2">
        <v>45860</v>
      </c>
      <c r="B28">
        <v>44502.44140625</v>
      </c>
      <c r="C28">
        <v>179.37109375</v>
      </c>
      <c r="D28">
        <v>4.0469013650306085E-3</v>
      </c>
      <c r="E28">
        <v>2.5711273681515379E-2</v>
      </c>
      <c r="G28" s="2">
        <v>45861</v>
      </c>
      <c r="H28">
        <v>9061.490234375</v>
      </c>
      <c r="I28">
        <v>37.6806640625</v>
      </c>
      <c r="J28">
        <v>4.17569362129111E-3</v>
      </c>
      <c r="K28">
        <v>3.3918101825013647E-2</v>
      </c>
      <c r="M28" s="2">
        <v>45861</v>
      </c>
      <c r="N28">
        <v>3582.298095703125</v>
      </c>
      <c r="O28">
        <v>0.43701171875</v>
      </c>
      <c r="P28">
        <v>1.2200688650487734E-4</v>
      </c>
      <c r="Q28">
        <v>3.9375216574904615E-2</v>
      </c>
    </row>
    <row r="29" spans="1:17" x14ac:dyDescent="0.35">
      <c r="A29" s="2">
        <v>45859</v>
      </c>
      <c r="B29">
        <v>44323.0703125</v>
      </c>
      <c r="C29">
        <v>-19.12109375</v>
      </c>
      <c r="D29">
        <v>-4.3121670678880619E-4</v>
      </c>
      <c r="E29">
        <v>2.166437231648477E-2</v>
      </c>
      <c r="G29" s="2">
        <v>45860</v>
      </c>
      <c r="H29">
        <v>9023.8095703125</v>
      </c>
      <c r="I29">
        <v>10.8193359375</v>
      </c>
      <c r="J29">
        <v>1.2004158060923142E-3</v>
      </c>
      <c r="K29">
        <v>2.9742408203722537E-2</v>
      </c>
      <c r="M29" s="2">
        <v>45860</v>
      </c>
      <c r="N29">
        <v>3581.861083984375</v>
      </c>
      <c r="O29">
        <v>22.06982421875</v>
      </c>
      <c r="P29">
        <v>6.1997523473338312E-3</v>
      </c>
      <c r="Q29">
        <v>3.9253209688399737E-2</v>
      </c>
    </row>
    <row r="30" spans="1:17" x14ac:dyDescent="0.35">
      <c r="A30" s="2">
        <v>45856</v>
      </c>
      <c r="B30">
        <v>44342.19140625</v>
      </c>
      <c r="C30">
        <v>-142.296875</v>
      </c>
      <c r="D30">
        <v>-3.19879761458286E-3</v>
      </c>
      <c r="E30">
        <v>2.2095589023273576E-2</v>
      </c>
      <c r="G30" s="2">
        <v>45859</v>
      </c>
      <c r="H30">
        <v>9012.990234375</v>
      </c>
      <c r="I30">
        <v>20.8701171875</v>
      </c>
      <c r="J30">
        <v>2.320933986147411E-3</v>
      </c>
      <c r="K30">
        <v>2.8541992397630223E-2</v>
      </c>
      <c r="M30" s="2">
        <v>45859</v>
      </c>
      <c r="N30">
        <v>3559.791259765625</v>
      </c>
      <c r="O30">
        <v>25.30859375</v>
      </c>
      <c r="P30">
        <v>7.1604803705347386E-3</v>
      </c>
      <c r="Q30">
        <v>3.3053457341065906E-2</v>
      </c>
    </row>
    <row r="31" spans="1:17" x14ac:dyDescent="0.35">
      <c r="A31" s="2">
        <v>45855</v>
      </c>
      <c r="B31">
        <v>44484.48828125</v>
      </c>
      <c r="C31">
        <v>229.70703125</v>
      </c>
      <c r="D31">
        <v>5.1905585060372239E-3</v>
      </c>
      <c r="E31">
        <v>2.5294386637856436E-2</v>
      </c>
      <c r="G31" s="2">
        <v>45856</v>
      </c>
      <c r="H31">
        <v>8992.1201171875</v>
      </c>
      <c r="I31">
        <v>19.48046875</v>
      </c>
      <c r="J31">
        <v>2.1710967466961328E-3</v>
      </c>
      <c r="K31">
        <v>2.6221058411482812E-2</v>
      </c>
      <c r="M31" s="2">
        <v>45856</v>
      </c>
      <c r="N31">
        <v>3534.482666015625</v>
      </c>
      <c r="O31">
        <v>17.6572265625</v>
      </c>
      <c r="P31">
        <v>5.0207856109132365E-3</v>
      </c>
      <c r="Q31">
        <v>2.5892976970531167E-2</v>
      </c>
    </row>
    <row r="32" spans="1:17" x14ac:dyDescent="0.35">
      <c r="A32" s="2">
        <v>45854</v>
      </c>
      <c r="B32">
        <v>44254.78125</v>
      </c>
      <c r="C32">
        <v>231.4921875</v>
      </c>
      <c r="D32">
        <v>5.2584028233635394E-3</v>
      </c>
      <c r="E32">
        <v>2.0103828131819212E-2</v>
      </c>
      <c r="G32" s="2">
        <v>45855</v>
      </c>
      <c r="H32">
        <v>8972.6396484375</v>
      </c>
      <c r="I32">
        <v>46.08984375</v>
      </c>
      <c r="J32">
        <v>5.1632315685727903E-3</v>
      </c>
      <c r="K32">
        <v>2.4049961664786679E-2</v>
      </c>
      <c r="M32" s="2">
        <v>45855</v>
      </c>
      <c r="N32">
        <v>3516.825439453125</v>
      </c>
      <c r="O32">
        <v>13.048583984375</v>
      </c>
      <c r="P32">
        <v>3.7241481186247594E-3</v>
      </c>
      <c r="Q32">
        <v>2.0872191359617931E-2</v>
      </c>
    </row>
    <row r="33" spans="1:17" x14ac:dyDescent="0.35">
      <c r="A33" s="2">
        <v>45853</v>
      </c>
      <c r="B33">
        <v>44023.2890625</v>
      </c>
      <c r="C33">
        <v>-436.359375</v>
      </c>
      <c r="D33">
        <v>-9.8147284185888806E-3</v>
      </c>
      <c r="E33">
        <v>1.4845425308455673E-2</v>
      </c>
      <c r="G33" s="2">
        <v>45854</v>
      </c>
      <c r="H33">
        <v>8926.5498046875</v>
      </c>
      <c r="I33">
        <v>-11.7705078125</v>
      </c>
      <c r="J33">
        <v>-1.3168590295471461E-3</v>
      </c>
      <c r="K33">
        <v>1.8886730096213888E-2</v>
      </c>
      <c r="M33" s="2">
        <v>45854</v>
      </c>
      <c r="N33">
        <v>3503.77685546875</v>
      </c>
      <c r="O33">
        <v>-1.221923828125</v>
      </c>
      <c r="P33">
        <v>-3.4862318222261823E-4</v>
      </c>
      <c r="Q33">
        <v>1.7148043240993172E-2</v>
      </c>
    </row>
    <row r="34" spans="1:17" x14ac:dyDescent="0.35">
      <c r="A34" s="2">
        <v>45852</v>
      </c>
      <c r="B34">
        <v>44459.6484375</v>
      </c>
      <c r="C34">
        <v>88.13671875</v>
      </c>
      <c r="D34">
        <v>1.9863357216372002E-3</v>
      </c>
      <c r="E34">
        <v>2.4660153727044554E-2</v>
      </c>
      <c r="G34" s="2">
        <v>45853</v>
      </c>
      <c r="H34">
        <v>8938.3203125</v>
      </c>
      <c r="I34">
        <v>-59.7392578125</v>
      </c>
      <c r="J34">
        <v>-6.6391267301229018E-3</v>
      </c>
      <c r="K34">
        <v>2.0203589125761034E-2</v>
      </c>
      <c r="M34" s="2">
        <v>45853</v>
      </c>
      <c r="N34">
        <v>3504.998779296875</v>
      </c>
      <c r="O34">
        <v>-14.651123046875</v>
      </c>
      <c r="P34">
        <v>-4.1626648824131252E-3</v>
      </c>
      <c r="Q34">
        <v>1.749666642321579E-2</v>
      </c>
    </row>
    <row r="35" spans="1:17" x14ac:dyDescent="0.35">
      <c r="A35" s="2">
        <v>45849</v>
      </c>
      <c r="B35">
        <v>44371.51171875</v>
      </c>
      <c r="C35">
        <v>-279.12890625</v>
      </c>
      <c r="D35">
        <v>-6.2513975688338608E-3</v>
      </c>
      <c r="E35">
        <v>2.2673818005407353E-2</v>
      </c>
      <c r="G35" s="2">
        <v>45852</v>
      </c>
      <c r="H35">
        <v>8998.0595703125</v>
      </c>
      <c r="I35">
        <v>56.939453125</v>
      </c>
      <c r="J35">
        <v>6.368268447209946E-3</v>
      </c>
      <c r="K35">
        <v>2.6842715855883936E-2</v>
      </c>
      <c r="M35" s="2">
        <v>45852</v>
      </c>
      <c r="N35">
        <v>3519.64990234375</v>
      </c>
      <c r="O35">
        <v>9.47265625</v>
      </c>
      <c r="P35">
        <v>2.698626190612341E-3</v>
      </c>
      <c r="Q35">
        <v>2.1659331305628915E-2</v>
      </c>
    </row>
    <row r="36" spans="1:17" x14ac:dyDescent="0.35">
      <c r="A36" s="2">
        <v>45848</v>
      </c>
      <c r="B36">
        <v>44650.640625</v>
      </c>
      <c r="C36">
        <v>192.33984375</v>
      </c>
      <c r="D36">
        <v>4.3262976850235724E-3</v>
      </c>
      <c r="E36">
        <v>2.8925215574241214E-2</v>
      </c>
      <c r="G36" s="2">
        <v>45849</v>
      </c>
      <c r="H36">
        <v>8941.1201171875</v>
      </c>
      <c r="I36">
        <v>-34.5400390625</v>
      </c>
      <c r="J36">
        <v>-3.8481892653264849E-3</v>
      </c>
      <c r="K36">
        <v>2.047444740867399E-2</v>
      </c>
      <c r="M36" s="2">
        <v>45849</v>
      </c>
      <c r="N36">
        <v>3510.17724609375</v>
      </c>
      <c r="O36">
        <v>0.495361328125</v>
      </c>
      <c r="P36">
        <v>1.4114137531251458E-4</v>
      </c>
      <c r="Q36">
        <v>1.8960705115016574E-2</v>
      </c>
    </row>
    <row r="37" spans="1:17" x14ac:dyDescent="0.35">
      <c r="A37" s="2">
        <v>45847</v>
      </c>
      <c r="B37">
        <v>44458.30078125</v>
      </c>
      <c r="C37">
        <v>217.5390625</v>
      </c>
      <c r="D37">
        <v>4.9171635850882023E-3</v>
      </c>
      <c r="E37">
        <v>2.4598917889217642E-2</v>
      </c>
      <c r="G37" s="2">
        <v>45848</v>
      </c>
      <c r="H37">
        <v>8975.66015625</v>
      </c>
      <c r="I37">
        <v>108.640625</v>
      </c>
      <c r="J37">
        <v>1.2252214469260947E-2</v>
      </c>
      <c r="K37">
        <v>2.4322636674000475E-2</v>
      </c>
      <c r="M37" s="2">
        <v>45848</v>
      </c>
      <c r="N37">
        <v>3509.681884765625</v>
      </c>
      <c r="O37">
        <v>16.63232421875</v>
      </c>
      <c r="P37">
        <v>4.7615483062730668E-3</v>
      </c>
      <c r="Q37">
        <v>1.8819563739704059E-2</v>
      </c>
    </row>
    <row r="38" spans="1:17" x14ac:dyDescent="0.35">
      <c r="A38" s="2">
        <v>45846</v>
      </c>
      <c r="B38">
        <v>44240.76171875</v>
      </c>
      <c r="C38">
        <v>-165.59765625</v>
      </c>
      <c r="D38">
        <v>-3.7291428205490362E-3</v>
      </c>
      <c r="E38">
        <v>1.968175430412944E-2</v>
      </c>
      <c r="G38" s="2">
        <v>45847</v>
      </c>
      <c r="H38">
        <v>8867.01953125</v>
      </c>
      <c r="I38">
        <v>12.83984375</v>
      </c>
      <c r="J38">
        <v>1.4501449262573907E-3</v>
      </c>
      <c r="K38">
        <v>1.2070422204739528E-2</v>
      </c>
      <c r="M38" s="2">
        <v>45847</v>
      </c>
      <c r="N38">
        <v>3493.049560546875</v>
      </c>
      <c r="O38">
        <v>-4.42578125</v>
      </c>
      <c r="P38">
        <v>-1.2654217163762249E-3</v>
      </c>
      <c r="Q38">
        <v>1.4058015433430993E-2</v>
      </c>
    </row>
    <row r="39" spans="1:17" x14ac:dyDescent="0.35">
      <c r="A39" s="2">
        <v>45845</v>
      </c>
      <c r="B39">
        <v>44406.359375</v>
      </c>
      <c r="C39">
        <v>-422.171875</v>
      </c>
      <c r="D39">
        <v>-9.4174817516466947E-3</v>
      </c>
      <c r="E39">
        <v>2.3410897124678476E-2</v>
      </c>
      <c r="G39" s="2">
        <v>45846</v>
      </c>
      <c r="H39">
        <v>8854.1796875</v>
      </c>
      <c r="I39">
        <v>47.6494140625</v>
      </c>
      <c r="J39">
        <v>5.4106909966824546E-3</v>
      </c>
      <c r="K39">
        <v>1.0620277278482138E-2</v>
      </c>
      <c r="M39" s="2">
        <v>45846</v>
      </c>
      <c r="N39">
        <v>3497.475341796875</v>
      </c>
      <c r="O39">
        <v>24.34814453125</v>
      </c>
      <c r="P39">
        <v>7.0104384747033954E-3</v>
      </c>
      <c r="Q39">
        <v>1.5323437149807217E-2</v>
      </c>
    </row>
    <row r="40" spans="1:17" x14ac:dyDescent="0.35">
      <c r="A40" s="2">
        <v>45841</v>
      </c>
      <c r="B40">
        <v>44828.53125</v>
      </c>
      <c r="C40">
        <v>344.109375</v>
      </c>
      <c r="D40">
        <v>7.7355029130632413E-3</v>
      </c>
      <c r="E40">
        <v>3.282837887632517E-2</v>
      </c>
      <c r="G40" s="2">
        <v>45845</v>
      </c>
      <c r="H40">
        <v>8806.5302734375</v>
      </c>
      <c r="I40">
        <v>-16.3798828125</v>
      </c>
      <c r="J40">
        <v>-1.8565170133685305E-3</v>
      </c>
      <c r="K40">
        <v>5.209586281799683E-3</v>
      </c>
      <c r="M40" s="2">
        <v>45845</v>
      </c>
      <c r="N40">
        <v>3473.127197265625</v>
      </c>
      <c r="O40">
        <v>0.80810546875</v>
      </c>
      <c r="P40">
        <v>2.3272788225581209E-4</v>
      </c>
      <c r="Q40">
        <v>8.3129986751038221E-3</v>
      </c>
    </row>
    <row r="41" spans="1:17" x14ac:dyDescent="0.35">
      <c r="A41" s="2">
        <v>45840</v>
      </c>
      <c r="B41">
        <v>44484.421875</v>
      </c>
      <c r="C41">
        <v>-10.51953125</v>
      </c>
      <c r="D41">
        <v>-2.3642083611152831E-4</v>
      </c>
      <c r="E41">
        <v>2.5092875963261929E-2</v>
      </c>
      <c r="G41" s="2">
        <v>45842</v>
      </c>
      <c r="H41">
        <v>8822.91015625</v>
      </c>
      <c r="I41">
        <v>-0.2900390625</v>
      </c>
      <c r="J41">
        <v>-3.2872320255616927E-5</v>
      </c>
      <c r="K41">
        <v>7.0661032951682134E-3</v>
      </c>
      <c r="M41" s="2">
        <v>45842</v>
      </c>
      <c r="N41">
        <v>3472.319091796875</v>
      </c>
      <c r="O41">
        <v>11.16845703125</v>
      </c>
      <c r="P41">
        <v>3.2268046698309405E-3</v>
      </c>
      <c r="Q41">
        <v>8.08027079284801E-3</v>
      </c>
    </row>
    <row r="42" spans="1:17" x14ac:dyDescent="0.35">
      <c r="A42" s="2">
        <v>45839</v>
      </c>
      <c r="B42">
        <v>44494.94140625</v>
      </c>
      <c r="C42">
        <v>400.171875</v>
      </c>
      <c r="D42">
        <v>9.0752685466786165E-3</v>
      </c>
      <c r="E42">
        <v>2.5329296799373457E-2</v>
      </c>
      <c r="G42" s="2">
        <v>45841</v>
      </c>
      <c r="H42">
        <v>8823.2001953125</v>
      </c>
      <c r="I42">
        <v>48.509765625</v>
      </c>
      <c r="J42">
        <v>5.5283734524556039E-3</v>
      </c>
      <c r="K42">
        <v>7.0989756154238304E-3</v>
      </c>
      <c r="M42" s="2">
        <v>45841</v>
      </c>
      <c r="N42">
        <v>3461.150634765625</v>
      </c>
      <c r="O42">
        <v>6.358154296875</v>
      </c>
      <c r="P42">
        <v>1.8403867476324276E-3</v>
      </c>
      <c r="Q42">
        <v>4.8534661230170695E-3</v>
      </c>
    </row>
    <row r="43" spans="1:17" x14ac:dyDescent="0.35">
      <c r="A43" s="2">
        <v>45838</v>
      </c>
      <c r="B43">
        <v>44094.76953125</v>
      </c>
      <c r="C43">
        <v>275.5</v>
      </c>
      <c r="D43">
        <v>6.2871883294066677E-3</v>
      </c>
      <c r="E43">
        <v>1.6254028252694841E-2</v>
      </c>
      <c r="G43" s="2">
        <v>45840</v>
      </c>
      <c r="H43">
        <v>8774.6904296875</v>
      </c>
      <c r="I43">
        <v>-10.6396484375</v>
      </c>
      <c r="J43">
        <v>-1.2110698565546141E-3</v>
      </c>
      <c r="K43">
        <v>1.5706021629682265E-3</v>
      </c>
      <c r="M43" s="2">
        <v>45840</v>
      </c>
      <c r="N43">
        <v>3454.79248046875</v>
      </c>
      <c r="O43">
        <v>-2.954833984375</v>
      </c>
      <c r="P43">
        <v>-8.5455463215144967E-4</v>
      </c>
      <c r="Q43">
        <v>3.0130793753846419E-3</v>
      </c>
    </row>
    <row r="44" spans="1:17" x14ac:dyDescent="0.35">
      <c r="A44" s="2">
        <v>45835</v>
      </c>
      <c r="B44">
        <v>43819.26953125</v>
      </c>
      <c r="C44">
        <v>432.4296875</v>
      </c>
      <c r="D44">
        <v>9.9668399232881733E-3</v>
      </c>
      <c r="E44">
        <v>9.9668399232881733E-3</v>
      </c>
      <c r="G44" s="2">
        <v>45839</v>
      </c>
      <c r="H44">
        <v>8785.330078125</v>
      </c>
      <c r="I44">
        <v>24.3701171875</v>
      </c>
      <c r="J44">
        <v>2.7816720195228406E-3</v>
      </c>
      <c r="K44">
        <v>2.7816720195228406E-3</v>
      </c>
      <c r="M44" s="2">
        <v>45839</v>
      </c>
      <c r="N44">
        <v>3457.747314453125</v>
      </c>
      <c r="O44">
        <v>13.32177734375</v>
      </c>
      <c r="P44">
        <v>3.8676340075360915E-3</v>
      </c>
      <c r="Q44">
        <v>3.8676340075360915E-3</v>
      </c>
    </row>
    <row r="45" spans="1:17" ht="20" thickBot="1" x14ac:dyDescent="0.5">
      <c r="A45" s="52" t="s">
        <v>20</v>
      </c>
      <c r="B45" s="52"/>
      <c r="C45" s="52"/>
      <c r="D45" s="52"/>
      <c r="E45" s="52"/>
      <c r="G45" s="52" t="s">
        <v>89</v>
      </c>
      <c r="H45" s="52"/>
      <c r="I45" s="52"/>
      <c r="J45" s="52"/>
      <c r="K45" s="52"/>
      <c r="M45" s="52" t="s">
        <v>26</v>
      </c>
      <c r="N45" s="52"/>
      <c r="O45" s="52"/>
      <c r="P45" s="52"/>
      <c r="Q45" s="52"/>
    </row>
    <row r="46" spans="1:17" ht="15" thickTop="1" x14ac:dyDescent="0.35">
      <c r="A46" s="2" t="str" cm="1">
        <f t="array" ref="A46:E66">_xlfn.CHOOSECOLS(_xlfn.VSTACK(daily_8h30_data[#Headers],
  _xlfn._xlws.SORT(_xlfn._xlws.FILTER(daily_8h30_data[], daily_8h30_data[ticker]=A45), 1, -1)
 ), 1, 3, 4, 5, 6)</f>
        <v>date</v>
      </c>
      <c r="B46" t="str">
        <v>close</v>
      </c>
      <c r="C46" t="str">
        <v>1d_diff</v>
      </c>
      <c r="D46" t="str">
        <v>1d_change</v>
      </c>
      <c r="E46" t="str">
        <v>cum_change</v>
      </c>
      <c r="G46" s="2" t="str" cm="1">
        <f t="array" ref="G46:K66">_xlfn.CHOOSECOLS(_xlfn.VSTACK(daily_8h30_data[#Headers],
  _xlfn._xlws.SORT(_xlfn._xlws.FILTER(daily_8h30_data[], daily_8h30_data[ticker]=G45), 1, -1)
 ), 1, 3, 4, 5, 6)</f>
        <v>date</v>
      </c>
      <c r="H46" t="str">
        <v>close</v>
      </c>
      <c r="I46" t="str">
        <v>1d_diff</v>
      </c>
      <c r="J46" t="str">
        <v>1d_change</v>
      </c>
      <c r="K46" t="str">
        <v>cum_change</v>
      </c>
      <c r="M46" s="2" t="str" cm="1">
        <f t="array" ref="M46:Q66">_xlfn.CHOOSECOLS(_xlfn.VSTACK(daily_8h30_data[#Headers],
  _xlfn._xlws.SORT(_xlfn._xlws.FILTER(daily_8h30_data[], daily_8h30_data[ticker]=M45), 1, -1)
 ), 1, 3, 4, 5, 6)</f>
        <v>date</v>
      </c>
      <c r="N46" t="str">
        <v>close</v>
      </c>
      <c r="O46" t="str">
        <v>1d_diff</v>
      </c>
      <c r="P46" t="str">
        <v>1d_change</v>
      </c>
      <c r="Q46" t="str">
        <v>cum_change</v>
      </c>
    </row>
    <row r="47" spans="1:17" x14ac:dyDescent="0.35">
      <c r="A47" s="2">
        <v>45866</v>
      </c>
      <c r="B47">
        <v>3341.7724609375</v>
      </c>
      <c r="C47">
        <v>4.42041015625</v>
      </c>
      <c r="D47">
        <v>1.3245261779366579E-3</v>
      </c>
      <c r="E47">
        <v>3.5057279814202369E-3</v>
      </c>
      <c r="G47" s="2">
        <v>45828</v>
      </c>
      <c r="H47">
        <v>75</v>
      </c>
      <c r="I47">
        <v>-0.6699981689453125</v>
      </c>
      <c r="J47">
        <v>-8.8542115125922471E-3</v>
      </c>
      <c r="K47">
        <v>0.18723840834317729</v>
      </c>
      <c r="M47" s="2">
        <v>45866</v>
      </c>
      <c r="N47">
        <v>98.086756664320944</v>
      </c>
      <c r="O47">
        <v>2.5709837683379533E-2</v>
      </c>
      <c r="P47">
        <v>2.6218196231209134E-4</v>
      </c>
      <c r="Q47">
        <v>7.5598538149461714E-3</v>
      </c>
    </row>
    <row r="48" spans="1:17" x14ac:dyDescent="0.35">
      <c r="A48" s="2">
        <v>45865</v>
      </c>
      <c r="B48">
        <v>3337.35205078125</v>
      </c>
      <c r="C48">
        <v>-7.81396484375</v>
      </c>
      <c r="D48">
        <v>-2.3358974733246329E-3</v>
      </c>
      <c r="E48">
        <v>2.1812018034835789E-3</v>
      </c>
      <c r="G48" s="2">
        <v>45827</v>
      </c>
      <c r="H48">
        <v>75.669998168945313</v>
      </c>
      <c r="I48">
        <v>0.56999969482421875</v>
      </c>
      <c r="J48">
        <v>7.589876250405414E-3</v>
      </c>
      <c r="K48">
        <v>0.19609261985576953</v>
      </c>
      <c r="M48" s="2">
        <v>45865</v>
      </c>
      <c r="N48">
        <v>98.061046826637565</v>
      </c>
      <c r="O48">
        <v>0.45557888217986431</v>
      </c>
      <c r="P48">
        <v>4.6675549205821287E-3</v>
      </c>
      <c r="Q48">
        <v>7.29767185263408E-3</v>
      </c>
    </row>
    <row r="49" spans="1:17" x14ac:dyDescent="0.35">
      <c r="A49" s="2">
        <v>45863</v>
      </c>
      <c r="B49">
        <v>3345.166015625</v>
      </c>
      <c r="C49">
        <v>-25.77880859375</v>
      </c>
      <c r="D49">
        <v>-7.6473540618465785E-3</v>
      </c>
      <c r="E49">
        <v>4.5170992768082119E-3</v>
      </c>
      <c r="G49" s="2">
        <v>45826</v>
      </c>
      <c r="H49">
        <v>75.099998474121094</v>
      </c>
      <c r="I49">
        <v>-0.15000152587890625</v>
      </c>
      <c r="J49">
        <v>-1.9933757591881207E-3</v>
      </c>
      <c r="K49">
        <v>0.18850274360536412</v>
      </c>
      <c r="M49" s="2">
        <v>45863</v>
      </c>
      <c r="N49">
        <v>97.6054679444577</v>
      </c>
      <c r="O49">
        <v>0.1463406760134518</v>
      </c>
      <c r="P49">
        <v>1.5015594753928774E-3</v>
      </c>
      <c r="Q49">
        <v>2.6301169320519513E-3</v>
      </c>
    </row>
    <row r="50" spans="1:17" x14ac:dyDescent="0.35">
      <c r="A50" s="2">
        <v>45862</v>
      </c>
      <c r="B50">
        <v>3370.94482421875</v>
      </c>
      <c r="C50">
        <v>-19.113037109375</v>
      </c>
      <c r="D50">
        <v>-5.6379678138848144E-3</v>
      </c>
      <c r="E50">
        <v>1.216445333865479E-2</v>
      </c>
      <c r="G50" s="2">
        <v>45825</v>
      </c>
      <c r="H50">
        <v>75.25</v>
      </c>
      <c r="I50">
        <v>3.1800003051757813</v>
      </c>
      <c r="J50">
        <v>4.4123772979621112E-2</v>
      </c>
      <c r="K50">
        <v>0.19049611936455224</v>
      </c>
      <c r="M50" s="2">
        <v>45862</v>
      </c>
      <c r="N50">
        <v>97.459127268444249</v>
      </c>
      <c r="O50">
        <v>0.27704963871622112</v>
      </c>
      <c r="P50">
        <v>2.8508305798091715E-3</v>
      </c>
      <c r="Q50">
        <v>1.1285574566590739E-3</v>
      </c>
    </row>
    <row r="51" spans="1:17" x14ac:dyDescent="0.35">
      <c r="A51" s="2">
        <v>45861</v>
      </c>
      <c r="B51">
        <v>3390.057861328125</v>
      </c>
      <c r="C51">
        <v>-31.40185546875</v>
      </c>
      <c r="D51">
        <v>-9.1779117885240069E-3</v>
      </c>
      <c r="E51">
        <v>1.7802421152539605E-2</v>
      </c>
      <c r="G51" s="2">
        <v>45824</v>
      </c>
      <c r="H51">
        <v>72.069999694824219</v>
      </c>
      <c r="I51">
        <v>-1.660003662109375</v>
      </c>
      <c r="J51">
        <v>-2.2514628869242603E-2</v>
      </c>
      <c r="K51">
        <v>0.14637234638493113</v>
      </c>
      <c r="M51" s="2">
        <v>45861</v>
      </c>
      <c r="N51">
        <v>97.182077629728028</v>
      </c>
      <c r="O51">
        <v>-0.19312060636457318</v>
      </c>
      <c r="P51">
        <v>-1.9832627800802083E-3</v>
      </c>
      <c r="Q51">
        <v>-1.7222731231500976E-3</v>
      </c>
    </row>
    <row r="52" spans="1:17" x14ac:dyDescent="0.35">
      <c r="A52" s="2">
        <v>45860</v>
      </c>
      <c r="B52">
        <v>3421.459716796875</v>
      </c>
      <c r="C52">
        <v>29.471435546875</v>
      </c>
      <c r="D52">
        <v>8.6885428554648314E-3</v>
      </c>
      <c r="E52">
        <v>2.6980332941063612E-2</v>
      </c>
      <c r="G52" s="2">
        <v>45823</v>
      </c>
      <c r="H52">
        <v>73.730003356933594</v>
      </c>
      <c r="I52">
        <v>0.5500030517578125</v>
      </c>
      <c r="J52">
        <v>7.5157563468732924E-3</v>
      </c>
      <c r="K52">
        <v>0.16888697525417373</v>
      </c>
      <c r="M52" s="2">
        <v>45860</v>
      </c>
      <c r="N52">
        <v>97.375198236092601</v>
      </c>
      <c r="O52">
        <v>-0.46064031118699234</v>
      </c>
      <c r="P52">
        <v>-4.7082982885089386E-3</v>
      </c>
      <c r="Q52">
        <v>2.6098965693011067E-4</v>
      </c>
    </row>
    <row r="53" spans="1:17" x14ac:dyDescent="0.35">
      <c r="A53" s="2">
        <v>45859</v>
      </c>
      <c r="B53">
        <v>3391.98828125</v>
      </c>
      <c r="C53">
        <v>45.1728515625</v>
      </c>
      <c r="D53">
        <v>1.3497264044440627E-2</v>
      </c>
      <c r="E53">
        <v>1.829179008559878E-2</v>
      </c>
      <c r="G53" s="2">
        <v>45821</v>
      </c>
      <c r="H53">
        <v>73.180000305175781</v>
      </c>
      <c r="I53">
        <v>-0.73999786376953125</v>
      </c>
      <c r="J53">
        <v>-1.0010793859575817E-2</v>
      </c>
      <c r="K53">
        <v>0.16137121890730044</v>
      </c>
      <c r="M53" s="2">
        <v>45859</v>
      </c>
      <c r="N53">
        <v>97.835838547279593</v>
      </c>
      <c r="O53">
        <v>-0.1003984243963032</v>
      </c>
      <c r="P53">
        <v>-1.0251407191124162E-3</v>
      </c>
      <c r="Q53">
        <v>4.9692879454390493E-3</v>
      </c>
    </row>
    <row r="54" spans="1:17" x14ac:dyDescent="0.35">
      <c r="A54" s="2">
        <v>45858</v>
      </c>
      <c r="B54">
        <v>3346.8154296875</v>
      </c>
      <c r="C54">
        <v>-5.039306640625</v>
      </c>
      <c r="D54">
        <v>-1.5034382564399484E-3</v>
      </c>
      <c r="E54">
        <v>4.7945260411581536E-3</v>
      </c>
      <c r="G54" s="2">
        <v>45820</v>
      </c>
      <c r="H54">
        <v>73.919998168945313</v>
      </c>
      <c r="I54">
        <v>6.0099945068359375</v>
      </c>
      <c r="J54">
        <v>8.8499398950691477E-2</v>
      </c>
      <c r="K54">
        <v>0.17138201276687626</v>
      </c>
      <c r="M54" s="2">
        <v>45858</v>
      </c>
      <c r="N54">
        <v>97.936236971675896</v>
      </c>
      <c r="O54">
        <v>1.3823322276010686E-2</v>
      </c>
      <c r="P54">
        <v>1.4116606975700385E-4</v>
      </c>
      <c r="Q54">
        <v>5.9944286645514655E-3</v>
      </c>
    </row>
    <row r="55" spans="1:17" x14ac:dyDescent="0.35">
      <c r="A55" s="2">
        <v>45857</v>
      </c>
      <c r="B55">
        <v>3351.854736328125</v>
      </c>
      <c r="C55">
        <v>2.99951171875</v>
      </c>
      <c r="D55">
        <v>8.9568270873807698E-4</v>
      </c>
      <c r="E55">
        <v>6.2979642975981021E-3</v>
      </c>
      <c r="G55" s="2">
        <v>45819</v>
      </c>
      <c r="H55">
        <v>67.910003662109375</v>
      </c>
      <c r="I55">
        <v>2.9500045776367188</v>
      </c>
      <c r="J55">
        <v>4.5412632684932674E-2</v>
      </c>
      <c r="K55">
        <v>8.288261381618478E-2</v>
      </c>
      <c r="M55" s="2">
        <v>45857</v>
      </c>
      <c r="N55">
        <v>97.922413649399886</v>
      </c>
      <c r="O55">
        <v>-0.5468593984653296</v>
      </c>
      <c r="P55">
        <v>-5.5536045056360228E-3</v>
      </c>
      <c r="Q55">
        <v>5.8532625947944616E-3</v>
      </c>
    </row>
    <row r="56" spans="1:17" x14ac:dyDescent="0.35">
      <c r="A56" s="2">
        <v>45856</v>
      </c>
      <c r="B56">
        <v>3348.855224609375</v>
      </c>
      <c r="C56">
        <v>10.104248046875</v>
      </c>
      <c r="D56">
        <v>3.0263556994232221E-3</v>
      </c>
      <c r="E56">
        <v>5.4022815888600251E-3</v>
      </c>
      <c r="G56" s="2">
        <v>45818</v>
      </c>
      <c r="H56">
        <v>64.959999084472656</v>
      </c>
      <c r="I56">
        <v>-0.44000244140625</v>
      </c>
      <c r="J56">
        <v>-6.7278659195770807E-3</v>
      </c>
      <c r="K56">
        <v>3.7469981131252106E-2</v>
      </c>
      <c r="M56" s="2">
        <v>45856</v>
      </c>
      <c r="N56">
        <v>98.469273047865215</v>
      </c>
      <c r="O56">
        <v>-4.4358095515377727E-3</v>
      </c>
      <c r="P56">
        <v>-4.50456228673346E-5</v>
      </c>
      <c r="Q56">
        <v>1.1406867100430484E-2</v>
      </c>
    </row>
    <row r="57" spans="1:17" x14ac:dyDescent="0.35">
      <c r="A57" s="2">
        <v>45855</v>
      </c>
      <c r="B57">
        <v>3338.7509765625</v>
      </c>
      <c r="C57">
        <v>-6.223876953125</v>
      </c>
      <c r="D57">
        <v>-1.860664795905298E-3</v>
      </c>
      <c r="E57">
        <v>2.3759258894368029E-3</v>
      </c>
      <c r="G57" s="2">
        <v>45817</v>
      </c>
      <c r="H57">
        <v>65.400001525878906</v>
      </c>
      <c r="I57">
        <v>0.84999847412109375</v>
      </c>
      <c r="J57">
        <v>1.3168062493189137E-2</v>
      </c>
      <c r="K57">
        <v>4.4197847050829187E-2</v>
      </c>
      <c r="M57" s="2">
        <v>45855</v>
      </c>
      <c r="N57">
        <v>98.473708857416753</v>
      </c>
      <c r="O57">
        <v>0.17669966691842376</v>
      </c>
      <c r="P57">
        <v>1.7976097988492423E-3</v>
      </c>
      <c r="Q57">
        <v>1.1451912723297819E-2</v>
      </c>
    </row>
    <row r="58" spans="1:17" x14ac:dyDescent="0.35">
      <c r="A58" s="2">
        <v>45854</v>
      </c>
      <c r="B58">
        <v>3344.974853515625</v>
      </c>
      <c r="C58">
        <v>13.35595703125</v>
      </c>
      <c r="D58">
        <v>4.008848984901503E-3</v>
      </c>
      <c r="E58">
        <v>4.2365906853421009E-3</v>
      </c>
      <c r="G58" s="2">
        <v>45816</v>
      </c>
      <c r="H58">
        <v>64.550003051757813</v>
      </c>
      <c r="I58">
        <v>-0.21999359130859375</v>
      </c>
      <c r="J58">
        <v>-3.396535474919582E-3</v>
      </c>
      <c r="K58">
        <v>3.102978455764005E-2</v>
      </c>
      <c r="M58" s="2">
        <v>45854</v>
      </c>
      <c r="N58">
        <v>98.297009190498329</v>
      </c>
      <c r="O58">
        <v>-0.30202011557209119</v>
      </c>
      <c r="P58">
        <v>-3.0631144920764131E-3</v>
      </c>
      <c r="Q58">
        <v>9.6543029244485767E-3</v>
      </c>
    </row>
    <row r="59" spans="1:17" x14ac:dyDescent="0.35">
      <c r="A59" s="2">
        <v>45853</v>
      </c>
      <c r="B59">
        <v>3331.618896484375</v>
      </c>
      <c r="C59">
        <v>-13.451904296875</v>
      </c>
      <c r="D59">
        <v>-4.0214109350789062E-3</v>
      </c>
      <c r="E59">
        <v>2.2774170044059794E-4</v>
      </c>
      <c r="G59" s="2">
        <v>45814</v>
      </c>
      <c r="H59">
        <v>64.769996643066406</v>
      </c>
      <c r="I59">
        <v>1.55999755859375</v>
      </c>
      <c r="J59">
        <v>2.4679601031301956E-2</v>
      </c>
      <c r="K59">
        <v>3.4426320032559632E-2</v>
      </c>
      <c r="M59" s="2">
        <v>45853</v>
      </c>
      <c r="N59">
        <v>98.59902930607042</v>
      </c>
      <c r="O59">
        <v>0.51921843311856719</v>
      </c>
      <c r="P59">
        <v>5.2938359943530688E-3</v>
      </c>
      <c r="Q59">
        <v>1.271741741652499E-2</v>
      </c>
    </row>
    <row r="60" spans="1:17" x14ac:dyDescent="0.35">
      <c r="A60" s="2">
        <v>45852</v>
      </c>
      <c r="B60">
        <v>3345.07080078125</v>
      </c>
      <c r="C60">
        <v>-16.578369140625</v>
      </c>
      <c r="D60">
        <v>-4.9316178764158281E-3</v>
      </c>
      <c r="E60">
        <v>4.2491526355195042E-3</v>
      </c>
      <c r="G60" s="2">
        <v>45813</v>
      </c>
      <c r="H60">
        <v>63.209999084472656</v>
      </c>
      <c r="I60">
        <v>0.61999893188476563</v>
      </c>
      <c r="J60">
        <v>9.90571865111467E-3</v>
      </c>
      <c r="K60">
        <v>9.7467190012576754E-3</v>
      </c>
      <c r="M60" s="2">
        <v>45852</v>
      </c>
      <c r="N60">
        <v>98.079810872951853</v>
      </c>
      <c r="O60">
        <v>2.8018853240041608E-3</v>
      </c>
      <c r="P60">
        <v>2.8568217494973069E-5</v>
      </c>
      <c r="Q60">
        <v>7.423581422171921E-3</v>
      </c>
    </row>
    <row r="61" spans="1:17" x14ac:dyDescent="0.35">
      <c r="A61" s="2">
        <v>45851</v>
      </c>
      <c r="B61">
        <v>3361.649169921875</v>
      </c>
      <c r="C61">
        <v>8.802490234375</v>
      </c>
      <c r="D61">
        <v>2.6253780966791762E-3</v>
      </c>
      <c r="E61">
        <v>9.1807705119353322E-3</v>
      </c>
      <c r="G61" s="2">
        <v>45812</v>
      </c>
      <c r="H61">
        <v>62.590000152587891</v>
      </c>
      <c r="I61">
        <v>-0.57999801635742188</v>
      </c>
      <c r="J61">
        <v>-9.1815423962217091E-3</v>
      </c>
      <c r="K61">
        <v>-1.5899964985699455E-4</v>
      </c>
      <c r="M61" s="2">
        <v>45851</v>
      </c>
      <c r="N61">
        <v>98.077008987627849</v>
      </c>
      <c r="O61">
        <v>4.3671597650813965E-3</v>
      </c>
      <c r="P61">
        <v>4.4529847301744141E-5</v>
      </c>
      <c r="Q61">
        <v>7.3950132046769479E-3</v>
      </c>
    </row>
    <row r="62" spans="1:17" x14ac:dyDescent="0.35">
      <c r="A62" s="2">
        <v>45850</v>
      </c>
      <c r="B62">
        <v>3352.8466796875</v>
      </c>
      <c r="C62">
        <v>4.13623046875</v>
      </c>
      <c r="D62">
        <v>1.2351711297449164E-3</v>
      </c>
      <c r="E62">
        <v>6.555392415256156E-3</v>
      </c>
      <c r="G62" s="2">
        <v>45811</v>
      </c>
      <c r="H62">
        <v>63.169998168945313</v>
      </c>
      <c r="I62">
        <v>0.29999923706054688</v>
      </c>
      <c r="J62">
        <v>4.7717391785797592E-3</v>
      </c>
      <c r="K62">
        <v>9.0225427463647145E-3</v>
      </c>
      <c r="M62" s="2">
        <v>45850</v>
      </c>
      <c r="N62">
        <v>98.072641827862768</v>
      </c>
      <c r="O62">
        <v>0.23112149801352189</v>
      </c>
      <c r="P62">
        <v>2.3622026439731325E-3</v>
      </c>
      <c r="Q62">
        <v>7.3504833573752038E-3</v>
      </c>
    </row>
    <row r="63" spans="1:17" x14ac:dyDescent="0.35">
      <c r="A63" s="2">
        <v>45849</v>
      </c>
      <c r="B63">
        <v>3348.71044921875</v>
      </c>
      <c r="C63">
        <v>28.4765625</v>
      </c>
      <c r="D63">
        <v>8.5766736535968224E-3</v>
      </c>
      <c r="E63">
        <v>5.3202212855112396E-3</v>
      </c>
      <c r="G63" s="2">
        <v>45810</v>
      </c>
      <c r="H63">
        <v>62.869998931884766</v>
      </c>
      <c r="I63">
        <v>0.43999862670898438</v>
      </c>
      <c r="J63">
        <v>7.04787160913245E-3</v>
      </c>
      <c r="K63">
        <v>4.2508035677849554E-3</v>
      </c>
      <c r="M63" s="2">
        <v>45849</v>
      </c>
      <c r="N63">
        <v>97.841520329849246</v>
      </c>
      <c r="O63">
        <v>0.31431980893979983</v>
      </c>
      <c r="P63">
        <v>3.222893790254977E-3</v>
      </c>
      <c r="Q63">
        <v>4.9882807134020712E-3</v>
      </c>
    </row>
    <row r="64" spans="1:17" x14ac:dyDescent="0.35">
      <c r="A64" s="2">
        <v>45848</v>
      </c>
      <c r="B64">
        <v>3320.23388671875</v>
      </c>
      <c r="C64">
        <v>5.082275390625</v>
      </c>
      <c r="D64">
        <v>1.5330446345978022E-3</v>
      </c>
      <c r="E64">
        <v>-3.2564523680855828E-3</v>
      </c>
      <c r="G64" s="2">
        <v>45809</v>
      </c>
      <c r="H64">
        <v>62.430000305175781</v>
      </c>
      <c r="I64">
        <v>1.6399993896484375</v>
      </c>
      <c r="J64">
        <v>2.6978110954914314E-2</v>
      </c>
      <c r="K64">
        <v>-2.7970680413474946E-3</v>
      </c>
      <c r="M64" s="2">
        <v>45848</v>
      </c>
      <c r="N64">
        <v>97.527200520909446</v>
      </c>
      <c r="O64">
        <v>8.1007982946360357E-2</v>
      </c>
      <c r="P64">
        <v>8.3130988329593869E-4</v>
      </c>
      <c r="Q64">
        <v>1.7653869231470942E-3</v>
      </c>
    </row>
    <row r="65" spans="1:17" x14ac:dyDescent="0.35">
      <c r="A65" s="2">
        <v>45847</v>
      </c>
      <c r="B65">
        <v>3315.151611328125</v>
      </c>
      <c r="C65">
        <v>13.3212890625</v>
      </c>
      <c r="D65">
        <v>4.0345165445567766E-3</v>
      </c>
      <c r="E65">
        <v>-4.789497002683385E-3</v>
      </c>
      <c r="G65" s="2">
        <v>45807</v>
      </c>
      <c r="H65">
        <v>60.790000915527344</v>
      </c>
      <c r="I65">
        <v>0.13000106811523438</v>
      </c>
      <c r="J65">
        <v>2.1431102611646491E-3</v>
      </c>
      <c r="K65">
        <v>-2.9775178996261809E-2</v>
      </c>
      <c r="M65" s="2">
        <v>45847</v>
      </c>
      <c r="N65">
        <v>97.446192537963086</v>
      </c>
      <c r="O65">
        <v>-1.3660853830103292E-2</v>
      </c>
      <c r="P65">
        <v>-1.4016903734903607E-4</v>
      </c>
      <c r="Q65">
        <v>9.3407703985115553E-4</v>
      </c>
    </row>
    <row r="66" spans="1:17" x14ac:dyDescent="0.35">
      <c r="A66" s="2">
        <v>45846</v>
      </c>
      <c r="B66">
        <v>3301.830322265625</v>
      </c>
      <c r="C66">
        <v>-29.394775390625</v>
      </c>
      <c r="D66">
        <v>-8.8240135472401615E-3</v>
      </c>
      <c r="E66">
        <v>-8.8240135472401615E-3</v>
      </c>
      <c r="G66" s="2">
        <v>45806</v>
      </c>
      <c r="H66">
        <v>60.659999847412109</v>
      </c>
      <c r="I66">
        <v>-2</v>
      </c>
      <c r="J66">
        <v>-3.1918289257426458E-2</v>
      </c>
      <c r="K66">
        <v>-3.1918289257426458E-2</v>
      </c>
      <c r="M66" s="2">
        <v>45846</v>
      </c>
      <c r="N66">
        <v>97.459853391793189</v>
      </c>
      <c r="O66">
        <v>0.10458351675801225</v>
      </c>
      <c r="P66">
        <v>1.0742460772001916E-3</v>
      </c>
      <c r="Q66">
        <v>1.0742460772001916E-3</v>
      </c>
    </row>
  </sheetData>
  <mergeCells count="9">
    <mergeCell ref="A45:E45"/>
    <mergeCell ref="G45:K45"/>
    <mergeCell ref="M45:Q45"/>
    <mergeCell ref="A1:E1"/>
    <mergeCell ref="G1:K1"/>
    <mergeCell ref="M1:Q1"/>
    <mergeCell ref="A23:E23"/>
    <mergeCell ref="G23:K23"/>
    <mergeCell ref="M23:Q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4669E-E941-449A-A06F-931029850F8C}">
  <dimension ref="A1:H181"/>
  <sheetViews>
    <sheetView workbookViewId="0">
      <selection activeCell="K2" sqref="K2"/>
    </sheetView>
  </sheetViews>
  <sheetFormatPr defaultRowHeight="14.5" x14ac:dyDescent="0.35"/>
  <cols>
    <col min="1" max="1" width="15.54296875" bestFit="1" customWidth="1"/>
    <col min="2" max="2" width="8.81640625" bestFit="1" customWidth="1"/>
    <col min="3" max="3" width="11.81640625" bestFit="1" customWidth="1"/>
    <col min="4" max="5" width="12.453125" bestFit="1" customWidth="1"/>
    <col min="6" max="6" width="13.54296875" bestFit="1" customWidth="1"/>
    <col min="7" max="7" width="10.1796875" bestFit="1" customWidth="1"/>
    <col min="8" max="8" width="11.54296875" bestFit="1" customWidth="1"/>
    <col min="9" max="9" width="11.453125" bestFit="1" customWidth="1"/>
    <col min="10" max="10" width="10.26953125" bestFit="1" customWidth="1"/>
    <col min="11" max="11" width="6.7265625" bestFit="1" customWidth="1"/>
  </cols>
  <sheetData>
    <row r="1" spans="1:8" x14ac:dyDescent="0.35">
      <c r="A1" t="s">
        <v>27</v>
      </c>
      <c r="B1" t="s">
        <v>19</v>
      </c>
      <c r="C1" t="s">
        <v>28</v>
      </c>
      <c r="D1" t="s">
        <v>46</v>
      </c>
      <c r="E1" t="s">
        <v>29</v>
      </c>
      <c r="F1" t="s">
        <v>37</v>
      </c>
      <c r="G1" t="s">
        <v>30</v>
      </c>
      <c r="H1" t="s">
        <v>31</v>
      </c>
    </row>
    <row r="2" spans="1:8" x14ac:dyDescent="0.35">
      <c r="A2" s="1">
        <v>45866</v>
      </c>
      <c r="B2" t="s">
        <v>24</v>
      </c>
      <c r="C2">
        <v>1557.4200439453125</v>
      </c>
      <c r="D2">
        <v>26.2900390625</v>
      </c>
      <c r="E2">
        <v>1.7170350642114363E-2</v>
      </c>
      <c r="F2">
        <v>0.12459620851750375</v>
      </c>
      <c r="G2" t="s">
        <v>38</v>
      </c>
      <c r="H2" t="s">
        <v>32</v>
      </c>
    </row>
    <row r="3" spans="1:8" x14ac:dyDescent="0.35">
      <c r="A3" s="1">
        <v>45863</v>
      </c>
      <c r="B3" t="s">
        <v>24</v>
      </c>
      <c r="C3">
        <v>1531.1300048828125</v>
      </c>
      <c r="D3">
        <v>10.1099853515625</v>
      </c>
      <c r="E3">
        <v>6.6468456836472622E-3</v>
      </c>
      <c r="F3">
        <v>0.10742585787538939</v>
      </c>
      <c r="G3" t="s">
        <v>38</v>
      </c>
      <c r="H3" t="s">
        <v>32</v>
      </c>
    </row>
    <row r="4" spans="1:8" x14ac:dyDescent="0.35">
      <c r="A4" s="1">
        <v>45862</v>
      </c>
      <c r="B4" t="s">
        <v>24</v>
      </c>
      <c r="C4">
        <v>1521.02001953125</v>
      </c>
      <c r="D4">
        <v>8.7099609375</v>
      </c>
      <c r="E4">
        <v>5.75937512813951E-3</v>
      </c>
      <c r="F4">
        <v>0.10077901219174212</v>
      </c>
      <c r="G4" t="s">
        <v>38</v>
      </c>
      <c r="H4" t="s">
        <v>32</v>
      </c>
    </row>
    <row r="5" spans="1:8" x14ac:dyDescent="0.35">
      <c r="A5" s="1">
        <v>45861</v>
      </c>
      <c r="B5" t="s">
        <v>24</v>
      </c>
      <c r="C5">
        <v>1512.31005859375</v>
      </c>
      <c r="D5">
        <v>2.77001953125</v>
      </c>
      <c r="E5">
        <v>1.835008982584041E-3</v>
      </c>
      <c r="F5">
        <v>9.5019637063602613E-2</v>
      </c>
      <c r="G5" t="s">
        <v>38</v>
      </c>
      <c r="H5" t="s">
        <v>32</v>
      </c>
    </row>
    <row r="6" spans="1:8" x14ac:dyDescent="0.35">
      <c r="A6" s="1">
        <v>45860</v>
      </c>
      <c r="B6" t="s">
        <v>24</v>
      </c>
      <c r="C6">
        <v>1509.5400390625</v>
      </c>
      <c r="D6">
        <v>24.489990234375</v>
      </c>
      <c r="E6">
        <v>1.6491020119961952E-2</v>
      </c>
      <c r="F6">
        <v>9.3184628081018572E-2</v>
      </c>
      <c r="G6" t="s">
        <v>38</v>
      </c>
      <c r="H6" t="s">
        <v>32</v>
      </c>
    </row>
    <row r="7" spans="1:8" x14ac:dyDescent="0.35">
      <c r="A7" s="1">
        <v>45859</v>
      </c>
      <c r="B7" t="s">
        <v>24</v>
      </c>
      <c r="C7">
        <v>1485.050048828125</v>
      </c>
      <c r="D7">
        <v>-12.22998046875</v>
      </c>
      <c r="E7">
        <v>-8.1681316984459906E-3</v>
      </c>
      <c r="F7">
        <v>7.669360796105662E-2</v>
      </c>
      <c r="G7" t="s">
        <v>38</v>
      </c>
      <c r="H7" t="s">
        <v>32</v>
      </c>
    </row>
    <row r="8" spans="1:8" x14ac:dyDescent="0.35">
      <c r="A8" s="1">
        <v>45856</v>
      </c>
      <c r="B8" t="s">
        <v>24</v>
      </c>
      <c r="C8">
        <v>1497.280029296875</v>
      </c>
      <c r="D8">
        <v>7.27001953125</v>
      </c>
      <c r="E8">
        <v>4.8791749609746748E-3</v>
      </c>
      <c r="F8">
        <v>8.4861739659502611E-2</v>
      </c>
      <c r="G8" t="s">
        <v>38</v>
      </c>
      <c r="H8" t="s">
        <v>32</v>
      </c>
    </row>
    <row r="9" spans="1:8" x14ac:dyDescent="0.35">
      <c r="A9" s="1">
        <v>45855</v>
      </c>
      <c r="B9" t="s">
        <v>24</v>
      </c>
      <c r="C9">
        <v>1490.010009765625</v>
      </c>
      <c r="D9">
        <v>14.5400390625</v>
      </c>
      <c r="E9">
        <v>9.8545137150918283E-3</v>
      </c>
      <c r="F9">
        <v>7.9982564698527936E-2</v>
      </c>
      <c r="G9" t="s">
        <v>38</v>
      </c>
      <c r="H9" t="s">
        <v>32</v>
      </c>
    </row>
    <row r="10" spans="1:8" x14ac:dyDescent="0.35">
      <c r="A10" s="1">
        <v>45854</v>
      </c>
      <c r="B10" t="s">
        <v>24</v>
      </c>
      <c r="C10">
        <v>1475.469970703125</v>
      </c>
      <c r="D10">
        <v>14.8199462890625</v>
      </c>
      <c r="E10">
        <v>1.0146130860475999E-2</v>
      </c>
      <c r="F10">
        <v>7.0128050983436108E-2</v>
      </c>
      <c r="G10" t="s">
        <v>38</v>
      </c>
      <c r="H10" t="s">
        <v>32</v>
      </c>
    </row>
    <row r="11" spans="1:8" x14ac:dyDescent="0.35">
      <c r="A11" s="1">
        <v>45853</v>
      </c>
      <c r="B11" t="s">
        <v>24</v>
      </c>
      <c r="C11">
        <v>1460.6500244140625</v>
      </c>
      <c r="D11">
        <v>-9.77001953125</v>
      </c>
      <c r="E11">
        <v>-6.6443731989913601E-3</v>
      </c>
      <c r="F11">
        <v>5.9981920122960108E-2</v>
      </c>
      <c r="G11" t="s">
        <v>38</v>
      </c>
      <c r="H11" t="s">
        <v>32</v>
      </c>
    </row>
    <row r="12" spans="1:8" x14ac:dyDescent="0.35">
      <c r="A12" s="1">
        <v>45852</v>
      </c>
      <c r="B12" t="s">
        <v>24</v>
      </c>
      <c r="C12">
        <v>1470.4200439453125</v>
      </c>
      <c r="D12">
        <v>12.6600341796875</v>
      </c>
      <c r="E12">
        <v>8.6845805172848234E-3</v>
      </c>
      <c r="F12">
        <v>6.6626293321951469E-2</v>
      </c>
      <c r="G12" t="s">
        <v>38</v>
      </c>
      <c r="H12" t="s">
        <v>32</v>
      </c>
    </row>
    <row r="13" spans="1:8" x14ac:dyDescent="0.35">
      <c r="A13" s="1">
        <v>45849</v>
      </c>
      <c r="B13" t="s">
        <v>24</v>
      </c>
      <c r="C13">
        <v>1457.760009765625</v>
      </c>
      <c r="D13">
        <v>12.1199951171875</v>
      </c>
      <c r="E13">
        <v>8.3838265366049658E-3</v>
      </c>
      <c r="F13">
        <v>5.7941712804666645E-2</v>
      </c>
      <c r="G13" t="s">
        <v>38</v>
      </c>
      <c r="H13" t="s">
        <v>32</v>
      </c>
    </row>
    <row r="14" spans="1:8" x14ac:dyDescent="0.35">
      <c r="A14" s="1">
        <v>45848</v>
      </c>
      <c r="B14" t="s">
        <v>24</v>
      </c>
      <c r="C14">
        <v>1445.6400146484375</v>
      </c>
      <c r="D14">
        <v>14.320068359375</v>
      </c>
      <c r="E14">
        <v>1.0004798994454056E-2</v>
      </c>
      <c r="F14">
        <v>4.9557886268061679E-2</v>
      </c>
      <c r="G14" t="s">
        <v>38</v>
      </c>
      <c r="H14" t="s">
        <v>32</v>
      </c>
    </row>
    <row r="15" spans="1:8" x14ac:dyDescent="0.35">
      <c r="A15" s="1">
        <v>45847</v>
      </c>
      <c r="B15" t="s">
        <v>24</v>
      </c>
      <c r="C15">
        <v>1431.3199462890625</v>
      </c>
      <c r="D15">
        <v>15.8599853515625</v>
      </c>
      <c r="E15">
        <v>1.1204827963525066E-2</v>
      </c>
      <c r="F15">
        <v>3.9553087273607623E-2</v>
      </c>
      <c r="G15" t="s">
        <v>38</v>
      </c>
      <c r="H15" t="s">
        <v>32</v>
      </c>
    </row>
    <row r="16" spans="1:8" x14ac:dyDescent="0.35">
      <c r="A16" s="1">
        <v>45846</v>
      </c>
      <c r="B16" t="s">
        <v>24</v>
      </c>
      <c r="C16">
        <v>1415.4599609375</v>
      </c>
      <c r="D16">
        <v>13.39990234375</v>
      </c>
      <c r="E16">
        <v>9.5572955392437819E-3</v>
      </c>
      <c r="F16">
        <v>2.8348259310082558E-2</v>
      </c>
      <c r="G16" t="s">
        <v>38</v>
      </c>
      <c r="H16" t="s">
        <v>32</v>
      </c>
    </row>
    <row r="17" spans="1:8" x14ac:dyDescent="0.35">
      <c r="A17" s="1">
        <v>45845</v>
      </c>
      <c r="B17" t="s">
        <v>24</v>
      </c>
      <c r="C17">
        <v>1402.06005859375</v>
      </c>
      <c r="D17">
        <v>15.090087890625</v>
      </c>
      <c r="E17">
        <v>1.0879895173920184E-2</v>
      </c>
      <c r="F17">
        <v>1.8790963770838776E-2</v>
      </c>
      <c r="G17" t="s">
        <v>38</v>
      </c>
      <c r="H17" t="s">
        <v>32</v>
      </c>
    </row>
    <row r="18" spans="1:8" x14ac:dyDescent="0.35">
      <c r="A18" s="1">
        <v>45842</v>
      </c>
      <c r="B18" t="s">
        <v>24</v>
      </c>
      <c r="C18">
        <v>1386.969970703125</v>
      </c>
      <c r="D18">
        <v>5.010009765625</v>
      </c>
      <c r="E18">
        <v>3.6252929949043278E-3</v>
      </c>
      <c r="F18">
        <v>7.9110685969185912E-3</v>
      </c>
      <c r="G18" t="s">
        <v>38</v>
      </c>
      <c r="H18" t="s">
        <v>32</v>
      </c>
    </row>
    <row r="19" spans="1:8" x14ac:dyDescent="0.35">
      <c r="A19" s="1">
        <v>45841</v>
      </c>
      <c r="B19" t="s">
        <v>24</v>
      </c>
      <c r="C19">
        <v>1381.9599609375</v>
      </c>
      <c r="D19">
        <v>-2.6300048828125</v>
      </c>
      <c r="E19">
        <v>-1.8994828416616372E-3</v>
      </c>
      <c r="F19">
        <v>4.2857756020142634E-3</v>
      </c>
      <c r="G19" t="s">
        <v>38</v>
      </c>
      <c r="H19" t="s">
        <v>32</v>
      </c>
    </row>
    <row r="20" spans="1:8" x14ac:dyDescent="0.35">
      <c r="A20" s="1">
        <v>45840</v>
      </c>
      <c r="B20" t="s">
        <v>24</v>
      </c>
      <c r="C20">
        <v>1384.5899658203125</v>
      </c>
      <c r="D20">
        <v>6.75</v>
      </c>
      <c r="E20">
        <v>4.8989724260040113E-3</v>
      </c>
      <c r="F20">
        <v>6.1852584436759006E-3</v>
      </c>
      <c r="G20" t="s">
        <v>38</v>
      </c>
      <c r="H20" t="s">
        <v>32</v>
      </c>
    </row>
    <row r="21" spans="1:8" x14ac:dyDescent="0.35">
      <c r="A21" s="1">
        <v>45839</v>
      </c>
      <c r="B21" t="s">
        <v>24</v>
      </c>
      <c r="C21">
        <v>1377.8399658203125</v>
      </c>
      <c r="D21">
        <v>1.77001953125</v>
      </c>
      <c r="E21">
        <v>1.2862860176718893E-3</v>
      </c>
      <c r="F21">
        <v>1.2862860176718893E-3</v>
      </c>
      <c r="G21" t="s">
        <v>38</v>
      </c>
      <c r="H21" t="s">
        <v>32</v>
      </c>
    </row>
    <row r="22" spans="1:8" x14ac:dyDescent="0.35">
      <c r="A22" s="1">
        <v>45866</v>
      </c>
      <c r="B22" t="s">
        <v>25</v>
      </c>
      <c r="C22">
        <v>1695.6300048828125</v>
      </c>
      <c r="D22">
        <v>26.300048828125</v>
      </c>
      <c r="E22">
        <v>1.5754853456462659E-2</v>
      </c>
      <c r="F22">
        <v>0.13874346356685163</v>
      </c>
      <c r="G22" t="s">
        <v>38</v>
      </c>
      <c r="H22" t="s">
        <v>32</v>
      </c>
    </row>
    <row r="23" spans="1:8" x14ac:dyDescent="0.35">
      <c r="A23" s="1">
        <v>45863</v>
      </c>
      <c r="B23" t="s">
        <v>25</v>
      </c>
      <c r="C23">
        <v>1669.3299560546875</v>
      </c>
      <c r="D23">
        <v>8.0999755859375</v>
      </c>
      <c r="E23">
        <v>4.8758905637207306E-3</v>
      </c>
      <c r="F23">
        <v>0.12298861011038897</v>
      </c>
      <c r="G23" t="s">
        <v>38</v>
      </c>
      <c r="H23" t="s">
        <v>32</v>
      </c>
    </row>
    <row r="24" spans="1:8" x14ac:dyDescent="0.35">
      <c r="A24" s="1">
        <v>45862</v>
      </c>
      <c r="B24" t="s">
        <v>25</v>
      </c>
      <c r="C24">
        <v>1661.22998046875</v>
      </c>
      <c r="D24">
        <v>8.219970703125</v>
      </c>
      <c r="E24">
        <v>4.9727289336201075E-3</v>
      </c>
      <c r="F24">
        <v>0.11811271954666824</v>
      </c>
      <c r="G24" t="s">
        <v>38</v>
      </c>
      <c r="H24" t="s">
        <v>32</v>
      </c>
    </row>
    <row r="25" spans="1:8" x14ac:dyDescent="0.35">
      <c r="A25" s="1">
        <v>45861</v>
      </c>
      <c r="B25" t="s">
        <v>25</v>
      </c>
      <c r="C25">
        <v>1653.010009765625</v>
      </c>
      <c r="D25">
        <v>-2.969970703125</v>
      </c>
      <c r="E25">
        <v>-1.7934822510863313E-3</v>
      </c>
      <c r="F25">
        <v>0.11313999061304814</v>
      </c>
      <c r="G25" t="s">
        <v>38</v>
      </c>
      <c r="H25" t="s">
        <v>32</v>
      </c>
    </row>
    <row r="26" spans="1:8" x14ac:dyDescent="0.35">
      <c r="A26" s="1">
        <v>45860</v>
      </c>
      <c r="B26" t="s">
        <v>25</v>
      </c>
      <c r="C26">
        <v>1655.97998046875</v>
      </c>
      <c r="D26">
        <v>27.919921875</v>
      </c>
      <c r="E26">
        <v>1.714919651005764E-2</v>
      </c>
      <c r="F26">
        <v>0.11493347286413447</v>
      </c>
      <c r="G26" t="s">
        <v>38</v>
      </c>
      <c r="H26" t="s">
        <v>32</v>
      </c>
    </row>
    <row r="27" spans="1:8" x14ac:dyDescent="0.35">
      <c r="A27" s="1">
        <v>45859</v>
      </c>
      <c r="B27" t="s">
        <v>25</v>
      </c>
      <c r="C27">
        <v>1628.06005859375</v>
      </c>
      <c r="D27">
        <v>-15.8499755859375</v>
      </c>
      <c r="E27">
        <v>-9.641631997122424E-3</v>
      </c>
      <c r="F27">
        <v>9.7784276354076827E-2</v>
      </c>
      <c r="G27" t="s">
        <v>38</v>
      </c>
      <c r="H27" t="s">
        <v>32</v>
      </c>
    </row>
    <row r="28" spans="1:8" x14ac:dyDescent="0.35">
      <c r="A28" s="1">
        <v>45856</v>
      </c>
      <c r="B28" t="s">
        <v>25</v>
      </c>
      <c r="C28">
        <v>1643.9100341796875</v>
      </c>
      <c r="D28">
        <v>9.2100830078125</v>
      </c>
      <c r="E28">
        <v>5.6341122425616064E-3</v>
      </c>
      <c r="F28">
        <v>0.10742590835119925</v>
      </c>
      <c r="G28" t="s">
        <v>38</v>
      </c>
      <c r="H28" t="s">
        <v>32</v>
      </c>
    </row>
    <row r="29" spans="1:8" x14ac:dyDescent="0.35">
      <c r="A29" s="1">
        <v>45855</v>
      </c>
      <c r="B29" t="s">
        <v>25</v>
      </c>
      <c r="C29">
        <v>1634.699951171875</v>
      </c>
      <c r="D29">
        <v>20.2799072265625</v>
      </c>
      <c r="E29">
        <v>1.2561729088176099E-2</v>
      </c>
      <c r="F29">
        <v>0.10179179610863764</v>
      </c>
      <c r="G29" t="s">
        <v>38</v>
      </c>
      <c r="H29" t="s">
        <v>32</v>
      </c>
    </row>
    <row r="30" spans="1:8" x14ac:dyDescent="0.35">
      <c r="A30" s="1">
        <v>45854</v>
      </c>
      <c r="B30" t="s">
        <v>25</v>
      </c>
      <c r="C30">
        <v>1614.4200439453125</v>
      </c>
      <c r="D30">
        <v>20.580078125</v>
      </c>
      <c r="E30">
        <v>1.2912261310004114E-2</v>
      </c>
      <c r="F30">
        <v>8.9230067020461545E-2</v>
      </c>
      <c r="G30" t="s">
        <v>38</v>
      </c>
      <c r="H30" t="s">
        <v>32</v>
      </c>
    </row>
    <row r="31" spans="1:8" x14ac:dyDescent="0.35">
      <c r="A31" s="1">
        <v>45853</v>
      </c>
      <c r="B31" t="s">
        <v>25</v>
      </c>
      <c r="C31">
        <v>1593.8399658203125</v>
      </c>
      <c r="D31">
        <v>-11.820068359375</v>
      </c>
      <c r="E31">
        <v>-7.3615012566553562E-3</v>
      </c>
      <c r="F31">
        <v>7.6317805710457431E-2</v>
      </c>
      <c r="G31" t="s">
        <v>38</v>
      </c>
      <c r="H31" t="s">
        <v>32</v>
      </c>
    </row>
    <row r="32" spans="1:8" x14ac:dyDescent="0.35">
      <c r="A32" s="1">
        <v>45852</v>
      </c>
      <c r="B32" t="s">
        <v>25</v>
      </c>
      <c r="C32">
        <v>1605.6600341796875</v>
      </c>
      <c r="D32">
        <v>11.6500244140625</v>
      </c>
      <c r="E32">
        <v>7.3086268860855785E-3</v>
      </c>
      <c r="F32">
        <v>8.3679306967112788E-2</v>
      </c>
      <c r="G32" t="s">
        <v>38</v>
      </c>
      <c r="H32" t="s">
        <v>32</v>
      </c>
    </row>
    <row r="33" spans="1:8" x14ac:dyDescent="0.35">
      <c r="A33" s="1">
        <v>45849</v>
      </c>
      <c r="B33" t="s">
        <v>25</v>
      </c>
      <c r="C33">
        <v>1594.010009765625</v>
      </c>
      <c r="D33">
        <v>24.6700439453125</v>
      </c>
      <c r="E33">
        <v>1.572001254197164E-2</v>
      </c>
      <c r="F33">
        <v>7.6370680081027209E-2</v>
      </c>
      <c r="G33" t="s">
        <v>38</v>
      </c>
      <c r="H33" t="s">
        <v>32</v>
      </c>
    </row>
    <row r="34" spans="1:8" x14ac:dyDescent="0.35">
      <c r="A34" s="1">
        <v>45848</v>
      </c>
      <c r="B34" t="s">
        <v>25</v>
      </c>
      <c r="C34">
        <v>1569.3399658203125</v>
      </c>
      <c r="D34">
        <v>26.0699462890625</v>
      </c>
      <c r="E34">
        <v>1.6892666843214554E-2</v>
      </c>
      <c r="F34">
        <v>6.0650667539055569E-2</v>
      </c>
      <c r="G34" t="s">
        <v>38</v>
      </c>
      <c r="H34" t="s">
        <v>32</v>
      </c>
    </row>
    <row r="35" spans="1:8" x14ac:dyDescent="0.35">
      <c r="A35" s="1">
        <v>45847</v>
      </c>
      <c r="B35" t="s">
        <v>25</v>
      </c>
      <c r="C35">
        <v>1543.27001953125</v>
      </c>
      <c r="D35">
        <v>14</v>
      </c>
      <c r="E35">
        <v>9.1546946067060375E-3</v>
      </c>
      <c r="F35">
        <v>4.3758000695841015E-2</v>
      </c>
      <c r="G35" t="s">
        <v>38</v>
      </c>
      <c r="H35" t="s">
        <v>32</v>
      </c>
    </row>
    <row r="36" spans="1:8" x14ac:dyDescent="0.35">
      <c r="A36" s="1">
        <v>45846</v>
      </c>
      <c r="B36" t="s">
        <v>25</v>
      </c>
      <c r="C36">
        <v>1529.27001953125</v>
      </c>
      <c r="D36">
        <v>20.6099853515625</v>
      </c>
      <c r="E36">
        <v>1.3661119725206339E-2</v>
      </c>
      <c r="F36">
        <v>3.4603306089134978E-2</v>
      </c>
      <c r="G36" t="s">
        <v>38</v>
      </c>
      <c r="H36" t="s">
        <v>32</v>
      </c>
    </row>
    <row r="37" spans="1:8" x14ac:dyDescent="0.35">
      <c r="A37" s="1">
        <v>45845</v>
      </c>
      <c r="B37" t="s">
        <v>25</v>
      </c>
      <c r="C37">
        <v>1508.6600341796875</v>
      </c>
      <c r="D37">
        <v>19.8900146484375</v>
      </c>
      <c r="E37">
        <v>1.3360031695627494E-2</v>
      </c>
      <c r="F37">
        <v>2.0942186363928639E-2</v>
      </c>
      <c r="G37" t="s">
        <v>38</v>
      </c>
      <c r="H37" t="s">
        <v>32</v>
      </c>
    </row>
    <row r="38" spans="1:8" x14ac:dyDescent="0.35">
      <c r="A38" s="1">
        <v>45842</v>
      </c>
      <c r="B38" t="s">
        <v>25</v>
      </c>
      <c r="C38">
        <v>1488.77001953125</v>
      </c>
      <c r="D38">
        <v>7.570068359375</v>
      </c>
      <c r="E38">
        <v>5.1107673568215883E-3</v>
      </c>
      <c r="F38">
        <v>7.5821546683011443E-3</v>
      </c>
      <c r="G38" t="s">
        <v>38</v>
      </c>
      <c r="H38" t="s">
        <v>32</v>
      </c>
    </row>
    <row r="39" spans="1:8" x14ac:dyDescent="0.35">
      <c r="A39" s="1">
        <v>45841</v>
      </c>
      <c r="B39" t="s">
        <v>25</v>
      </c>
      <c r="C39">
        <v>1481.199951171875</v>
      </c>
      <c r="D39">
        <v>-1.56005859375</v>
      </c>
      <c r="E39">
        <v>-1.0521315543143839E-3</v>
      </c>
      <c r="F39">
        <v>2.4713873114795559E-3</v>
      </c>
      <c r="G39" t="s">
        <v>38</v>
      </c>
      <c r="H39" t="s">
        <v>32</v>
      </c>
    </row>
    <row r="40" spans="1:8" x14ac:dyDescent="0.35">
      <c r="A40" s="1">
        <v>45840</v>
      </c>
      <c r="B40" t="s">
        <v>25</v>
      </c>
      <c r="C40">
        <v>1482.760009765625</v>
      </c>
      <c r="D40">
        <v>6.5999755859375</v>
      </c>
      <c r="E40">
        <v>4.471043405266828E-3</v>
      </c>
      <c r="F40">
        <v>3.5235188657939398E-3</v>
      </c>
      <c r="G40" t="s">
        <v>38</v>
      </c>
      <c r="H40" t="s">
        <v>32</v>
      </c>
    </row>
    <row r="41" spans="1:8" x14ac:dyDescent="0.35">
      <c r="A41" s="1">
        <v>45839</v>
      </c>
      <c r="B41" t="s">
        <v>25</v>
      </c>
      <c r="C41">
        <v>1476.1600341796875</v>
      </c>
      <c r="D41">
        <v>-1.4000244140625</v>
      </c>
      <c r="E41">
        <v>-9.4752453947288817E-4</v>
      </c>
      <c r="F41">
        <v>-9.4752453947288817E-4</v>
      </c>
      <c r="G41" t="s">
        <v>38</v>
      </c>
      <c r="H41" t="s">
        <v>32</v>
      </c>
    </row>
    <row r="42" spans="1:8" x14ac:dyDescent="0.35">
      <c r="A42" s="1">
        <v>45866</v>
      </c>
      <c r="B42" t="s">
        <v>39</v>
      </c>
      <c r="C42">
        <v>1693</v>
      </c>
      <c r="D42">
        <v>20</v>
      </c>
      <c r="E42">
        <v>1.1954572624028659E-2</v>
      </c>
      <c r="F42">
        <v>0.14754326223779723</v>
      </c>
      <c r="G42" t="s">
        <v>40</v>
      </c>
      <c r="H42" t="s">
        <v>32</v>
      </c>
    </row>
    <row r="43" spans="1:8" x14ac:dyDescent="0.35">
      <c r="A43" s="1">
        <v>45863</v>
      </c>
      <c r="B43" t="s">
        <v>39</v>
      </c>
      <c r="C43">
        <v>1673</v>
      </c>
      <c r="D43">
        <v>17.5</v>
      </c>
      <c r="E43">
        <v>1.0570824524312794E-2</v>
      </c>
      <c r="F43">
        <v>0.13558868961376858</v>
      </c>
      <c r="G43" t="s">
        <v>40</v>
      </c>
      <c r="H43" t="s">
        <v>32</v>
      </c>
    </row>
    <row r="44" spans="1:8" x14ac:dyDescent="0.35">
      <c r="A44" s="1">
        <v>45862</v>
      </c>
      <c r="B44" t="s">
        <v>39</v>
      </c>
      <c r="C44">
        <v>1655.5</v>
      </c>
      <c r="D44">
        <v>2.5</v>
      </c>
      <c r="E44">
        <v>1.5124016938898865E-3</v>
      </c>
      <c r="F44">
        <v>0.12501786508945578</v>
      </c>
      <c r="G44" t="s">
        <v>40</v>
      </c>
      <c r="H44" t="s">
        <v>32</v>
      </c>
    </row>
    <row r="45" spans="1:8" x14ac:dyDescent="0.35">
      <c r="A45" s="1">
        <v>45861</v>
      </c>
      <c r="B45" t="s">
        <v>39</v>
      </c>
      <c r="C45">
        <v>1653</v>
      </c>
      <c r="D45">
        <v>-2</v>
      </c>
      <c r="E45">
        <v>-1.2084592145015227E-3</v>
      </c>
      <c r="F45">
        <v>0.1235054633955659</v>
      </c>
      <c r="G45" t="s">
        <v>40</v>
      </c>
      <c r="H45" t="s">
        <v>32</v>
      </c>
    </row>
    <row r="46" spans="1:8" x14ac:dyDescent="0.35">
      <c r="A46" s="1">
        <v>45860</v>
      </c>
      <c r="B46" t="s">
        <v>39</v>
      </c>
      <c r="C46">
        <v>1655</v>
      </c>
      <c r="D46">
        <v>30.5</v>
      </c>
      <c r="E46">
        <v>1.8775007694675327E-2</v>
      </c>
      <c r="F46">
        <v>0.12471392261006742</v>
      </c>
      <c r="G46" t="s">
        <v>40</v>
      </c>
      <c r="H46" t="s">
        <v>32</v>
      </c>
    </row>
    <row r="47" spans="1:8" x14ac:dyDescent="0.35">
      <c r="A47" s="1">
        <v>45859</v>
      </c>
      <c r="B47" t="s">
        <v>39</v>
      </c>
      <c r="C47">
        <v>1624.5</v>
      </c>
      <c r="D47">
        <v>-13.5</v>
      </c>
      <c r="E47">
        <v>-8.2417582417582125E-3</v>
      </c>
      <c r="F47">
        <v>0.10593891491539209</v>
      </c>
      <c r="G47" t="s">
        <v>40</v>
      </c>
      <c r="H47" t="s">
        <v>32</v>
      </c>
    </row>
    <row r="48" spans="1:8" x14ac:dyDescent="0.35">
      <c r="A48" s="1">
        <v>45856</v>
      </c>
      <c r="B48" t="s">
        <v>39</v>
      </c>
      <c r="C48">
        <v>1638</v>
      </c>
      <c r="D48">
        <v>0</v>
      </c>
      <c r="E48">
        <v>0</v>
      </c>
      <c r="F48">
        <v>0.1141806731571503</v>
      </c>
      <c r="G48" t="s">
        <v>40</v>
      </c>
      <c r="H48" t="s">
        <v>32</v>
      </c>
    </row>
    <row r="49" spans="1:8" x14ac:dyDescent="0.35">
      <c r="A49" s="1">
        <v>45855</v>
      </c>
      <c r="B49" t="s">
        <v>39</v>
      </c>
      <c r="C49">
        <v>1638</v>
      </c>
      <c r="D49">
        <v>20</v>
      </c>
      <c r="E49">
        <v>1.2360939431396822E-2</v>
      </c>
      <c r="F49">
        <v>0.1141806731571503</v>
      </c>
      <c r="G49" t="s">
        <v>40</v>
      </c>
      <c r="H49" t="s">
        <v>32</v>
      </c>
    </row>
    <row r="50" spans="1:8" x14ac:dyDescent="0.35">
      <c r="A50" s="1">
        <v>45854</v>
      </c>
      <c r="B50" t="s">
        <v>39</v>
      </c>
      <c r="C50">
        <v>1618</v>
      </c>
      <c r="D50">
        <v>24</v>
      </c>
      <c r="E50">
        <v>1.5056461731492998E-2</v>
      </c>
      <c r="F50">
        <v>0.10181973372575348</v>
      </c>
      <c r="G50" t="s">
        <v>40</v>
      </c>
      <c r="H50" t="s">
        <v>32</v>
      </c>
    </row>
    <row r="51" spans="1:8" x14ac:dyDescent="0.35">
      <c r="A51" s="1">
        <v>45853</v>
      </c>
      <c r="B51" t="s">
        <v>39</v>
      </c>
      <c r="C51">
        <v>1594</v>
      </c>
      <c r="D51">
        <v>-7.199951171875</v>
      </c>
      <c r="E51">
        <v>-4.4965971717683129E-3</v>
      </c>
      <c r="F51">
        <v>8.6763271994260482E-2</v>
      </c>
      <c r="G51" t="s">
        <v>40</v>
      </c>
      <c r="H51" t="s">
        <v>32</v>
      </c>
    </row>
    <row r="52" spans="1:8" x14ac:dyDescent="0.35">
      <c r="A52" s="1">
        <v>45852</v>
      </c>
      <c r="B52" t="s">
        <v>39</v>
      </c>
      <c r="C52">
        <v>1601.199951171875</v>
      </c>
      <c r="D52">
        <v>5.2999267578125</v>
      </c>
      <c r="E52">
        <v>3.3209641435767434E-3</v>
      </c>
      <c r="F52">
        <v>9.1259869166028795E-2</v>
      </c>
      <c r="G52" t="s">
        <v>40</v>
      </c>
      <c r="H52" t="s">
        <v>32</v>
      </c>
    </row>
    <row r="53" spans="1:8" x14ac:dyDescent="0.35">
      <c r="A53" s="1">
        <v>45849</v>
      </c>
      <c r="B53" t="s">
        <v>39</v>
      </c>
      <c r="C53">
        <v>1595.9000244140625</v>
      </c>
      <c r="D53">
        <v>28</v>
      </c>
      <c r="E53">
        <v>1.7858281500100048E-2</v>
      </c>
      <c r="F53">
        <v>8.7938905022452052E-2</v>
      </c>
      <c r="G53" t="s">
        <v>40</v>
      </c>
      <c r="H53" t="s">
        <v>32</v>
      </c>
    </row>
    <row r="54" spans="1:8" x14ac:dyDescent="0.35">
      <c r="A54" s="1">
        <v>45848</v>
      </c>
      <c r="B54" t="s">
        <v>39</v>
      </c>
      <c r="C54">
        <v>1567.9000244140625</v>
      </c>
      <c r="D54">
        <v>34.9000244140625</v>
      </c>
      <c r="E54">
        <v>2.2765834581906397E-2</v>
      </c>
      <c r="F54">
        <v>7.0080623522352004E-2</v>
      </c>
      <c r="G54" t="s">
        <v>40</v>
      </c>
      <c r="H54" t="s">
        <v>32</v>
      </c>
    </row>
    <row r="55" spans="1:8" x14ac:dyDescent="0.35">
      <c r="A55" s="1">
        <v>45847</v>
      </c>
      <c r="B55" t="s">
        <v>39</v>
      </c>
      <c r="C55">
        <v>1533</v>
      </c>
      <c r="D55">
        <v>21</v>
      </c>
      <c r="E55">
        <v>1.388888888888884E-2</v>
      </c>
      <c r="F55">
        <v>4.7314788940445607E-2</v>
      </c>
      <c r="G55" t="s">
        <v>40</v>
      </c>
      <c r="H55" t="s">
        <v>32</v>
      </c>
    </row>
    <row r="56" spans="1:8" x14ac:dyDescent="0.35">
      <c r="A56" s="1">
        <v>45846</v>
      </c>
      <c r="B56" t="s">
        <v>39</v>
      </c>
      <c r="C56">
        <v>1512</v>
      </c>
      <c r="D56">
        <v>19.0999755859375</v>
      </c>
      <c r="E56">
        <v>1.279387452179459E-2</v>
      </c>
      <c r="F56">
        <v>3.3425900051556767E-2</v>
      </c>
      <c r="G56" t="s">
        <v>40</v>
      </c>
      <c r="H56" t="s">
        <v>32</v>
      </c>
    </row>
    <row r="57" spans="1:8" x14ac:dyDescent="0.35">
      <c r="A57" s="1">
        <v>45845</v>
      </c>
      <c r="B57" t="s">
        <v>39</v>
      </c>
      <c r="C57">
        <v>1492.9000244140625</v>
      </c>
      <c r="D57">
        <v>20.7000732421875</v>
      </c>
      <c r="E57">
        <v>1.406063981031247E-2</v>
      </c>
      <c r="F57">
        <v>2.0632025529762177E-2</v>
      </c>
      <c r="G57" t="s">
        <v>40</v>
      </c>
      <c r="H57" t="s">
        <v>32</v>
      </c>
    </row>
    <row r="58" spans="1:8" x14ac:dyDescent="0.35">
      <c r="A58" s="1">
        <v>45842</v>
      </c>
      <c r="B58" t="s">
        <v>39</v>
      </c>
      <c r="C58">
        <v>1472.199951171875</v>
      </c>
      <c r="D58">
        <v>1.199951171875</v>
      </c>
      <c r="E58">
        <v>8.157383901257198E-4</v>
      </c>
      <c r="F58">
        <v>6.5713857194497072E-3</v>
      </c>
      <c r="G58" t="s">
        <v>40</v>
      </c>
      <c r="H58" t="s">
        <v>32</v>
      </c>
    </row>
    <row r="59" spans="1:8" x14ac:dyDescent="0.35">
      <c r="A59" s="1">
        <v>45841</v>
      </c>
      <c r="B59" t="s">
        <v>39</v>
      </c>
      <c r="C59">
        <v>1471</v>
      </c>
      <c r="D59">
        <v>1.300048828125</v>
      </c>
      <c r="E59">
        <v>8.8456751127230504E-4</v>
      </c>
      <c r="F59">
        <v>5.7556473293239874E-3</v>
      </c>
      <c r="G59" t="s">
        <v>40</v>
      </c>
      <c r="H59" t="s">
        <v>32</v>
      </c>
    </row>
    <row r="60" spans="1:8" x14ac:dyDescent="0.35">
      <c r="A60" s="1">
        <v>45840</v>
      </c>
      <c r="B60" t="s">
        <v>39</v>
      </c>
      <c r="C60">
        <v>1469.699951171875</v>
      </c>
      <c r="D60">
        <v>10.5</v>
      </c>
      <c r="E60">
        <v>7.1957239249957894E-3</v>
      </c>
      <c r="F60">
        <v>4.8710798180516823E-3</v>
      </c>
      <c r="G60" t="s">
        <v>40</v>
      </c>
      <c r="H60" t="s">
        <v>32</v>
      </c>
    </row>
    <row r="61" spans="1:8" x14ac:dyDescent="0.35">
      <c r="A61" s="1">
        <v>45839</v>
      </c>
      <c r="B61" t="s">
        <v>39</v>
      </c>
      <c r="C61">
        <v>1459.199951171875</v>
      </c>
      <c r="D61">
        <v>-3.4000244140625</v>
      </c>
      <c r="E61">
        <v>-2.3246441069441071E-3</v>
      </c>
      <c r="F61">
        <v>-2.3246441069441071E-3</v>
      </c>
      <c r="G61" t="s">
        <v>40</v>
      </c>
      <c r="H61" t="s">
        <v>32</v>
      </c>
    </row>
    <row r="62" spans="1:8" x14ac:dyDescent="0.35">
      <c r="A62" s="1">
        <v>45863</v>
      </c>
      <c r="B62" t="s">
        <v>22</v>
      </c>
      <c r="C62">
        <v>44901.921875</v>
      </c>
      <c r="D62">
        <v>208.01171875</v>
      </c>
      <c r="E62">
        <v>4.6541400835771185E-3</v>
      </c>
      <c r="F62">
        <v>3.4748059365866113E-2</v>
      </c>
      <c r="G62" t="s">
        <v>41</v>
      </c>
      <c r="H62" t="s">
        <v>42</v>
      </c>
    </row>
    <row r="63" spans="1:8" x14ac:dyDescent="0.35">
      <c r="A63" s="1">
        <v>45862</v>
      </c>
      <c r="B63" t="s">
        <v>22</v>
      </c>
      <c r="C63">
        <v>44693.91015625</v>
      </c>
      <c r="D63">
        <v>-316.37890625</v>
      </c>
      <c r="E63">
        <v>-7.0290352014998891E-3</v>
      </c>
      <c r="F63">
        <v>3.0093919282288994E-2</v>
      </c>
      <c r="G63" t="s">
        <v>41</v>
      </c>
      <c r="H63" t="s">
        <v>42</v>
      </c>
    </row>
    <row r="64" spans="1:8" x14ac:dyDescent="0.35">
      <c r="A64" s="1">
        <v>45861</v>
      </c>
      <c r="B64" t="s">
        <v>22</v>
      </c>
      <c r="C64">
        <v>45010.2890625</v>
      </c>
      <c r="D64">
        <v>507.84765625</v>
      </c>
      <c r="E64">
        <v>1.1411680802273505E-2</v>
      </c>
      <c r="F64">
        <v>3.7122954483788884E-2</v>
      </c>
      <c r="G64" t="s">
        <v>41</v>
      </c>
      <c r="H64" t="s">
        <v>42</v>
      </c>
    </row>
    <row r="65" spans="1:8" x14ac:dyDescent="0.35">
      <c r="A65" s="1">
        <v>45860</v>
      </c>
      <c r="B65" t="s">
        <v>22</v>
      </c>
      <c r="C65">
        <v>44502.44140625</v>
      </c>
      <c r="D65">
        <v>179.37109375</v>
      </c>
      <c r="E65">
        <v>4.0469013650306085E-3</v>
      </c>
      <c r="F65">
        <v>2.5711273681515379E-2</v>
      </c>
      <c r="G65" t="s">
        <v>41</v>
      </c>
      <c r="H65" t="s">
        <v>42</v>
      </c>
    </row>
    <row r="66" spans="1:8" x14ac:dyDescent="0.35">
      <c r="A66" s="1">
        <v>45859</v>
      </c>
      <c r="B66" t="s">
        <v>22</v>
      </c>
      <c r="C66">
        <v>44323.0703125</v>
      </c>
      <c r="D66">
        <v>-19.12109375</v>
      </c>
      <c r="E66">
        <v>-4.3121670678880619E-4</v>
      </c>
      <c r="F66">
        <v>2.166437231648477E-2</v>
      </c>
      <c r="G66" t="s">
        <v>41</v>
      </c>
      <c r="H66" t="s">
        <v>42</v>
      </c>
    </row>
    <row r="67" spans="1:8" x14ac:dyDescent="0.35">
      <c r="A67" s="1">
        <v>45856</v>
      </c>
      <c r="B67" t="s">
        <v>22</v>
      </c>
      <c r="C67">
        <v>44342.19140625</v>
      </c>
      <c r="D67">
        <v>-142.296875</v>
      </c>
      <c r="E67">
        <v>-3.19879761458286E-3</v>
      </c>
      <c r="F67">
        <v>2.2095589023273576E-2</v>
      </c>
      <c r="G67" t="s">
        <v>41</v>
      </c>
      <c r="H67" t="s">
        <v>42</v>
      </c>
    </row>
    <row r="68" spans="1:8" x14ac:dyDescent="0.35">
      <c r="A68" s="1">
        <v>45855</v>
      </c>
      <c r="B68" t="s">
        <v>22</v>
      </c>
      <c r="C68">
        <v>44484.48828125</v>
      </c>
      <c r="D68">
        <v>229.70703125</v>
      </c>
      <c r="E68">
        <v>5.1905585060372239E-3</v>
      </c>
      <c r="F68">
        <v>2.5294386637856436E-2</v>
      </c>
      <c r="G68" t="s">
        <v>41</v>
      </c>
      <c r="H68" t="s">
        <v>42</v>
      </c>
    </row>
    <row r="69" spans="1:8" x14ac:dyDescent="0.35">
      <c r="A69" s="1">
        <v>45854</v>
      </c>
      <c r="B69" t="s">
        <v>22</v>
      </c>
      <c r="C69">
        <v>44254.78125</v>
      </c>
      <c r="D69">
        <v>231.4921875</v>
      </c>
      <c r="E69">
        <v>5.2584028233635394E-3</v>
      </c>
      <c r="F69">
        <v>2.0103828131819212E-2</v>
      </c>
      <c r="G69" t="s">
        <v>41</v>
      </c>
      <c r="H69" t="s">
        <v>42</v>
      </c>
    </row>
    <row r="70" spans="1:8" x14ac:dyDescent="0.35">
      <c r="A70" s="1">
        <v>45853</v>
      </c>
      <c r="B70" t="s">
        <v>22</v>
      </c>
      <c r="C70">
        <v>44023.2890625</v>
      </c>
      <c r="D70">
        <v>-436.359375</v>
      </c>
      <c r="E70">
        <v>-9.8147284185888806E-3</v>
      </c>
      <c r="F70">
        <v>1.4845425308455673E-2</v>
      </c>
      <c r="G70" t="s">
        <v>41</v>
      </c>
      <c r="H70" t="s">
        <v>42</v>
      </c>
    </row>
    <row r="71" spans="1:8" x14ac:dyDescent="0.35">
      <c r="A71" s="1">
        <v>45852</v>
      </c>
      <c r="B71" t="s">
        <v>22</v>
      </c>
      <c r="C71">
        <v>44459.6484375</v>
      </c>
      <c r="D71">
        <v>88.13671875</v>
      </c>
      <c r="E71">
        <v>1.9863357216372002E-3</v>
      </c>
      <c r="F71">
        <v>2.4660153727044554E-2</v>
      </c>
      <c r="G71" t="s">
        <v>41</v>
      </c>
      <c r="H71" t="s">
        <v>42</v>
      </c>
    </row>
    <row r="72" spans="1:8" x14ac:dyDescent="0.35">
      <c r="A72" s="1">
        <v>45849</v>
      </c>
      <c r="B72" t="s">
        <v>22</v>
      </c>
      <c r="C72">
        <v>44371.51171875</v>
      </c>
      <c r="D72">
        <v>-279.12890625</v>
      </c>
      <c r="E72">
        <v>-6.2513975688338608E-3</v>
      </c>
      <c r="F72">
        <v>2.2673818005407353E-2</v>
      </c>
      <c r="G72" t="s">
        <v>41</v>
      </c>
      <c r="H72" t="s">
        <v>42</v>
      </c>
    </row>
    <row r="73" spans="1:8" x14ac:dyDescent="0.35">
      <c r="A73" s="1">
        <v>45848</v>
      </c>
      <c r="B73" t="s">
        <v>22</v>
      </c>
      <c r="C73">
        <v>44650.640625</v>
      </c>
      <c r="D73">
        <v>192.33984375</v>
      </c>
      <c r="E73">
        <v>4.3262976850235724E-3</v>
      </c>
      <c r="F73">
        <v>2.8925215574241214E-2</v>
      </c>
      <c r="G73" t="s">
        <v>41</v>
      </c>
      <c r="H73" t="s">
        <v>42</v>
      </c>
    </row>
    <row r="74" spans="1:8" x14ac:dyDescent="0.35">
      <c r="A74" s="1">
        <v>45847</v>
      </c>
      <c r="B74" t="s">
        <v>22</v>
      </c>
      <c r="C74">
        <v>44458.30078125</v>
      </c>
      <c r="D74">
        <v>217.5390625</v>
      </c>
      <c r="E74">
        <v>4.9171635850882023E-3</v>
      </c>
      <c r="F74">
        <v>2.4598917889217642E-2</v>
      </c>
      <c r="G74" t="s">
        <v>41</v>
      </c>
      <c r="H74" t="s">
        <v>42</v>
      </c>
    </row>
    <row r="75" spans="1:8" x14ac:dyDescent="0.35">
      <c r="A75" s="1">
        <v>45846</v>
      </c>
      <c r="B75" t="s">
        <v>22</v>
      </c>
      <c r="C75">
        <v>44240.76171875</v>
      </c>
      <c r="D75">
        <v>-165.59765625</v>
      </c>
      <c r="E75">
        <v>-3.7291428205490362E-3</v>
      </c>
      <c r="F75">
        <v>1.968175430412944E-2</v>
      </c>
      <c r="G75" t="s">
        <v>41</v>
      </c>
      <c r="H75" t="s">
        <v>42</v>
      </c>
    </row>
    <row r="76" spans="1:8" x14ac:dyDescent="0.35">
      <c r="A76" s="1">
        <v>45845</v>
      </c>
      <c r="B76" t="s">
        <v>22</v>
      </c>
      <c r="C76">
        <v>44406.359375</v>
      </c>
      <c r="D76">
        <v>-422.171875</v>
      </c>
      <c r="E76">
        <v>-9.4174817516466947E-3</v>
      </c>
      <c r="F76">
        <v>2.3410897124678476E-2</v>
      </c>
      <c r="G76" t="s">
        <v>41</v>
      </c>
      <c r="H76" t="s">
        <v>42</v>
      </c>
    </row>
    <row r="77" spans="1:8" x14ac:dyDescent="0.35">
      <c r="A77" s="1">
        <v>45841</v>
      </c>
      <c r="B77" t="s">
        <v>22</v>
      </c>
      <c r="C77">
        <v>44828.53125</v>
      </c>
      <c r="D77">
        <v>344.109375</v>
      </c>
      <c r="E77">
        <v>7.7355029130632413E-3</v>
      </c>
      <c r="F77">
        <v>3.282837887632517E-2</v>
      </c>
      <c r="G77" t="s">
        <v>41</v>
      </c>
      <c r="H77" t="s">
        <v>42</v>
      </c>
    </row>
    <row r="78" spans="1:8" x14ac:dyDescent="0.35">
      <c r="A78" s="1">
        <v>45840</v>
      </c>
      <c r="B78" t="s">
        <v>22</v>
      </c>
      <c r="C78">
        <v>44484.421875</v>
      </c>
      <c r="D78">
        <v>-10.51953125</v>
      </c>
      <c r="E78">
        <v>-2.3642083611152831E-4</v>
      </c>
      <c r="F78">
        <v>2.5092875963261929E-2</v>
      </c>
      <c r="G78" t="s">
        <v>41</v>
      </c>
      <c r="H78" t="s">
        <v>42</v>
      </c>
    </row>
    <row r="79" spans="1:8" x14ac:dyDescent="0.35">
      <c r="A79" s="1">
        <v>45839</v>
      </c>
      <c r="B79" t="s">
        <v>22</v>
      </c>
      <c r="C79">
        <v>44494.94140625</v>
      </c>
      <c r="D79">
        <v>400.171875</v>
      </c>
      <c r="E79">
        <v>9.0752685466786165E-3</v>
      </c>
      <c r="F79">
        <v>2.5329296799373457E-2</v>
      </c>
      <c r="G79" t="s">
        <v>41</v>
      </c>
      <c r="H79" t="s">
        <v>42</v>
      </c>
    </row>
    <row r="80" spans="1:8" x14ac:dyDescent="0.35">
      <c r="A80" s="1">
        <v>45838</v>
      </c>
      <c r="B80" t="s">
        <v>22</v>
      </c>
      <c r="C80">
        <v>44094.76953125</v>
      </c>
      <c r="D80">
        <v>275.5</v>
      </c>
      <c r="E80">
        <v>6.2871883294066677E-3</v>
      </c>
      <c r="F80">
        <v>1.6254028252694841E-2</v>
      </c>
      <c r="G80" t="s">
        <v>41</v>
      </c>
      <c r="H80" t="s">
        <v>42</v>
      </c>
    </row>
    <row r="81" spans="1:8" x14ac:dyDescent="0.35">
      <c r="A81" s="1">
        <v>45835</v>
      </c>
      <c r="B81" t="s">
        <v>22</v>
      </c>
      <c r="C81">
        <v>43819.26953125</v>
      </c>
      <c r="D81">
        <v>432.4296875</v>
      </c>
      <c r="E81">
        <v>9.9668399232881733E-3</v>
      </c>
      <c r="F81">
        <v>9.9668399232881733E-3</v>
      </c>
      <c r="G81" t="s">
        <v>41</v>
      </c>
      <c r="H81" t="s">
        <v>42</v>
      </c>
    </row>
    <row r="82" spans="1:8" x14ac:dyDescent="0.35">
      <c r="A82" s="1">
        <v>45866</v>
      </c>
      <c r="B82" t="s">
        <v>23</v>
      </c>
      <c r="C82">
        <v>9133.7900390625</v>
      </c>
      <c r="D82">
        <v>13.48046875</v>
      </c>
      <c r="E82">
        <v>1.4780714016420227E-3</v>
      </c>
      <c r="F82">
        <v>4.1904073734418068E-2</v>
      </c>
      <c r="G82" t="s">
        <v>43</v>
      </c>
      <c r="H82" t="s">
        <v>42</v>
      </c>
    </row>
    <row r="83" spans="1:8" x14ac:dyDescent="0.35">
      <c r="A83" s="1">
        <v>45863</v>
      </c>
      <c r="B83" t="s">
        <v>23</v>
      </c>
      <c r="C83">
        <v>9120.3095703125</v>
      </c>
      <c r="D83">
        <v>-18.060546875</v>
      </c>
      <c r="E83">
        <v>-1.9763422408369813E-3</v>
      </c>
      <c r="F83">
        <v>4.0426002332776045E-2</v>
      </c>
      <c r="G83" t="s">
        <v>43</v>
      </c>
      <c r="H83" t="s">
        <v>42</v>
      </c>
    </row>
    <row r="84" spans="1:8" x14ac:dyDescent="0.35">
      <c r="A84" s="1">
        <v>45862</v>
      </c>
      <c r="B84" t="s">
        <v>23</v>
      </c>
      <c r="C84">
        <v>9138.3701171875</v>
      </c>
      <c r="D84">
        <v>76.8798828125</v>
      </c>
      <c r="E84">
        <v>8.4842427485993799E-3</v>
      </c>
      <c r="F84">
        <v>4.2402344573613027E-2</v>
      </c>
      <c r="G84" t="s">
        <v>43</v>
      </c>
      <c r="H84" t="s">
        <v>42</v>
      </c>
    </row>
    <row r="85" spans="1:8" x14ac:dyDescent="0.35">
      <c r="A85" s="1">
        <v>45861</v>
      </c>
      <c r="B85" t="s">
        <v>23</v>
      </c>
      <c r="C85">
        <v>9061.490234375</v>
      </c>
      <c r="D85">
        <v>37.6806640625</v>
      </c>
      <c r="E85">
        <v>4.17569362129111E-3</v>
      </c>
      <c r="F85">
        <v>3.3918101825013647E-2</v>
      </c>
      <c r="G85" t="s">
        <v>43</v>
      </c>
      <c r="H85" t="s">
        <v>42</v>
      </c>
    </row>
    <row r="86" spans="1:8" x14ac:dyDescent="0.35">
      <c r="A86" s="1">
        <v>45860</v>
      </c>
      <c r="B86" t="s">
        <v>23</v>
      </c>
      <c r="C86">
        <v>9023.8095703125</v>
      </c>
      <c r="D86">
        <v>10.8193359375</v>
      </c>
      <c r="E86">
        <v>1.2004158060923142E-3</v>
      </c>
      <c r="F86">
        <v>2.9742408203722537E-2</v>
      </c>
      <c r="G86" t="s">
        <v>43</v>
      </c>
      <c r="H86" t="s">
        <v>42</v>
      </c>
    </row>
    <row r="87" spans="1:8" x14ac:dyDescent="0.35">
      <c r="A87" s="1">
        <v>45859</v>
      </c>
      <c r="B87" t="s">
        <v>23</v>
      </c>
      <c r="C87">
        <v>9012.990234375</v>
      </c>
      <c r="D87">
        <v>20.8701171875</v>
      </c>
      <c r="E87">
        <v>2.320933986147411E-3</v>
      </c>
      <c r="F87">
        <v>2.8541992397630223E-2</v>
      </c>
      <c r="G87" t="s">
        <v>43</v>
      </c>
      <c r="H87" t="s">
        <v>42</v>
      </c>
    </row>
    <row r="88" spans="1:8" x14ac:dyDescent="0.35">
      <c r="A88" s="1">
        <v>45856</v>
      </c>
      <c r="B88" t="s">
        <v>23</v>
      </c>
      <c r="C88">
        <v>8992.1201171875</v>
      </c>
      <c r="D88">
        <v>19.48046875</v>
      </c>
      <c r="E88">
        <v>2.1710967466961328E-3</v>
      </c>
      <c r="F88">
        <v>2.6221058411482812E-2</v>
      </c>
      <c r="G88" t="s">
        <v>43</v>
      </c>
      <c r="H88" t="s">
        <v>42</v>
      </c>
    </row>
    <row r="89" spans="1:8" x14ac:dyDescent="0.35">
      <c r="A89" s="1">
        <v>45855</v>
      </c>
      <c r="B89" t="s">
        <v>23</v>
      </c>
      <c r="C89">
        <v>8972.6396484375</v>
      </c>
      <c r="D89">
        <v>46.08984375</v>
      </c>
      <c r="E89">
        <v>5.1632315685727903E-3</v>
      </c>
      <c r="F89">
        <v>2.4049961664786679E-2</v>
      </c>
      <c r="G89" t="s">
        <v>43</v>
      </c>
      <c r="H89" t="s">
        <v>42</v>
      </c>
    </row>
    <row r="90" spans="1:8" x14ac:dyDescent="0.35">
      <c r="A90" s="1">
        <v>45854</v>
      </c>
      <c r="B90" t="s">
        <v>23</v>
      </c>
      <c r="C90">
        <v>8926.5498046875</v>
      </c>
      <c r="D90">
        <v>-11.7705078125</v>
      </c>
      <c r="E90">
        <v>-1.3168590295471461E-3</v>
      </c>
      <c r="F90">
        <v>1.8886730096213888E-2</v>
      </c>
      <c r="G90" t="s">
        <v>43</v>
      </c>
      <c r="H90" t="s">
        <v>42</v>
      </c>
    </row>
    <row r="91" spans="1:8" x14ac:dyDescent="0.35">
      <c r="A91" s="1">
        <v>45853</v>
      </c>
      <c r="B91" t="s">
        <v>23</v>
      </c>
      <c r="C91">
        <v>8938.3203125</v>
      </c>
      <c r="D91">
        <v>-59.7392578125</v>
      </c>
      <c r="E91">
        <v>-6.6391267301229018E-3</v>
      </c>
      <c r="F91">
        <v>2.0203589125761034E-2</v>
      </c>
      <c r="G91" t="s">
        <v>43</v>
      </c>
      <c r="H91" t="s">
        <v>42</v>
      </c>
    </row>
    <row r="92" spans="1:8" x14ac:dyDescent="0.35">
      <c r="A92" s="1">
        <v>45852</v>
      </c>
      <c r="B92" t="s">
        <v>23</v>
      </c>
      <c r="C92">
        <v>8998.0595703125</v>
      </c>
      <c r="D92">
        <v>56.939453125</v>
      </c>
      <c r="E92">
        <v>6.368268447209946E-3</v>
      </c>
      <c r="F92">
        <v>2.6842715855883936E-2</v>
      </c>
      <c r="G92" t="s">
        <v>43</v>
      </c>
      <c r="H92" t="s">
        <v>42</v>
      </c>
    </row>
    <row r="93" spans="1:8" x14ac:dyDescent="0.35">
      <c r="A93" s="1">
        <v>45849</v>
      </c>
      <c r="B93" t="s">
        <v>23</v>
      </c>
      <c r="C93">
        <v>8941.1201171875</v>
      </c>
      <c r="D93">
        <v>-34.5400390625</v>
      </c>
      <c r="E93">
        <v>-3.8481892653264849E-3</v>
      </c>
      <c r="F93">
        <v>2.047444740867399E-2</v>
      </c>
      <c r="G93" t="s">
        <v>43</v>
      </c>
      <c r="H93" t="s">
        <v>42</v>
      </c>
    </row>
    <row r="94" spans="1:8" x14ac:dyDescent="0.35">
      <c r="A94" s="1">
        <v>45848</v>
      </c>
      <c r="B94" t="s">
        <v>23</v>
      </c>
      <c r="C94">
        <v>8975.66015625</v>
      </c>
      <c r="D94">
        <v>108.640625</v>
      </c>
      <c r="E94">
        <v>1.2252214469260947E-2</v>
      </c>
      <c r="F94">
        <v>2.4322636674000475E-2</v>
      </c>
      <c r="G94" t="s">
        <v>43</v>
      </c>
      <c r="H94" t="s">
        <v>42</v>
      </c>
    </row>
    <row r="95" spans="1:8" x14ac:dyDescent="0.35">
      <c r="A95" s="1">
        <v>45847</v>
      </c>
      <c r="B95" t="s">
        <v>23</v>
      </c>
      <c r="C95">
        <v>8867.01953125</v>
      </c>
      <c r="D95">
        <v>12.83984375</v>
      </c>
      <c r="E95">
        <v>1.4501449262573907E-3</v>
      </c>
      <c r="F95">
        <v>1.2070422204739528E-2</v>
      </c>
      <c r="G95" t="s">
        <v>43</v>
      </c>
      <c r="H95" t="s">
        <v>42</v>
      </c>
    </row>
    <row r="96" spans="1:8" x14ac:dyDescent="0.35">
      <c r="A96" s="1">
        <v>45846</v>
      </c>
      <c r="B96" t="s">
        <v>23</v>
      </c>
      <c r="C96">
        <v>8854.1796875</v>
      </c>
      <c r="D96">
        <v>47.6494140625</v>
      </c>
      <c r="E96">
        <v>5.4106909966824546E-3</v>
      </c>
      <c r="F96">
        <v>1.0620277278482138E-2</v>
      </c>
      <c r="G96" t="s">
        <v>43</v>
      </c>
      <c r="H96" t="s">
        <v>42</v>
      </c>
    </row>
    <row r="97" spans="1:8" x14ac:dyDescent="0.35">
      <c r="A97" s="1">
        <v>45845</v>
      </c>
      <c r="B97" t="s">
        <v>23</v>
      </c>
      <c r="C97">
        <v>8806.5302734375</v>
      </c>
      <c r="D97">
        <v>-16.3798828125</v>
      </c>
      <c r="E97">
        <v>-1.8565170133685305E-3</v>
      </c>
      <c r="F97">
        <v>5.209586281799683E-3</v>
      </c>
      <c r="G97" t="s">
        <v>43</v>
      </c>
      <c r="H97" t="s">
        <v>42</v>
      </c>
    </row>
    <row r="98" spans="1:8" x14ac:dyDescent="0.35">
      <c r="A98" s="1">
        <v>45842</v>
      </c>
      <c r="B98" t="s">
        <v>23</v>
      </c>
      <c r="C98">
        <v>8822.91015625</v>
      </c>
      <c r="D98">
        <v>-0.2900390625</v>
      </c>
      <c r="E98">
        <v>-3.2872320255616927E-5</v>
      </c>
      <c r="F98">
        <v>7.0661032951682134E-3</v>
      </c>
      <c r="G98" t="s">
        <v>43</v>
      </c>
      <c r="H98" t="s">
        <v>42</v>
      </c>
    </row>
    <row r="99" spans="1:8" x14ac:dyDescent="0.35">
      <c r="A99" s="1">
        <v>45841</v>
      </c>
      <c r="B99" t="s">
        <v>23</v>
      </c>
      <c r="C99">
        <v>8823.2001953125</v>
      </c>
      <c r="D99">
        <v>48.509765625</v>
      </c>
      <c r="E99">
        <v>5.5283734524556039E-3</v>
      </c>
      <c r="F99">
        <v>7.0989756154238304E-3</v>
      </c>
      <c r="G99" t="s">
        <v>43</v>
      </c>
      <c r="H99" t="s">
        <v>42</v>
      </c>
    </row>
    <row r="100" spans="1:8" x14ac:dyDescent="0.35">
      <c r="A100" s="1">
        <v>45840</v>
      </c>
      <c r="B100" t="s">
        <v>23</v>
      </c>
      <c r="C100">
        <v>8774.6904296875</v>
      </c>
      <c r="D100">
        <v>-10.6396484375</v>
      </c>
      <c r="E100">
        <v>-1.2110698565546141E-3</v>
      </c>
      <c r="F100">
        <v>1.5706021629682265E-3</v>
      </c>
      <c r="G100" t="s">
        <v>43</v>
      </c>
      <c r="H100" t="s">
        <v>42</v>
      </c>
    </row>
    <row r="101" spans="1:8" x14ac:dyDescent="0.35">
      <c r="A101" s="1">
        <v>45839</v>
      </c>
      <c r="B101" t="s">
        <v>23</v>
      </c>
      <c r="C101">
        <v>8785.330078125</v>
      </c>
      <c r="D101">
        <v>24.3701171875</v>
      </c>
      <c r="E101">
        <v>2.7816720195228406E-3</v>
      </c>
      <c r="F101">
        <v>2.7816720195228406E-3</v>
      </c>
      <c r="G101" t="s">
        <v>43</v>
      </c>
      <c r="H101" t="s">
        <v>42</v>
      </c>
    </row>
    <row r="102" spans="1:8" x14ac:dyDescent="0.35">
      <c r="A102" s="1">
        <v>45866</v>
      </c>
      <c r="B102" t="s">
        <v>21</v>
      </c>
      <c r="C102">
        <v>3597.93701171875</v>
      </c>
      <c r="D102">
        <v>4.28173828125</v>
      </c>
      <c r="E102">
        <v>1.1914716230292388E-3</v>
      </c>
      <c r="F102">
        <v>4.3758944647056097E-2</v>
      </c>
      <c r="G102" t="s">
        <v>35</v>
      </c>
      <c r="H102" t="s">
        <v>42</v>
      </c>
    </row>
    <row r="103" spans="1:8" x14ac:dyDescent="0.35">
      <c r="A103" s="1">
        <v>45863</v>
      </c>
      <c r="B103" t="s">
        <v>21</v>
      </c>
      <c r="C103">
        <v>3593.6552734375</v>
      </c>
      <c r="D103">
        <v>-12.071533203125</v>
      </c>
      <c r="E103">
        <v>-3.3478779315430085E-3</v>
      </c>
      <c r="F103">
        <v>4.2567473024026858E-2</v>
      </c>
      <c r="G103" t="s">
        <v>35</v>
      </c>
      <c r="H103" t="s">
        <v>42</v>
      </c>
    </row>
    <row r="104" spans="1:8" x14ac:dyDescent="0.35">
      <c r="A104" s="1">
        <v>45862</v>
      </c>
      <c r="B104" t="s">
        <v>21</v>
      </c>
      <c r="C104">
        <v>3605.726806640625</v>
      </c>
      <c r="D104">
        <v>23.4287109375</v>
      </c>
      <c r="E104">
        <v>6.5401343806652523E-3</v>
      </c>
      <c r="F104">
        <v>4.5915350955569867E-2</v>
      </c>
      <c r="G104" t="s">
        <v>35</v>
      </c>
      <c r="H104" t="s">
        <v>42</v>
      </c>
    </row>
    <row r="105" spans="1:8" x14ac:dyDescent="0.35">
      <c r="A105" s="1">
        <v>45861</v>
      </c>
      <c r="B105" t="s">
        <v>21</v>
      </c>
      <c r="C105">
        <v>3582.298095703125</v>
      </c>
      <c r="D105">
        <v>0.43701171875</v>
      </c>
      <c r="E105">
        <v>1.2200688650487734E-4</v>
      </c>
      <c r="F105">
        <v>3.9375216574904615E-2</v>
      </c>
      <c r="G105" t="s">
        <v>35</v>
      </c>
      <c r="H105" t="s">
        <v>42</v>
      </c>
    </row>
    <row r="106" spans="1:8" x14ac:dyDescent="0.35">
      <c r="A106" s="1">
        <v>45860</v>
      </c>
      <c r="B106" t="s">
        <v>21</v>
      </c>
      <c r="C106">
        <v>3581.861083984375</v>
      </c>
      <c r="D106">
        <v>22.06982421875</v>
      </c>
      <c r="E106">
        <v>6.1997523473338312E-3</v>
      </c>
      <c r="F106">
        <v>3.9253209688399737E-2</v>
      </c>
      <c r="G106" t="s">
        <v>35</v>
      </c>
      <c r="H106" t="s">
        <v>42</v>
      </c>
    </row>
    <row r="107" spans="1:8" x14ac:dyDescent="0.35">
      <c r="A107" s="1">
        <v>45859</v>
      </c>
      <c r="B107" t="s">
        <v>21</v>
      </c>
      <c r="C107">
        <v>3559.791259765625</v>
      </c>
      <c r="D107">
        <v>25.30859375</v>
      </c>
      <c r="E107">
        <v>7.1604803705347386E-3</v>
      </c>
      <c r="F107">
        <v>3.3053457341065906E-2</v>
      </c>
      <c r="G107" t="s">
        <v>35</v>
      </c>
      <c r="H107" t="s">
        <v>42</v>
      </c>
    </row>
    <row r="108" spans="1:8" x14ac:dyDescent="0.35">
      <c r="A108" s="1">
        <v>45856</v>
      </c>
      <c r="B108" t="s">
        <v>21</v>
      </c>
      <c r="C108">
        <v>3534.482666015625</v>
      </c>
      <c r="D108">
        <v>17.6572265625</v>
      </c>
      <c r="E108">
        <v>5.0207856109132365E-3</v>
      </c>
      <c r="F108">
        <v>2.5892976970531167E-2</v>
      </c>
      <c r="G108" t="s">
        <v>35</v>
      </c>
      <c r="H108" t="s">
        <v>42</v>
      </c>
    </row>
    <row r="109" spans="1:8" x14ac:dyDescent="0.35">
      <c r="A109" s="1">
        <v>45855</v>
      </c>
      <c r="B109" t="s">
        <v>21</v>
      </c>
      <c r="C109">
        <v>3516.825439453125</v>
      </c>
      <c r="D109">
        <v>13.048583984375</v>
      </c>
      <c r="E109">
        <v>3.7241481186247594E-3</v>
      </c>
      <c r="F109">
        <v>2.0872191359617931E-2</v>
      </c>
      <c r="G109" t="s">
        <v>35</v>
      </c>
      <c r="H109" t="s">
        <v>42</v>
      </c>
    </row>
    <row r="110" spans="1:8" x14ac:dyDescent="0.35">
      <c r="A110" s="1">
        <v>45854</v>
      </c>
      <c r="B110" t="s">
        <v>21</v>
      </c>
      <c r="C110">
        <v>3503.77685546875</v>
      </c>
      <c r="D110">
        <v>-1.221923828125</v>
      </c>
      <c r="E110">
        <v>-3.4862318222261823E-4</v>
      </c>
      <c r="F110">
        <v>1.7148043240993172E-2</v>
      </c>
      <c r="G110" t="s">
        <v>35</v>
      </c>
      <c r="H110" t="s">
        <v>42</v>
      </c>
    </row>
    <row r="111" spans="1:8" x14ac:dyDescent="0.35">
      <c r="A111" s="1">
        <v>45853</v>
      </c>
      <c r="B111" t="s">
        <v>21</v>
      </c>
      <c r="C111">
        <v>3504.998779296875</v>
      </c>
      <c r="D111">
        <v>-14.651123046875</v>
      </c>
      <c r="E111">
        <v>-4.1626648824131252E-3</v>
      </c>
      <c r="F111">
        <v>1.749666642321579E-2</v>
      </c>
      <c r="G111" t="s">
        <v>35</v>
      </c>
      <c r="H111" t="s">
        <v>42</v>
      </c>
    </row>
    <row r="112" spans="1:8" x14ac:dyDescent="0.35">
      <c r="A112" s="1">
        <v>45852</v>
      </c>
      <c r="B112" t="s">
        <v>21</v>
      </c>
      <c r="C112">
        <v>3519.64990234375</v>
      </c>
      <c r="D112">
        <v>9.47265625</v>
      </c>
      <c r="E112">
        <v>2.698626190612341E-3</v>
      </c>
      <c r="F112">
        <v>2.1659331305628915E-2</v>
      </c>
      <c r="G112" t="s">
        <v>35</v>
      </c>
      <c r="H112" t="s">
        <v>42</v>
      </c>
    </row>
    <row r="113" spans="1:8" x14ac:dyDescent="0.35">
      <c r="A113" s="1">
        <v>45849</v>
      </c>
      <c r="B113" t="s">
        <v>21</v>
      </c>
      <c r="C113">
        <v>3510.17724609375</v>
      </c>
      <c r="D113">
        <v>0.495361328125</v>
      </c>
      <c r="E113">
        <v>1.4114137531251458E-4</v>
      </c>
      <c r="F113">
        <v>1.8960705115016574E-2</v>
      </c>
      <c r="G113" t="s">
        <v>35</v>
      </c>
      <c r="H113" t="s">
        <v>42</v>
      </c>
    </row>
    <row r="114" spans="1:8" x14ac:dyDescent="0.35">
      <c r="A114" s="1">
        <v>45848</v>
      </c>
      <c r="B114" t="s">
        <v>21</v>
      </c>
      <c r="C114">
        <v>3509.681884765625</v>
      </c>
      <c r="D114">
        <v>16.63232421875</v>
      </c>
      <c r="E114">
        <v>4.7615483062730668E-3</v>
      </c>
      <c r="F114">
        <v>1.8819563739704059E-2</v>
      </c>
      <c r="G114" t="s">
        <v>35</v>
      </c>
      <c r="H114" t="s">
        <v>42</v>
      </c>
    </row>
    <row r="115" spans="1:8" x14ac:dyDescent="0.35">
      <c r="A115" s="1">
        <v>45847</v>
      </c>
      <c r="B115" t="s">
        <v>21</v>
      </c>
      <c r="C115">
        <v>3493.049560546875</v>
      </c>
      <c r="D115">
        <v>-4.42578125</v>
      </c>
      <c r="E115">
        <v>-1.2654217163762249E-3</v>
      </c>
      <c r="F115">
        <v>1.4058015433430993E-2</v>
      </c>
      <c r="G115" t="s">
        <v>35</v>
      </c>
      <c r="H115" t="s">
        <v>42</v>
      </c>
    </row>
    <row r="116" spans="1:8" x14ac:dyDescent="0.35">
      <c r="A116" s="1">
        <v>45846</v>
      </c>
      <c r="B116" t="s">
        <v>21</v>
      </c>
      <c r="C116">
        <v>3497.475341796875</v>
      </c>
      <c r="D116">
        <v>24.34814453125</v>
      </c>
      <c r="E116">
        <v>7.0104384747033954E-3</v>
      </c>
      <c r="F116">
        <v>1.5323437149807217E-2</v>
      </c>
      <c r="G116" t="s">
        <v>35</v>
      </c>
      <c r="H116" t="s">
        <v>42</v>
      </c>
    </row>
    <row r="117" spans="1:8" x14ac:dyDescent="0.35">
      <c r="A117" s="1">
        <v>45845</v>
      </c>
      <c r="B117" t="s">
        <v>21</v>
      </c>
      <c r="C117">
        <v>3473.127197265625</v>
      </c>
      <c r="D117">
        <v>0.80810546875</v>
      </c>
      <c r="E117">
        <v>2.3272788225581209E-4</v>
      </c>
      <c r="F117">
        <v>8.3129986751038221E-3</v>
      </c>
      <c r="G117" t="s">
        <v>35</v>
      </c>
      <c r="H117" t="s">
        <v>42</v>
      </c>
    </row>
    <row r="118" spans="1:8" x14ac:dyDescent="0.35">
      <c r="A118" s="1">
        <v>45842</v>
      </c>
      <c r="B118" t="s">
        <v>21</v>
      </c>
      <c r="C118">
        <v>3472.319091796875</v>
      </c>
      <c r="D118">
        <v>11.16845703125</v>
      </c>
      <c r="E118">
        <v>3.2268046698309405E-3</v>
      </c>
      <c r="F118">
        <v>8.08027079284801E-3</v>
      </c>
      <c r="G118" t="s">
        <v>35</v>
      </c>
      <c r="H118" t="s">
        <v>42</v>
      </c>
    </row>
    <row r="119" spans="1:8" x14ac:dyDescent="0.35">
      <c r="A119" s="1">
        <v>45841</v>
      </c>
      <c r="B119" t="s">
        <v>21</v>
      </c>
      <c r="C119">
        <v>3461.150634765625</v>
      </c>
      <c r="D119">
        <v>6.358154296875</v>
      </c>
      <c r="E119">
        <v>1.8403867476324276E-3</v>
      </c>
      <c r="F119">
        <v>4.8534661230170695E-3</v>
      </c>
      <c r="G119" t="s">
        <v>35</v>
      </c>
      <c r="H119" t="s">
        <v>42</v>
      </c>
    </row>
    <row r="120" spans="1:8" x14ac:dyDescent="0.35">
      <c r="A120" s="1">
        <v>45840</v>
      </c>
      <c r="B120" t="s">
        <v>21</v>
      </c>
      <c r="C120">
        <v>3454.79248046875</v>
      </c>
      <c r="D120">
        <v>-2.954833984375</v>
      </c>
      <c r="E120">
        <v>-8.5455463215144967E-4</v>
      </c>
      <c r="F120">
        <v>3.0130793753846419E-3</v>
      </c>
      <c r="G120" t="s">
        <v>35</v>
      </c>
      <c r="H120" t="s">
        <v>42</v>
      </c>
    </row>
    <row r="121" spans="1:8" x14ac:dyDescent="0.35">
      <c r="A121" s="1">
        <v>45839</v>
      </c>
      <c r="B121" t="s">
        <v>21</v>
      </c>
      <c r="C121">
        <v>3457.747314453125</v>
      </c>
      <c r="D121">
        <v>13.32177734375</v>
      </c>
      <c r="E121">
        <v>3.8676340075360915E-3</v>
      </c>
      <c r="F121">
        <v>3.8676340075360915E-3</v>
      </c>
      <c r="G121" t="s">
        <v>35</v>
      </c>
      <c r="H121" t="s">
        <v>42</v>
      </c>
    </row>
    <row r="122" spans="1:8" x14ac:dyDescent="0.35">
      <c r="A122" s="1">
        <v>45866</v>
      </c>
      <c r="B122" t="s">
        <v>20</v>
      </c>
      <c r="C122">
        <v>3341.7724609375</v>
      </c>
      <c r="D122">
        <v>4.42041015625</v>
      </c>
      <c r="E122">
        <v>1.3245261779366579E-3</v>
      </c>
      <c r="F122">
        <v>3.5057279814202369E-3</v>
      </c>
      <c r="G122" t="s">
        <v>33</v>
      </c>
      <c r="H122" t="s">
        <v>34</v>
      </c>
    </row>
    <row r="123" spans="1:8" x14ac:dyDescent="0.35">
      <c r="A123" s="1">
        <v>45865</v>
      </c>
      <c r="B123" t="s">
        <v>20</v>
      </c>
      <c r="C123">
        <v>3337.35205078125</v>
      </c>
      <c r="D123">
        <v>-7.81396484375</v>
      </c>
      <c r="E123">
        <v>-2.3358974733246329E-3</v>
      </c>
      <c r="F123">
        <v>2.1812018034835789E-3</v>
      </c>
      <c r="G123" t="s">
        <v>33</v>
      </c>
      <c r="H123" t="s">
        <v>34</v>
      </c>
    </row>
    <row r="124" spans="1:8" x14ac:dyDescent="0.35">
      <c r="A124" s="1">
        <v>45863</v>
      </c>
      <c r="B124" t="s">
        <v>20</v>
      </c>
      <c r="C124">
        <v>3345.166015625</v>
      </c>
      <c r="D124">
        <v>-25.77880859375</v>
      </c>
      <c r="E124">
        <v>-7.6473540618465785E-3</v>
      </c>
      <c r="F124">
        <v>4.5170992768082119E-3</v>
      </c>
      <c r="G124" t="s">
        <v>33</v>
      </c>
      <c r="H124" t="s">
        <v>34</v>
      </c>
    </row>
    <row r="125" spans="1:8" x14ac:dyDescent="0.35">
      <c r="A125" s="1">
        <v>45862</v>
      </c>
      <c r="B125" t="s">
        <v>20</v>
      </c>
      <c r="C125">
        <v>3370.94482421875</v>
      </c>
      <c r="D125">
        <v>-19.113037109375</v>
      </c>
      <c r="E125">
        <v>-5.6379678138848144E-3</v>
      </c>
      <c r="F125">
        <v>1.216445333865479E-2</v>
      </c>
      <c r="G125" t="s">
        <v>33</v>
      </c>
      <c r="H125" t="s">
        <v>34</v>
      </c>
    </row>
    <row r="126" spans="1:8" x14ac:dyDescent="0.35">
      <c r="A126" s="1">
        <v>45861</v>
      </c>
      <c r="B126" t="s">
        <v>20</v>
      </c>
      <c r="C126">
        <v>3390.057861328125</v>
      </c>
      <c r="D126">
        <v>-31.40185546875</v>
      </c>
      <c r="E126">
        <v>-9.1779117885240069E-3</v>
      </c>
      <c r="F126">
        <v>1.7802421152539605E-2</v>
      </c>
      <c r="G126" t="s">
        <v>33</v>
      </c>
      <c r="H126" t="s">
        <v>34</v>
      </c>
    </row>
    <row r="127" spans="1:8" x14ac:dyDescent="0.35">
      <c r="A127" s="1">
        <v>45860</v>
      </c>
      <c r="B127" t="s">
        <v>20</v>
      </c>
      <c r="C127">
        <v>3421.459716796875</v>
      </c>
      <c r="D127">
        <v>29.471435546875</v>
      </c>
      <c r="E127">
        <v>8.6885428554648314E-3</v>
      </c>
      <c r="F127">
        <v>2.6980332941063612E-2</v>
      </c>
      <c r="G127" t="s">
        <v>33</v>
      </c>
      <c r="H127" t="s">
        <v>34</v>
      </c>
    </row>
    <row r="128" spans="1:8" x14ac:dyDescent="0.35">
      <c r="A128" s="1">
        <v>45859</v>
      </c>
      <c r="B128" t="s">
        <v>20</v>
      </c>
      <c r="C128">
        <v>3391.98828125</v>
      </c>
      <c r="D128">
        <v>45.1728515625</v>
      </c>
      <c r="E128">
        <v>1.3497264044440627E-2</v>
      </c>
      <c r="F128">
        <v>1.829179008559878E-2</v>
      </c>
      <c r="G128" t="s">
        <v>33</v>
      </c>
      <c r="H128" t="s">
        <v>34</v>
      </c>
    </row>
    <row r="129" spans="1:8" x14ac:dyDescent="0.35">
      <c r="A129" s="1">
        <v>45858</v>
      </c>
      <c r="B129" t="s">
        <v>20</v>
      </c>
      <c r="C129">
        <v>3346.8154296875</v>
      </c>
      <c r="D129">
        <v>-5.039306640625</v>
      </c>
      <c r="E129">
        <v>-1.5034382564399484E-3</v>
      </c>
      <c r="F129">
        <v>4.7945260411581536E-3</v>
      </c>
      <c r="G129" t="s">
        <v>33</v>
      </c>
      <c r="H129" t="s">
        <v>34</v>
      </c>
    </row>
    <row r="130" spans="1:8" x14ac:dyDescent="0.35">
      <c r="A130" s="1">
        <v>45857</v>
      </c>
      <c r="B130" t="s">
        <v>20</v>
      </c>
      <c r="C130">
        <v>3351.854736328125</v>
      </c>
      <c r="D130">
        <v>2.99951171875</v>
      </c>
      <c r="E130">
        <v>8.9568270873807698E-4</v>
      </c>
      <c r="F130">
        <v>6.2979642975981021E-3</v>
      </c>
      <c r="G130" t="s">
        <v>33</v>
      </c>
      <c r="H130" t="s">
        <v>34</v>
      </c>
    </row>
    <row r="131" spans="1:8" x14ac:dyDescent="0.35">
      <c r="A131" s="1">
        <v>45856</v>
      </c>
      <c r="B131" t="s">
        <v>20</v>
      </c>
      <c r="C131">
        <v>3348.855224609375</v>
      </c>
      <c r="D131">
        <v>10.104248046875</v>
      </c>
      <c r="E131">
        <v>3.0263556994232221E-3</v>
      </c>
      <c r="F131">
        <v>5.4022815888600251E-3</v>
      </c>
      <c r="G131" t="s">
        <v>33</v>
      </c>
      <c r="H131" t="s">
        <v>34</v>
      </c>
    </row>
    <row r="132" spans="1:8" x14ac:dyDescent="0.35">
      <c r="A132" s="1">
        <v>45855</v>
      </c>
      <c r="B132" t="s">
        <v>20</v>
      </c>
      <c r="C132">
        <v>3338.7509765625</v>
      </c>
      <c r="D132">
        <v>-6.223876953125</v>
      </c>
      <c r="E132">
        <v>-1.860664795905298E-3</v>
      </c>
      <c r="F132">
        <v>2.3759258894368029E-3</v>
      </c>
      <c r="G132" t="s">
        <v>33</v>
      </c>
      <c r="H132" t="s">
        <v>34</v>
      </c>
    </row>
    <row r="133" spans="1:8" x14ac:dyDescent="0.35">
      <c r="A133" s="1">
        <v>45854</v>
      </c>
      <c r="B133" t="s">
        <v>20</v>
      </c>
      <c r="C133">
        <v>3344.974853515625</v>
      </c>
      <c r="D133">
        <v>13.35595703125</v>
      </c>
      <c r="E133">
        <v>4.008848984901503E-3</v>
      </c>
      <c r="F133">
        <v>4.2365906853421009E-3</v>
      </c>
      <c r="G133" t="s">
        <v>33</v>
      </c>
      <c r="H133" t="s">
        <v>34</v>
      </c>
    </row>
    <row r="134" spans="1:8" x14ac:dyDescent="0.35">
      <c r="A134" s="1">
        <v>45853</v>
      </c>
      <c r="B134" t="s">
        <v>20</v>
      </c>
      <c r="C134">
        <v>3331.618896484375</v>
      </c>
      <c r="D134">
        <v>-13.451904296875</v>
      </c>
      <c r="E134">
        <v>-4.0214109350789062E-3</v>
      </c>
      <c r="F134">
        <v>2.2774170044059794E-4</v>
      </c>
      <c r="G134" t="s">
        <v>33</v>
      </c>
      <c r="H134" t="s">
        <v>34</v>
      </c>
    </row>
    <row r="135" spans="1:8" x14ac:dyDescent="0.35">
      <c r="A135" s="1">
        <v>45852</v>
      </c>
      <c r="B135" t="s">
        <v>20</v>
      </c>
      <c r="C135">
        <v>3345.07080078125</v>
      </c>
      <c r="D135">
        <v>-16.578369140625</v>
      </c>
      <c r="E135">
        <v>-4.9316178764158281E-3</v>
      </c>
      <c r="F135">
        <v>4.2491526355195042E-3</v>
      </c>
      <c r="G135" t="s">
        <v>33</v>
      </c>
      <c r="H135" t="s">
        <v>34</v>
      </c>
    </row>
    <row r="136" spans="1:8" x14ac:dyDescent="0.35">
      <c r="A136" s="1">
        <v>45851</v>
      </c>
      <c r="B136" t="s">
        <v>20</v>
      </c>
      <c r="C136">
        <v>3361.649169921875</v>
      </c>
      <c r="D136">
        <v>8.802490234375</v>
      </c>
      <c r="E136">
        <v>2.6253780966791762E-3</v>
      </c>
      <c r="F136">
        <v>9.1807705119353322E-3</v>
      </c>
      <c r="G136" t="s">
        <v>33</v>
      </c>
      <c r="H136" t="s">
        <v>34</v>
      </c>
    </row>
    <row r="137" spans="1:8" x14ac:dyDescent="0.35">
      <c r="A137" s="1">
        <v>45850</v>
      </c>
      <c r="B137" t="s">
        <v>20</v>
      </c>
      <c r="C137">
        <v>3352.8466796875</v>
      </c>
      <c r="D137">
        <v>4.13623046875</v>
      </c>
      <c r="E137">
        <v>1.2351711297449164E-3</v>
      </c>
      <c r="F137">
        <v>6.555392415256156E-3</v>
      </c>
      <c r="G137" t="s">
        <v>33</v>
      </c>
      <c r="H137" t="s">
        <v>34</v>
      </c>
    </row>
    <row r="138" spans="1:8" x14ac:dyDescent="0.35">
      <c r="A138" s="1">
        <v>45849</v>
      </c>
      <c r="B138" t="s">
        <v>20</v>
      </c>
      <c r="C138">
        <v>3348.71044921875</v>
      </c>
      <c r="D138">
        <v>28.4765625</v>
      </c>
      <c r="E138">
        <v>8.5766736535968224E-3</v>
      </c>
      <c r="F138">
        <v>5.3202212855112396E-3</v>
      </c>
      <c r="G138" t="s">
        <v>33</v>
      </c>
      <c r="H138" t="s">
        <v>34</v>
      </c>
    </row>
    <row r="139" spans="1:8" x14ac:dyDescent="0.35">
      <c r="A139" s="1">
        <v>45848</v>
      </c>
      <c r="B139" t="s">
        <v>20</v>
      </c>
      <c r="C139">
        <v>3320.23388671875</v>
      </c>
      <c r="D139">
        <v>5.082275390625</v>
      </c>
      <c r="E139">
        <v>1.5330446345978022E-3</v>
      </c>
      <c r="F139">
        <v>-3.2564523680855828E-3</v>
      </c>
      <c r="G139" t="s">
        <v>33</v>
      </c>
      <c r="H139" t="s">
        <v>34</v>
      </c>
    </row>
    <row r="140" spans="1:8" x14ac:dyDescent="0.35">
      <c r="A140" s="1">
        <v>45847</v>
      </c>
      <c r="B140" t="s">
        <v>20</v>
      </c>
      <c r="C140">
        <v>3315.151611328125</v>
      </c>
      <c r="D140">
        <v>13.3212890625</v>
      </c>
      <c r="E140">
        <v>4.0345165445567766E-3</v>
      </c>
      <c r="F140">
        <v>-4.789497002683385E-3</v>
      </c>
      <c r="G140" t="s">
        <v>33</v>
      </c>
      <c r="H140" t="s">
        <v>34</v>
      </c>
    </row>
    <row r="141" spans="1:8" x14ac:dyDescent="0.35">
      <c r="A141" s="1">
        <v>45846</v>
      </c>
      <c r="B141" t="s">
        <v>20</v>
      </c>
      <c r="C141">
        <v>3301.830322265625</v>
      </c>
      <c r="D141">
        <v>-29.394775390625</v>
      </c>
      <c r="E141">
        <v>-8.8240135472401615E-3</v>
      </c>
      <c r="F141">
        <v>-8.8240135472401615E-3</v>
      </c>
      <c r="G141" t="s">
        <v>33</v>
      </c>
      <c r="H141" t="s">
        <v>34</v>
      </c>
    </row>
    <row r="142" spans="1:8" x14ac:dyDescent="0.35">
      <c r="A142" s="1">
        <v>45828</v>
      </c>
      <c r="B142" t="s">
        <v>89</v>
      </c>
      <c r="C142">
        <v>75</v>
      </c>
      <c r="D142">
        <v>-0.6699981689453125</v>
      </c>
      <c r="E142">
        <v>-8.8542115125922471E-3</v>
      </c>
      <c r="F142">
        <v>0.18723840834317729</v>
      </c>
      <c r="G142" t="s">
        <v>33</v>
      </c>
      <c r="H142" t="s">
        <v>34</v>
      </c>
    </row>
    <row r="143" spans="1:8" x14ac:dyDescent="0.35">
      <c r="A143" s="1">
        <v>45827</v>
      </c>
      <c r="B143" t="s">
        <v>89</v>
      </c>
      <c r="C143">
        <v>75.669998168945313</v>
      </c>
      <c r="D143">
        <v>0.56999969482421875</v>
      </c>
      <c r="E143">
        <v>7.589876250405414E-3</v>
      </c>
      <c r="F143">
        <v>0.19609261985576953</v>
      </c>
      <c r="G143" t="s">
        <v>33</v>
      </c>
      <c r="H143" t="s">
        <v>34</v>
      </c>
    </row>
    <row r="144" spans="1:8" x14ac:dyDescent="0.35">
      <c r="A144" s="1">
        <v>45826</v>
      </c>
      <c r="B144" t="s">
        <v>89</v>
      </c>
      <c r="C144">
        <v>75.099998474121094</v>
      </c>
      <c r="D144">
        <v>-0.15000152587890625</v>
      </c>
      <c r="E144">
        <v>-1.9933757591881207E-3</v>
      </c>
      <c r="F144">
        <v>0.18850274360536412</v>
      </c>
      <c r="G144" t="s">
        <v>33</v>
      </c>
      <c r="H144" t="s">
        <v>34</v>
      </c>
    </row>
    <row r="145" spans="1:8" x14ac:dyDescent="0.35">
      <c r="A145" s="1">
        <v>45825</v>
      </c>
      <c r="B145" t="s">
        <v>89</v>
      </c>
      <c r="C145">
        <v>75.25</v>
      </c>
      <c r="D145">
        <v>3.1800003051757813</v>
      </c>
      <c r="E145">
        <v>4.4123772979621112E-2</v>
      </c>
      <c r="F145">
        <v>0.19049611936455224</v>
      </c>
      <c r="G145" t="s">
        <v>33</v>
      </c>
      <c r="H145" t="s">
        <v>34</v>
      </c>
    </row>
    <row r="146" spans="1:8" x14ac:dyDescent="0.35">
      <c r="A146" s="1">
        <v>45824</v>
      </c>
      <c r="B146" t="s">
        <v>89</v>
      </c>
      <c r="C146">
        <v>72.069999694824219</v>
      </c>
      <c r="D146">
        <v>-1.660003662109375</v>
      </c>
      <c r="E146">
        <v>-2.2514628869242603E-2</v>
      </c>
      <c r="F146">
        <v>0.14637234638493113</v>
      </c>
      <c r="G146" t="s">
        <v>33</v>
      </c>
      <c r="H146" t="s">
        <v>34</v>
      </c>
    </row>
    <row r="147" spans="1:8" x14ac:dyDescent="0.35">
      <c r="A147" s="1">
        <v>45823</v>
      </c>
      <c r="B147" t="s">
        <v>89</v>
      </c>
      <c r="C147">
        <v>73.730003356933594</v>
      </c>
      <c r="D147">
        <v>0.5500030517578125</v>
      </c>
      <c r="E147">
        <v>7.5157563468732924E-3</v>
      </c>
      <c r="F147">
        <v>0.16888697525417373</v>
      </c>
      <c r="G147" t="s">
        <v>33</v>
      </c>
      <c r="H147" t="s">
        <v>34</v>
      </c>
    </row>
    <row r="148" spans="1:8" x14ac:dyDescent="0.35">
      <c r="A148" s="1">
        <v>45821</v>
      </c>
      <c r="B148" t="s">
        <v>89</v>
      </c>
      <c r="C148">
        <v>73.180000305175781</v>
      </c>
      <c r="D148">
        <v>-0.73999786376953125</v>
      </c>
      <c r="E148">
        <v>-1.0010793859575817E-2</v>
      </c>
      <c r="F148">
        <v>0.16137121890730044</v>
      </c>
      <c r="G148" t="s">
        <v>33</v>
      </c>
      <c r="H148" t="s">
        <v>34</v>
      </c>
    </row>
    <row r="149" spans="1:8" x14ac:dyDescent="0.35">
      <c r="A149" s="1">
        <v>45820</v>
      </c>
      <c r="B149" t="s">
        <v>89</v>
      </c>
      <c r="C149">
        <v>73.919998168945313</v>
      </c>
      <c r="D149">
        <v>6.0099945068359375</v>
      </c>
      <c r="E149">
        <v>8.8499398950691477E-2</v>
      </c>
      <c r="F149">
        <v>0.17138201276687626</v>
      </c>
      <c r="G149" t="s">
        <v>33</v>
      </c>
      <c r="H149" t="s">
        <v>34</v>
      </c>
    </row>
    <row r="150" spans="1:8" x14ac:dyDescent="0.35">
      <c r="A150" s="1">
        <v>45819</v>
      </c>
      <c r="B150" t="s">
        <v>89</v>
      </c>
      <c r="C150">
        <v>67.910003662109375</v>
      </c>
      <c r="D150">
        <v>2.9500045776367188</v>
      </c>
      <c r="E150">
        <v>4.5412632684932674E-2</v>
      </c>
      <c r="F150">
        <v>8.288261381618478E-2</v>
      </c>
      <c r="G150" t="s">
        <v>33</v>
      </c>
      <c r="H150" t="s">
        <v>34</v>
      </c>
    </row>
    <row r="151" spans="1:8" x14ac:dyDescent="0.35">
      <c r="A151" s="1">
        <v>45818</v>
      </c>
      <c r="B151" t="s">
        <v>89</v>
      </c>
      <c r="C151">
        <v>64.959999084472656</v>
      </c>
      <c r="D151">
        <v>-0.44000244140625</v>
      </c>
      <c r="E151">
        <v>-6.7278659195770807E-3</v>
      </c>
      <c r="F151">
        <v>3.7469981131252106E-2</v>
      </c>
      <c r="G151" t="s">
        <v>33</v>
      </c>
      <c r="H151" t="s">
        <v>34</v>
      </c>
    </row>
    <row r="152" spans="1:8" x14ac:dyDescent="0.35">
      <c r="A152" s="1">
        <v>45817</v>
      </c>
      <c r="B152" t="s">
        <v>89</v>
      </c>
      <c r="C152">
        <v>65.400001525878906</v>
      </c>
      <c r="D152">
        <v>0.84999847412109375</v>
      </c>
      <c r="E152">
        <v>1.3168062493189137E-2</v>
      </c>
      <c r="F152">
        <v>4.4197847050829187E-2</v>
      </c>
      <c r="G152" t="s">
        <v>33</v>
      </c>
      <c r="H152" t="s">
        <v>34</v>
      </c>
    </row>
    <row r="153" spans="1:8" x14ac:dyDescent="0.35">
      <c r="A153" s="1">
        <v>45816</v>
      </c>
      <c r="B153" t="s">
        <v>89</v>
      </c>
      <c r="C153">
        <v>64.550003051757813</v>
      </c>
      <c r="D153">
        <v>-0.21999359130859375</v>
      </c>
      <c r="E153">
        <v>-3.396535474919582E-3</v>
      </c>
      <c r="F153">
        <v>3.102978455764005E-2</v>
      </c>
      <c r="G153" t="s">
        <v>33</v>
      </c>
      <c r="H153" t="s">
        <v>34</v>
      </c>
    </row>
    <row r="154" spans="1:8" x14ac:dyDescent="0.35">
      <c r="A154" s="1">
        <v>45814</v>
      </c>
      <c r="B154" t="s">
        <v>89</v>
      </c>
      <c r="C154">
        <v>64.769996643066406</v>
      </c>
      <c r="D154">
        <v>1.55999755859375</v>
      </c>
      <c r="E154">
        <v>2.4679601031301956E-2</v>
      </c>
      <c r="F154">
        <v>3.4426320032559632E-2</v>
      </c>
      <c r="G154" t="s">
        <v>33</v>
      </c>
      <c r="H154" t="s">
        <v>34</v>
      </c>
    </row>
    <row r="155" spans="1:8" x14ac:dyDescent="0.35">
      <c r="A155" s="1">
        <v>45813</v>
      </c>
      <c r="B155" t="s">
        <v>89</v>
      </c>
      <c r="C155">
        <v>63.209999084472656</v>
      </c>
      <c r="D155">
        <v>0.61999893188476563</v>
      </c>
      <c r="E155">
        <v>9.90571865111467E-3</v>
      </c>
      <c r="F155">
        <v>9.7467190012576754E-3</v>
      </c>
      <c r="G155" t="s">
        <v>33</v>
      </c>
      <c r="H155" t="s">
        <v>34</v>
      </c>
    </row>
    <row r="156" spans="1:8" x14ac:dyDescent="0.35">
      <c r="A156" s="1">
        <v>45812</v>
      </c>
      <c r="B156" t="s">
        <v>89</v>
      </c>
      <c r="C156">
        <v>62.590000152587891</v>
      </c>
      <c r="D156">
        <v>-0.57999801635742188</v>
      </c>
      <c r="E156">
        <v>-9.1815423962217091E-3</v>
      </c>
      <c r="F156">
        <v>-1.5899964985699455E-4</v>
      </c>
      <c r="G156" t="s">
        <v>33</v>
      </c>
      <c r="H156" t="s">
        <v>34</v>
      </c>
    </row>
    <row r="157" spans="1:8" x14ac:dyDescent="0.35">
      <c r="A157" s="1">
        <v>45811</v>
      </c>
      <c r="B157" t="s">
        <v>89</v>
      </c>
      <c r="C157">
        <v>63.169998168945313</v>
      </c>
      <c r="D157">
        <v>0.29999923706054688</v>
      </c>
      <c r="E157">
        <v>4.7717391785797592E-3</v>
      </c>
      <c r="F157">
        <v>9.0225427463647145E-3</v>
      </c>
      <c r="G157" t="s">
        <v>33</v>
      </c>
      <c r="H157" t="s">
        <v>34</v>
      </c>
    </row>
    <row r="158" spans="1:8" x14ac:dyDescent="0.35">
      <c r="A158" s="1">
        <v>45810</v>
      </c>
      <c r="B158" t="s">
        <v>89</v>
      </c>
      <c r="C158">
        <v>62.869998931884766</v>
      </c>
      <c r="D158">
        <v>0.43999862670898438</v>
      </c>
      <c r="E158">
        <v>7.04787160913245E-3</v>
      </c>
      <c r="F158">
        <v>4.2508035677849554E-3</v>
      </c>
      <c r="G158" t="s">
        <v>33</v>
      </c>
      <c r="H158" t="s">
        <v>34</v>
      </c>
    </row>
    <row r="159" spans="1:8" x14ac:dyDescent="0.35">
      <c r="A159" s="1">
        <v>45809</v>
      </c>
      <c r="B159" t="s">
        <v>89</v>
      </c>
      <c r="C159">
        <v>62.430000305175781</v>
      </c>
      <c r="D159">
        <v>1.6399993896484375</v>
      </c>
      <c r="E159">
        <v>2.6978110954914314E-2</v>
      </c>
      <c r="F159">
        <v>-2.7970680413474946E-3</v>
      </c>
      <c r="G159" t="s">
        <v>33</v>
      </c>
      <c r="H159" t="s">
        <v>34</v>
      </c>
    </row>
    <row r="160" spans="1:8" x14ac:dyDescent="0.35">
      <c r="A160" s="1">
        <v>45807</v>
      </c>
      <c r="B160" t="s">
        <v>89</v>
      </c>
      <c r="C160">
        <v>60.790000915527344</v>
      </c>
      <c r="D160">
        <v>0.13000106811523438</v>
      </c>
      <c r="E160">
        <v>2.1431102611646491E-3</v>
      </c>
      <c r="F160">
        <v>-2.9775178996261809E-2</v>
      </c>
      <c r="G160" t="s">
        <v>33</v>
      </c>
      <c r="H160" t="s">
        <v>34</v>
      </c>
    </row>
    <row r="161" spans="1:8" x14ac:dyDescent="0.35">
      <c r="A161" s="1">
        <v>45806</v>
      </c>
      <c r="B161" t="s">
        <v>89</v>
      </c>
      <c r="C161">
        <v>60.659999847412109</v>
      </c>
      <c r="D161">
        <v>-2</v>
      </c>
      <c r="E161">
        <v>-3.1918289257426458E-2</v>
      </c>
      <c r="F161">
        <v>-3.1918289257426458E-2</v>
      </c>
      <c r="G161" t="s">
        <v>33</v>
      </c>
      <c r="H161" t="s">
        <v>34</v>
      </c>
    </row>
    <row r="162" spans="1:8" x14ac:dyDescent="0.35">
      <c r="A162" s="1">
        <v>45866</v>
      </c>
      <c r="B162" t="s">
        <v>26</v>
      </c>
      <c r="C162">
        <v>98.086756664320944</v>
      </c>
      <c r="D162">
        <v>2.5709837683379533E-2</v>
      </c>
      <c r="E162">
        <v>2.6218196231209134E-4</v>
      </c>
      <c r="F162">
        <v>7.5598538149461714E-3</v>
      </c>
      <c r="G162" t="s">
        <v>36</v>
      </c>
      <c r="H162" t="s">
        <v>34</v>
      </c>
    </row>
    <row r="163" spans="1:8" x14ac:dyDescent="0.35">
      <c r="A163" s="1">
        <v>45865</v>
      </c>
      <c r="B163" t="s">
        <v>26</v>
      </c>
      <c r="C163">
        <v>98.061046826637565</v>
      </c>
      <c r="D163">
        <v>0.45557888217986431</v>
      </c>
      <c r="E163">
        <v>4.6675549205821287E-3</v>
      </c>
      <c r="F163">
        <v>7.29767185263408E-3</v>
      </c>
      <c r="G163" t="s">
        <v>36</v>
      </c>
      <c r="H163" t="s">
        <v>34</v>
      </c>
    </row>
    <row r="164" spans="1:8" x14ac:dyDescent="0.35">
      <c r="A164" s="1">
        <v>45863</v>
      </c>
      <c r="B164" t="s">
        <v>26</v>
      </c>
      <c r="C164">
        <v>97.6054679444577</v>
      </c>
      <c r="D164">
        <v>0.1463406760134518</v>
      </c>
      <c r="E164">
        <v>1.5015594753928774E-3</v>
      </c>
      <c r="F164">
        <v>2.6301169320519513E-3</v>
      </c>
      <c r="G164" t="s">
        <v>36</v>
      </c>
      <c r="H164" t="s">
        <v>34</v>
      </c>
    </row>
    <row r="165" spans="1:8" x14ac:dyDescent="0.35">
      <c r="A165" s="1">
        <v>45862</v>
      </c>
      <c r="B165" t="s">
        <v>26</v>
      </c>
      <c r="C165">
        <v>97.459127268444249</v>
      </c>
      <c r="D165">
        <v>0.27704963871622112</v>
      </c>
      <c r="E165">
        <v>2.8508305798091715E-3</v>
      </c>
      <c r="F165">
        <v>1.1285574566590739E-3</v>
      </c>
      <c r="G165" t="s">
        <v>36</v>
      </c>
      <c r="H165" t="s">
        <v>34</v>
      </c>
    </row>
    <row r="166" spans="1:8" x14ac:dyDescent="0.35">
      <c r="A166" s="1">
        <v>45861</v>
      </c>
      <c r="B166" t="s">
        <v>26</v>
      </c>
      <c r="C166">
        <v>97.182077629728028</v>
      </c>
      <c r="D166">
        <v>-0.19312060636457318</v>
      </c>
      <c r="E166">
        <v>-1.9832627800802083E-3</v>
      </c>
      <c r="F166">
        <v>-1.7222731231500976E-3</v>
      </c>
      <c r="G166" t="s">
        <v>36</v>
      </c>
      <c r="H166" t="s">
        <v>34</v>
      </c>
    </row>
    <row r="167" spans="1:8" x14ac:dyDescent="0.35">
      <c r="A167" s="1">
        <v>45860</v>
      </c>
      <c r="B167" t="s">
        <v>26</v>
      </c>
      <c r="C167">
        <v>97.375198236092601</v>
      </c>
      <c r="D167">
        <v>-0.46064031118699234</v>
      </c>
      <c r="E167">
        <v>-4.7082982885089386E-3</v>
      </c>
      <c r="F167">
        <v>2.6098965693011067E-4</v>
      </c>
      <c r="G167" t="s">
        <v>36</v>
      </c>
      <c r="H167" t="s">
        <v>34</v>
      </c>
    </row>
    <row r="168" spans="1:8" x14ac:dyDescent="0.35">
      <c r="A168" s="1">
        <v>45859</v>
      </c>
      <c r="B168" t="s">
        <v>26</v>
      </c>
      <c r="C168">
        <v>97.835838547279593</v>
      </c>
      <c r="D168">
        <v>-0.1003984243963032</v>
      </c>
      <c r="E168">
        <v>-1.0251407191124162E-3</v>
      </c>
      <c r="F168">
        <v>4.9692879454390493E-3</v>
      </c>
      <c r="G168" t="s">
        <v>36</v>
      </c>
      <c r="H168" t="s">
        <v>34</v>
      </c>
    </row>
    <row r="169" spans="1:8" x14ac:dyDescent="0.35">
      <c r="A169" s="1">
        <v>45858</v>
      </c>
      <c r="B169" t="s">
        <v>26</v>
      </c>
      <c r="C169">
        <v>97.936236971675896</v>
      </c>
      <c r="D169">
        <v>1.3823322276010686E-2</v>
      </c>
      <c r="E169">
        <v>1.4116606975700385E-4</v>
      </c>
      <c r="F169">
        <v>5.9944286645514655E-3</v>
      </c>
      <c r="G169" t="s">
        <v>36</v>
      </c>
      <c r="H169" t="s">
        <v>34</v>
      </c>
    </row>
    <row r="170" spans="1:8" x14ac:dyDescent="0.35">
      <c r="A170" s="1">
        <v>45857</v>
      </c>
      <c r="B170" t="s">
        <v>26</v>
      </c>
      <c r="C170">
        <v>97.922413649399886</v>
      </c>
      <c r="D170">
        <v>-0.5468593984653296</v>
      </c>
      <c r="E170">
        <v>-5.5536045056360228E-3</v>
      </c>
      <c r="F170">
        <v>5.8532625947944616E-3</v>
      </c>
      <c r="G170" t="s">
        <v>36</v>
      </c>
      <c r="H170" t="s">
        <v>34</v>
      </c>
    </row>
    <row r="171" spans="1:8" x14ac:dyDescent="0.35">
      <c r="A171" s="1">
        <v>45856</v>
      </c>
      <c r="B171" t="s">
        <v>26</v>
      </c>
      <c r="C171">
        <v>98.469273047865215</v>
      </c>
      <c r="D171">
        <v>-4.4358095515377727E-3</v>
      </c>
      <c r="E171">
        <v>-4.50456228673346E-5</v>
      </c>
      <c r="F171">
        <v>1.1406867100430484E-2</v>
      </c>
      <c r="G171" t="s">
        <v>36</v>
      </c>
      <c r="H171" t="s">
        <v>34</v>
      </c>
    </row>
    <row r="172" spans="1:8" x14ac:dyDescent="0.35">
      <c r="A172" s="1">
        <v>45855</v>
      </c>
      <c r="B172" t="s">
        <v>26</v>
      </c>
      <c r="C172">
        <v>98.473708857416753</v>
      </c>
      <c r="D172">
        <v>0.17669966691842376</v>
      </c>
      <c r="E172">
        <v>1.7976097988492423E-3</v>
      </c>
      <c r="F172">
        <v>1.1451912723297819E-2</v>
      </c>
      <c r="G172" t="s">
        <v>36</v>
      </c>
      <c r="H172" t="s">
        <v>34</v>
      </c>
    </row>
    <row r="173" spans="1:8" x14ac:dyDescent="0.35">
      <c r="A173" s="1">
        <v>45854</v>
      </c>
      <c r="B173" t="s">
        <v>26</v>
      </c>
      <c r="C173">
        <v>98.297009190498329</v>
      </c>
      <c r="D173">
        <v>-0.30202011557209119</v>
      </c>
      <c r="E173">
        <v>-3.0631144920764131E-3</v>
      </c>
      <c r="F173">
        <v>9.6543029244485767E-3</v>
      </c>
      <c r="G173" t="s">
        <v>36</v>
      </c>
      <c r="H173" t="s">
        <v>34</v>
      </c>
    </row>
    <row r="174" spans="1:8" x14ac:dyDescent="0.35">
      <c r="A174" s="1">
        <v>45853</v>
      </c>
      <c r="B174" t="s">
        <v>26</v>
      </c>
      <c r="C174">
        <v>98.59902930607042</v>
      </c>
      <c r="D174">
        <v>0.51921843311856719</v>
      </c>
      <c r="E174">
        <v>5.2938359943530688E-3</v>
      </c>
      <c r="F174">
        <v>1.271741741652499E-2</v>
      </c>
      <c r="G174" t="s">
        <v>36</v>
      </c>
      <c r="H174" t="s">
        <v>34</v>
      </c>
    </row>
    <row r="175" spans="1:8" x14ac:dyDescent="0.35">
      <c r="A175" s="1">
        <v>45852</v>
      </c>
      <c r="B175" t="s">
        <v>26</v>
      </c>
      <c r="C175">
        <v>98.079810872951853</v>
      </c>
      <c r="D175">
        <v>2.8018853240041608E-3</v>
      </c>
      <c r="E175">
        <v>2.8568217494973069E-5</v>
      </c>
      <c r="F175">
        <v>7.423581422171921E-3</v>
      </c>
      <c r="G175" t="s">
        <v>36</v>
      </c>
      <c r="H175" t="s">
        <v>34</v>
      </c>
    </row>
    <row r="176" spans="1:8" x14ac:dyDescent="0.35">
      <c r="A176" s="1">
        <v>45851</v>
      </c>
      <c r="B176" t="s">
        <v>26</v>
      </c>
      <c r="C176">
        <v>98.077008987627849</v>
      </c>
      <c r="D176">
        <v>4.3671597650813965E-3</v>
      </c>
      <c r="E176">
        <v>4.4529847301744141E-5</v>
      </c>
      <c r="F176">
        <v>7.3950132046769479E-3</v>
      </c>
      <c r="G176" t="s">
        <v>36</v>
      </c>
      <c r="H176" t="s">
        <v>34</v>
      </c>
    </row>
    <row r="177" spans="1:8" x14ac:dyDescent="0.35">
      <c r="A177" s="1">
        <v>45850</v>
      </c>
      <c r="B177" t="s">
        <v>26</v>
      </c>
      <c r="C177">
        <v>98.072641827862768</v>
      </c>
      <c r="D177">
        <v>0.23112149801352189</v>
      </c>
      <c r="E177">
        <v>2.3622026439731325E-3</v>
      </c>
      <c r="F177">
        <v>7.3504833573752038E-3</v>
      </c>
      <c r="G177" t="s">
        <v>36</v>
      </c>
      <c r="H177" t="s">
        <v>34</v>
      </c>
    </row>
    <row r="178" spans="1:8" x14ac:dyDescent="0.35">
      <c r="A178" s="1">
        <v>45849</v>
      </c>
      <c r="B178" t="s">
        <v>26</v>
      </c>
      <c r="C178">
        <v>97.841520329849246</v>
      </c>
      <c r="D178">
        <v>0.31431980893979983</v>
      </c>
      <c r="E178">
        <v>3.222893790254977E-3</v>
      </c>
      <c r="F178">
        <v>4.9882807134020712E-3</v>
      </c>
      <c r="G178" t="s">
        <v>36</v>
      </c>
      <c r="H178" t="s">
        <v>34</v>
      </c>
    </row>
    <row r="179" spans="1:8" x14ac:dyDescent="0.35">
      <c r="A179" s="1">
        <v>45848</v>
      </c>
      <c r="B179" t="s">
        <v>26</v>
      </c>
      <c r="C179">
        <v>97.527200520909446</v>
      </c>
      <c r="D179">
        <v>8.1007982946360357E-2</v>
      </c>
      <c r="E179">
        <v>8.3130988329593869E-4</v>
      </c>
      <c r="F179">
        <v>1.7653869231470942E-3</v>
      </c>
      <c r="G179" t="s">
        <v>36</v>
      </c>
      <c r="H179" t="s">
        <v>34</v>
      </c>
    </row>
    <row r="180" spans="1:8" x14ac:dyDescent="0.35">
      <c r="A180" s="1">
        <v>45847</v>
      </c>
      <c r="B180" t="s">
        <v>26</v>
      </c>
      <c r="C180">
        <v>97.446192537963086</v>
      </c>
      <c r="D180">
        <v>-1.3660853830103292E-2</v>
      </c>
      <c r="E180">
        <v>-1.4016903734903607E-4</v>
      </c>
      <c r="F180">
        <v>9.3407703985115553E-4</v>
      </c>
      <c r="G180" t="s">
        <v>36</v>
      </c>
      <c r="H180" t="s">
        <v>34</v>
      </c>
    </row>
    <row r="181" spans="1:8" x14ac:dyDescent="0.35">
      <c r="A181" s="1">
        <v>45846</v>
      </c>
      <c r="B181" t="s">
        <v>26</v>
      </c>
      <c r="C181">
        <v>97.459853391793189</v>
      </c>
      <c r="D181">
        <v>0.10458351675801225</v>
      </c>
      <c r="E181">
        <v>1.0742460772001916E-3</v>
      </c>
      <c r="F181">
        <v>1.0742460772001916E-3</v>
      </c>
      <c r="G181" t="s">
        <v>36</v>
      </c>
      <c r="H181" t="s">
        <v>34</v>
      </c>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5B9D-6C2F-4E64-BEE5-F44FA201ED11}">
  <dimension ref="A1:J31"/>
  <sheetViews>
    <sheetView workbookViewId="0">
      <selection activeCell="F7" sqref="F7"/>
    </sheetView>
  </sheetViews>
  <sheetFormatPr defaultRowHeight="14.5" x14ac:dyDescent="0.35"/>
  <cols>
    <col min="1" max="1" width="10.6328125" bestFit="1" customWidth="1"/>
    <col min="2" max="5" width="80.7265625" bestFit="1" customWidth="1"/>
    <col min="6" max="6" width="16.1796875" bestFit="1" customWidth="1"/>
    <col min="7" max="7" width="12.90625" bestFit="1" customWidth="1"/>
    <col min="8" max="8" width="13.26953125" bestFit="1" customWidth="1"/>
    <col min="9" max="9" width="8.81640625" bestFit="1" customWidth="1"/>
    <col min="10" max="10" width="12.453125" bestFit="1" customWidth="1"/>
    <col min="11" max="11" width="13.453125" customWidth="1"/>
    <col min="12" max="13" width="13.26953125" bestFit="1" customWidth="1"/>
  </cols>
  <sheetData>
    <row r="1" spans="1:10" x14ac:dyDescent="0.35">
      <c r="A1" t="s">
        <v>1</v>
      </c>
      <c r="B1" t="s">
        <v>2</v>
      </c>
      <c r="C1" t="s">
        <v>3</v>
      </c>
      <c r="D1" t="s">
        <v>4</v>
      </c>
      <c r="E1" t="s">
        <v>5</v>
      </c>
      <c r="F1" t="s">
        <v>6</v>
      </c>
      <c r="G1" t="s">
        <v>0</v>
      </c>
      <c r="H1" t="s">
        <v>7</v>
      </c>
      <c r="I1" t="s">
        <v>8</v>
      </c>
      <c r="J1" t="s">
        <v>68</v>
      </c>
    </row>
    <row r="2" spans="1:10" x14ac:dyDescent="0.35">
      <c r="A2" t="s">
        <v>14</v>
      </c>
      <c r="B2" t="s">
        <v>90</v>
      </c>
      <c r="C2" t="s">
        <v>91</v>
      </c>
      <c r="D2" t="s">
        <v>92</v>
      </c>
      <c r="E2" t="s">
        <v>93</v>
      </c>
      <c r="F2" s="1">
        <v>45866.656944444447</v>
      </c>
      <c r="G2" t="s">
        <v>9</v>
      </c>
      <c r="H2">
        <v>71</v>
      </c>
      <c r="I2" t="s">
        <v>13</v>
      </c>
      <c r="J2" t="s">
        <v>16</v>
      </c>
    </row>
    <row r="3" spans="1:10" x14ac:dyDescent="0.35">
      <c r="A3" t="s">
        <v>94</v>
      </c>
      <c r="B3" t="s">
        <v>95</v>
      </c>
      <c r="C3" t="s">
        <v>96</v>
      </c>
      <c r="D3" t="s">
        <v>97</v>
      </c>
      <c r="E3" t="s">
        <v>98</v>
      </c>
      <c r="F3" s="1">
        <v>45866.387476851851</v>
      </c>
      <c r="G3" t="s">
        <v>9</v>
      </c>
      <c r="H3">
        <v>85</v>
      </c>
      <c r="I3" t="s">
        <v>13</v>
      </c>
      <c r="J3" t="s">
        <v>16</v>
      </c>
    </row>
    <row r="4" spans="1:10" x14ac:dyDescent="0.35">
      <c r="A4" t="s">
        <v>10</v>
      </c>
      <c r="B4" t="s">
        <v>99</v>
      </c>
      <c r="C4" t="s">
        <v>100</v>
      </c>
      <c r="D4" t="s">
        <v>101</v>
      </c>
      <c r="E4" t="s">
        <v>102</v>
      </c>
      <c r="F4" s="1">
        <v>45866.28125</v>
      </c>
      <c r="G4" t="s">
        <v>9</v>
      </c>
      <c r="H4">
        <v>84</v>
      </c>
      <c r="I4" t="s">
        <v>13</v>
      </c>
      <c r="J4" t="s">
        <v>12</v>
      </c>
    </row>
    <row r="5" spans="1:10" x14ac:dyDescent="0.35">
      <c r="A5" t="s">
        <v>94</v>
      </c>
      <c r="B5" t="s">
        <v>103</v>
      </c>
      <c r="C5" t="s">
        <v>104</v>
      </c>
      <c r="D5" t="s">
        <v>75</v>
      </c>
      <c r="E5" t="s">
        <v>105</v>
      </c>
      <c r="F5" s="1">
        <v>45866.207418981481</v>
      </c>
      <c r="G5" t="s">
        <v>9</v>
      </c>
      <c r="H5">
        <v>71</v>
      </c>
      <c r="I5" t="s">
        <v>15</v>
      </c>
      <c r="J5" t="s">
        <v>12</v>
      </c>
    </row>
    <row r="6" spans="1:10" x14ac:dyDescent="0.35">
      <c r="A6" t="s">
        <v>94</v>
      </c>
      <c r="B6" t="s">
        <v>106</v>
      </c>
      <c r="C6" t="s">
        <v>107</v>
      </c>
      <c r="D6" t="s">
        <v>108</v>
      </c>
      <c r="E6" t="s">
        <v>109</v>
      </c>
      <c r="F6" s="1">
        <v>45866.167361111111</v>
      </c>
      <c r="G6" t="s">
        <v>9</v>
      </c>
      <c r="H6">
        <v>88</v>
      </c>
      <c r="I6" t="s">
        <v>15</v>
      </c>
      <c r="J6" t="s">
        <v>16</v>
      </c>
    </row>
    <row r="7" spans="1:10" x14ac:dyDescent="0.35">
      <c r="A7" t="s">
        <v>14</v>
      </c>
      <c r="B7" t="s">
        <v>110</v>
      </c>
      <c r="C7" t="s">
        <v>111</v>
      </c>
      <c r="D7" t="s">
        <v>112</v>
      </c>
      <c r="E7" t="s">
        <v>113</v>
      </c>
      <c r="F7" s="1">
        <v>45866.004861111112</v>
      </c>
      <c r="G7" t="s">
        <v>9</v>
      </c>
      <c r="H7">
        <v>78</v>
      </c>
      <c r="I7" t="s">
        <v>13</v>
      </c>
      <c r="J7" t="s">
        <v>12</v>
      </c>
    </row>
    <row r="8" spans="1:10" x14ac:dyDescent="0.35">
      <c r="A8" t="s">
        <v>10</v>
      </c>
      <c r="B8" t="s">
        <v>114</v>
      </c>
      <c r="C8" t="s">
        <v>115</v>
      </c>
      <c r="D8" t="s">
        <v>116</v>
      </c>
      <c r="E8" t="s">
        <v>117</v>
      </c>
      <c r="F8" s="1">
        <v>45865.720833333333</v>
      </c>
      <c r="G8" t="s">
        <v>9</v>
      </c>
      <c r="H8">
        <v>85</v>
      </c>
      <c r="I8" t="s">
        <v>15</v>
      </c>
      <c r="J8" t="s">
        <v>12</v>
      </c>
    </row>
    <row r="9" spans="1:10" x14ac:dyDescent="0.35">
      <c r="A9" t="s">
        <v>44</v>
      </c>
      <c r="B9" t="s">
        <v>69</v>
      </c>
      <c r="C9" t="s">
        <v>118</v>
      </c>
      <c r="D9" t="s">
        <v>70</v>
      </c>
      <c r="E9" t="s">
        <v>71</v>
      </c>
      <c r="F9" s="1">
        <v>45865.661805555559</v>
      </c>
      <c r="G9" t="s">
        <v>9</v>
      </c>
      <c r="H9">
        <v>81</v>
      </c>
      <c r="I9" t="s">
        <v>13</v>
      </c>
      <c r="J9" t="s">
        <v>12</v>
      </c>
    </row>
    <row r="10" spans="1:10" x14ac:dyDescent="0.35">
      <c r="A10" t="s">
        <v>44</v>
      </c>
      <c r="B10" t="s">
        <v>72</v>
      </c>
      <c r="C10" t="s">
        <v>119</v>
      </c>
      <c r="D10" t="s">
        <v>73</v>
      </c>
      <c r="E10" t="s">
        <v>74</v>
      </c>
      <c r="F10" s="1">
        <v>45864.916666666664</v>
      </c>
      <c r="G10" t="s">
        <v>9</v>
      </c>
      <c r="H10">
        <v>85</v>
      </c>
      <c r="I10" t="s">
        <v>13</v>
      </c>
      <c r="J10" t="s">
        <v>54</v>
      </c>
    </row>
    <row r="11" spans="1:10" x14ac:dyDescent="0.35">
      <c r="A11" t="s">
        <v>10</v>
      </c>
      <c r="B11" t="s">
        <v>120</v>
      </c>
      <c r="C11" t="s">
        <v>121</v>
      </c>
      <c r="D11" t="s">
        <v>122</v>
      </c>
      <c r="E11" t="s">
        <v>123</v>
      </c>
      <c r="F11" s="1">
        <v>45862.870138888888</v>
      </c>
      <c r="G11" t="s">
        <v>9</v>
      </c>
      <c r="H11">
        <v>91</v>
      </c>
      <c r="I11" t="s">
        <v>15</v>
      </c>
      <c r="J11" t="s">
        <v>12</v>
      </c>
    </row>
    <row r="12" spans="1:10" x14ac:dyDescent="0.35">
      <c r="A12" t="s">
        <v>10</v>
      </c>
      <c r="B12" t="s">
        <v>124</v>
      </c>
      <c r="C12" t="s">
        <v>125</v>
      </c>
      <c r="D12" t="s">
        <v>126</v>
      </c>
      <c r="E12" t="s">
        <v>127</v>
      </c>
      <c r="F12" s="1">
        <v>45866.684027777781</v>
      </c>
      <c r="G12" t="s">
        <v>17</v>
      </c>
      <c r="H12">
        <v>80</v>
      </c>
      <c r="I12" t="s">
        <v>15</v>
      </c>
      <c r="J12" t="s">
        <v>12</v>
      </c>
    </row>
    <row r="13" spans="1:10" x14ac:dyDescent="0.35">
      <c r="A13" t="s">
        <v>10</v>
      </c>
      <c r="B13" t="s">
        <v>128</v>
      </c>
      <c r="C13" t="s">
        <v>129</v>
      </c>
      <c r="D13" t="s">
        <v>130</v>
      </c>
      <c r="E13" t="s">
        <v>131</v>
      </c>
      <c r="F13" s="1">
        <v>45866.506018518521</v>
      </c>
      <c r="G13" t="s">
        <v>17</v>
      </c>
      <c r="H13">
        <v>85</v>
      </c>
      <c r="I13" t="s">
        <v>13</v>
      </c>
      <c r="J13" t="s">
        <v>16</v>
      </c>
    </row>
    <row r="14" spans="1:10" x14ac:dyDescent="0.35">
      <c r="A14" t="s">
        <v>10</v>
      </c>
      <c r="B14" t="s">
        <v>132</v>
      </c>
      <c r="C14" t="s">
        <v>133</v>
      </c>
      <c r="D14" t="s">
        <v>134</v>
      </c>
      <c r="E14" t="s">
        <v>135</v>
      </c>
      <c r="F14" s="1">
        <v>45866.474999999999</v>
      </c>
      <c r="G14" t="s">
        <v>17</v>
      </c>
      <c r="H14">
        <v>89</v>
      </c>
      <c r="I14" t="s">
        <v>13</v>
      </c>
      <c r="J14" t="s">
        <v>12</v>
      </c>
    </row>
    <row r="15" spans="1:10" x14ac:dyDescent="0.35">
      <c r="A15" t="s">
        <v>10</v>
      </c>
      <c r="B15" t="s">
        <v>136</v>
      </c>
      <c r="C15" t="s">
        <v>137</v>
      </c>
      <c r="D15" t="s">
        <v>138</v>
      </c>
      <c r="E15" t="s">
        <v>139</v>
      </c>
      <c r="F15" s="1">
        <v>45866.396851851852</v>
      </c>
      <c r="G15" t="s">
        <v>17</v>
      </c>
      <c r="H15">
        <v>77</v>
      </c>
      <c r="I15" t="s">
        <v>15</v>
      </c>
      <c r="J15" t="s">
        <v>54</v>
      </c>
    </row>
    <row r="16" spans="1:10" x14ac:dyDescent="0.35">
      <c r="A16" t="s">
        <v>14</v>
      </c>
      <c r="B16" t="s">
        <v>140</v>
      </c>
      <c r="C16" t="s">
        <v>141</v>
      </c>
      <c r="D16" t="s">
        <v>142</v>
      </c>
      <c r="E16" t="s">
        <v>143</v>
      </c>
      <c r="F16" s="1">
        <v>45865.757638888892</v>
      </c>
      <c r="G16" t="s">
        <v>17</v>
      </c>
      <c r="H16">
        <v>66</v>
      </c>
      <c r="I16" t="s">
        <v>15</v>
      </c>
      <c r="J16" t="s">
        <v>16</v>
      </c>
    </row>
    <row r="17" spans="1:10" x14ac:dyDescent="0.35">
      <c r="A17" t="s">
        <v>14</v>
      </c>
      <c r="B17" t="s">
        <v>144</v>
      </c>
      <c r="C17" t="s">
        <v>145</v>
      </c>
      <c r="D17" t="s">
        <v>146</v>
      </c>
      <c r="E17" t="s">
        <v>147</v>
      </c>
      <c r="F17" s="1">
        <v>45865.533333333333</v>
      </c>
      <c r="G17" t="s">
        <v>17</v>
      </c>
      <c r="H17">
        <v>78</v>
      </c>
      <c r="I17" t="s">
        <v>15</v>
      </c>
      <c r="J17" t="s">
        <v>16</v>
      </c>
    </row>
    <row r="18" spans="1:10" x14ac:dyDescent="0.35">
      <c r="A18" t="s">
        <v>10</v>
      </c>
      <c r="B18" t="s">
        <v>76</v>
      </c>
      <c r="C18" t="s">
        <v>148</v>
      </c>
      <c r="D18" t="s">
        <v>77</v>
      </c>
      <c r="E18" t="s">
        <v>78</v>
      </c>
      <c r="F18" s="1">
        <v>45864.874780092592</v>
      </c>
      <c r="G18" t="s">
        <v>17</v>
      </c>
      <c r="H18">
        <v>80</v>
      </c>
      <c r="I18" t="s">
        <v>15</v>
      </c>
      <c r="J18" t="s">
        <v>12</v>
      </c>
    </row>
    <row r="19" spans="1:10" x14ac:dyDescent="0.35">
      <c r="A19" t="s">
        <v>44</v>
      </c>
      <c r="B19" t="s">
        <v>79</v>
      </c>
      <c r="C19" t="s">
        <v>149</v>
      </c>
      <c r="D19" t="s">
        <v>80</v>
      </c>
      <c r="E19" t="s">
        <v>81</v>
      </c>
      <c r="F19" s="1">
        <v>45864.819444444445</v>
      </c>
      <c r="G19" t="s">
        <v>17</v>
      </c>
      <c r="H19">
        <v>77</v>
      </c>
      <c r="I19" t="s">
        <v>13</v>
      </c>
      <c r="J19" t="s">
        <v>12</v>
      </c>
    </row>
    <row r="20" spans="1:10" x14ac:dyDescent="0.35">
      <c r="A20" t="s">
        <v>94</v>
      </c>
      <c r="B20" t="s">
        <v>150</v>
      </c>
      <c r="C20" t="s">
        <v>151</v>
      </c>
      <c r="D20" t="s">
        <v>152</v>
      </c>
      <c r="E20" t="s">
        <v>153</v>
      </c>
      <c r="F20" s="1">
        <v>45864.051527777781</v>
      </c>
      <c r="G20" t="s">
        <v>17</v>
      </c>
      <c r="H20">
        <v>80</v>
      </c>
      <c r="I20" t="s">
        <v>13</v>
      </c>
      <c r="J20" t="s">
        <v>12</v>
      </c>
    </row>
    <row r="21" spans="1:10" x14ac:dyDescent="0.35">
      <c r="A21" t="s">
        <v>94</v>
      </c>
      <c r="B21" t="s">
        <v>154</v>
      </c>
      <c r="C21" t="s">
        <v>155</v>
      </c>
      <c r="D21" t="s">
        <v>156</v>
      </c>
      <c r="E21" t="s">
        <v>157</v>
      </c>
      <c r="F21" s="1">
        <v>45863.289004629631</v>
      </c>
      <c r="G21" t="s">
        <v>17</v>
      </c>
      <c r="H21">
        <v>80</v>
      </c>
      <c r="I21" t="s">
        <v>11</v>
      </c>
      <c r="J21" t="s">
        <v>12</v>
      </c>
    </row>
    <row r="22" spans="1:10" x14ac:dyDescent="0.35">
      <c r="A22" t="s">
        <v>14</v>
      </c>
      <c r="B22" t="s">
        <v>158</v>
      </c>
      <c r="C22" t="s">
        <v>159</v>
      </c>
      <c r="D22" t="s">
        <v>160</v>
      </c>
      <c r="E22" t="s">
        <v>161</v>
      </c>
      <c r="F22" s="1">
        <v>45866.555555555555</v>
      </c>
      <c r="G22" t="s">
        <v>18</v>
      </c>
      <c r="H22">
        <v>90</v>
      </c>
      <c r="I22" t="s">
        <v>11</v>
      </c>
      <c r="J22" t="s">
        <v>16</v>
      </c>
    </row>
    <row r="23" spans="1:10" x14ac:dyDescent="0.35">
      <c r="A23" t="s">
        <v>10</v>
      </c>
      <c r="B23" t="s">
        <v>162</v>
      </c>
      <c r="C23" t="s">
        <v>163</v>
      </c>
      <c r="D23" t="s">
        <v>164</v>
      </c>
      <c r="E23" t="s">
        <v>165</v>
      </c>
      <c r="F23" s="1">
        <v>45866.486145833333</v>
      </c>
      <c r="G23" t="s">
        <v>18</v>
      </c>
      <c r="H23">
        <v>78</v>
      </c>
      <c r="I23" t="s">
        <v>13</v>
      </c>
      <c r="J23" t="s">
        <v>12</v>
      </c>
    </row>
    <row r="24" spans="1:10" x14ac:dyDescent="0.35">
      <c r="A24" t="s">
        <v>14</v>
      </c>
      <c r="B24" t="s">
        <v>166</v>
      </c>
      <c r="C24" t="s">
        <v>167</v>
      </c>
      <c r="D24" t="s">
        <v>168</v>
      </c>
      <c r="E24" t="s">
        <v>169</v>
      </c>
      <c r="F24" s="1">
        <v>45866.459722222222</v>
      </c>
      <c r="G24" t="s">
        <v>18</v>
      </c>
      <c r="H24">
        <v>80</v>
      </c>
      <c r="I24" t="s">
        <v>13</v>
      </c>
      <c r="J24" t="s">
        <v>16</v>
      </c>
    </row>
    <row r="25" spans="1:10" x14ac:dyDescent="0.35">
      <c r="A25" t="s">
        <v>14</v>
      </c>
      <c r="B25" t="s">
        <v>170</v>
      </c>
      <c r="C25" t="s">
        <v>171</v>
      </c>
      <c r="D25" t="s">
        <v>172</v>
      </c>
      <c r="E25" t="s">
        <v>173</v>
      </c>
      <c r="F25" s="1">
        <v>45866.395138888889</v>
      </c>
      <c r="G25" t="s">
        <v>18</v>
      </c>
      <c r="H25">
        <v>75</v>
      </c>
      <c r="I25" t="s">
        <v>13</v>
      </c>
      <c r="J25" t="s">
        <v>12</v>
      </c>
    </row>
    <row r="26" spans="1:10" x14ac:dyDescent="0.35">
      <c r="A26" t="s">
        <v>14</v>
      </c>
      <c r="B26" t="s">
        <v>174</v>
      </c>
      <c r="C26" t="s">
        <v>175</v>
      </c>
      <c r="D26" t="s">
        <v>176</v>
      </c>
      <c r="E26" t="s">
        <v>177</v>
      </c>
      <c r="F26" s="1">
        <v>45866.333333333336</v>
      </c>
      <c r="G26" t="s">
        <v>18</v>
      </c>
      <c r="H26">
        <v>76</v>
      </c>
      <c r="I26" t="s">
        <v>13</v>
      </c>
      <c r="J26" t="s">
        <v>16</v>
      </c>
    </row>
    <row r="27" spans="1:10" x14ac:dyDescent="0.35">
      <c r="A27" t="s">
        <v>14</v>
      </c>
      <c r="B27" t="s">
        <v>178</v>
      </c>
      <c r="C27" t="s">
        <v>179</v>
      </c>
      <c r="D27" t="s">
        <v>180</v>
      </c>
      <c r="E27" t="s">
        <v>181</v>
      </c>
      <c r="F27" s="1">
        <v>45865.043749999997</v>
      </c>
      <c r="G27" t="s">
        <v>18</v>
      </c>
      <c r="H27">
        <v>81</v>
      </c>
      <c r="I27" t="s">
        <v>13</v>
      </c>
      <c r="J27" t="s">
        <v>12</v>
      </c>
    </row>
    <row r="28" spans="1:10" x14ac:dyDescent="0.35">
      <c r="A28" t="s">
        <v>14</v>
      </c>
      <c r="B28" t="s">
        <v>82</v>
      </c>
      <c r="C28" t="s">
        <v>182</v>
      </c>
      <c r="D28" t="s">
        <v>83</v>
      </c>
      <c r="E28" t="s">
        <v>84</v>
      </c>
      <c r="F28" s="1">
        <v>45864.736805555556</v>
      </c>
      <c r="G28" t="s">
        <v>18</v>
      </c>
      <c r="H28">
        <v>88</v>
      </c>
      <c r="I28" t="s">
        <v>13</v>
      </c>
      <c r="J28" t="s">
        <v>12</v>
      </c>
    </row>
    <row r="29" spans="1:10" x14ac:dyDescent="0.35">
      <c r="A29" t="s">
        <v>44</v>
      </c>
      <c r="B29" t="s">
        <v>183</v>
      </c>
      <c r="C29" t="s">
        <v>184</v>
      </c>
      <c r="D29" t="s">
        <v>185</v>
      </c>
      <c r="E29" t="s">
        <v>186</v>
      </c>
      <c r="F29" s="1">
        <v>45864.637499999997</v>
      </c>
      <c r="G29" t="s">
        <v>18</v>
      </c>
      <c r="H29">
        <v>85</v>
      </c>
      <c r="I29" t="s">
        <v>13</v>
      </c>
      <c r="J29" t="s">
        <v>54</v>
      </c>
    </row>
    <row r="30" spans="1:10" x14ac:dyDescent="0.35">
      <c r="A30" t="s">
        <v>14</v>
      </c>
      <c r="B30" t="s">
        <v>85</v>
      </c>
      <c r="C30" t="s">
        <v>187</v>
      </c>
      <c r="D30" t="s">
        <v>86</v>
      </c>
      <c r="E30" t="s">
        <v>87</v>
      </c>
      <c r="F30" s="1">
        <v>45864.333333333336</v>
      </c>
      <c r="G30" t="s">
        <v>18</v>
      </c>
      <c r="H30">
        <v>77</v>
      </c>
      <c r="I30" t="s">
        <v>11</v>
      </c>
      <c r="J30" t="s">
        <v>12</v>
      </c>
    </row>
    <row r="31" spans="1:10" x14ac:dyDescent="0.35">
      <c r="A31" t="s">
        <v>14</v>
      </c>
      <c r="B31" t="s">
        <v>188</v>
      </c>
      <c r="C31" t="s">
        <v>189</v>
      </c>
      <c r="D31" t="s">
        <v>190</v>
      </c>
      <c r="E31" t="s">
        <v>191</v>
      </c>
      <c r="F31" s="1">
        <v>45864.000694444447</v>
      </c>
      <c r="G31" t="s">
        <v>18</v>
      </c>
      <c r="H31">
        <v>51</v>
      </c>
      <c r="I31" t="s">
        <v>15</v>
      </c>
      <c r="J31" t="s">
        <v>12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report 8h30</vt:lpstr>
      <vt:lpstr>daily_8h30_time</vt:lpstr>
      <vt:lpstr>news 8h30</vt:lpstr>
      <vt:lpstr>data 8h30</vt:lpstr>
      <vt:lpstr>daily_8h30_data</vt:lpstr>
      <vt:lpstr>daily_8h30_news</vt:lpstr>
      <vt:lpstr>'report 8h30'!Print_Area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2025-07-28T10:11:08Z</cp:lastPrinted>
  <dcterms:created xsi:type="dcterms:W3CDTF">2015-06-05T18:17:20Z</dcterms:created>
  <dcterms:modified xsi:type="dcterms:W3CDTF">2025-07-28T10:19:01Z</dcterms:modified>
</cp:coreProperties>
</file>