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0000001_{04E7940A-2FB7-4EA6-B283-FD4CE0CD5ED1}" xr6:coauthVersionLast="47" xr6:coauthVersionMax="47" xr10:uidLastSave="{00000000-0000-0000-0000-000000000000}"/>
  <bookViews>
    <workbookView xWindow="-120" yWindow="-120" windowWidth="38640" windowHeight="15720" xr2:uid="{00000000-000D-0000-FFFF-FFFF00000000}"/>
  </bookViews>
  <sheets>
    <sheet name="report 8h30" sheetId="9" r:id="rId1"/>
    <sheet name="daily_8h30_time" sheetId="10" state="hidden" r:id="rId2"/>
    <sheet name="daily_8h30_mm" sheetId="12" r:id="rId3"/>
    <sheet name="news 8h30" sheetId="11" r:id="rId4"/>
    <sheet name="data 8h30" sheetId="8" r:id="rId5"/>
    <sheet name="daily_8h30_data" sheetId="4" state="hidden" r:id="rId6"/>
    <sheet name="daily_8h30_news" sheetId="2" r:id="rId7"/>
  </sheets>
  <definedNames>
    <definedName name="ExternalData_1" localSheetId="2" hidden="1">daily_8h30_mm!$A$1:$L$21</definedName>
    <definedName name="ExternalData_1" localSheetId="6" hidden="1">daily_8h30_news!$A$1:$J$31</definedName>
    <definedName name="ExternalData_1" localSheetId="1" hidden="1">daily_8h30_time!$A$1:$B$2</definedName>
    <definedName name="ExternalData_3" localSheetId="5" hidden="1">daily_8h30_data!$A$1:$H$181</definedName>
    <definedName name="_xlnm.Print_Area" localSheetId="0">'report 8h30'!$A$1,'report 8h30'!$B$2:$N$26,'report 8h30'!$AA$50:$AL$85,'report 8h30'!$AQ$114:$AY$123,'report 8h30'!$AM$86:$AP$113,'report 8h30'!$O$27:$Z$49</definedName>
  </definedNames>
  <calcPr calcId="191029"/>
  <fileRecoveryPr repairLoad="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4" i="9" l="1"/>
  <c r="Q33" i="9"/>
  <c r="Q32" i="9"/>
  <c r="W83" i="9" a="1"/>
  <c r="W83" i="9" s="1"/>
  <c r="W82" i="9" a="1"/>
  <c r="W82" i="9" s="1"/>
  <c r="W81" i="9" a="1"/>
  <c r="W81" i="9" s="1"/>
  <c r="P48" i="9"/>
  <c r="M46" i="8" l="1" a="1"/>
  <c r="M46" i="8" s="1"/>
  <c r="G46" i="8" a="1"/>
  <c r="G46" i="8" s="1"/>
  <c r="A46" i="8" a="1"/>
  <c r="A46" i="8" s="1"/>
  <c r="M24" i="8" a="1"/>
  <c r="M24" i="8" s="1"/>
  <c r="G24" i="8" a="1"/>
  <c r="I13" i="9" s="1"/>
  <c r="A24" i="8" a="1"/>
  <c r="E13" i="9" s="1"/>
  <c r="M2" i="8" a="1"/>
  <c r="M6" i="9" s="1"/>
  <c r="G2" i="8" a="1"/>
  <c r="G6" i="9" s="1"/>
  <c r="A2" i="8" a="1"/>
  <c r="E6" i="9" s="1"/>
  <c r="B26" i="11" a="1"/>
  <c r="B14" i="11" a="1"/>
  <c r="B2" i="11" a="1"/>
  <c r="AK84" i="9"/>
  <c r="AK72" i="9"/>
  <c r="AK60" i="9"/>
  <c r="C25" i="9"/>
  <c r="A2" i="9"/>
  <c r="A12" i="11" l="1"/>
  <c r="A6" i="11"/>
  <c r="A9" i="11"/>
  <c r="A10" i="11"/>
  <c r="A4" i="11"/>
  <c r="A5" i="11"/>
  <c r="A8" i="11"/>
  <c r="A11" i="11"/>
  <c r="A7" i="11"/>
  <c r="A29" i="11"/>
  <c r="A30" i="11"/>
  <c r="A31" i="11"/>
  <c r="A32" i="11"/>
  <c r="A33" i="11"/>
  <c r="A34" i="11"/>
  <c r="A35" i="11"/>
  <c r="A36" i="11"/>
  <c r="A27" i="11"/>
  <c r="A28" i="11"/>
  <c r="A16" i="11"/>
  <c r="A18" i="11"/>
  <c r="A20" i="11"/>
  <c r="A22" i="11"/>
  <c r="A24" i="11"/>
  <c r="A15" i="11"/>
  <c r="A17" i="11"/>
  <c r="A19" i="11"/>
  <c r="A21" i="11"/>
  <c r="A23" i="11"/>
  <c r="P49" i="9"/>
  <c r="AB61" i="9"/>
  <c r="B26" i="11"/>
  <c r="A3" i="11"/>
  <c r="B2" i="11"/>
  <c r="B14" i="11"/>
  <c r="C20" i="9"/>
  <c r="D20" i="9"/>
  <c r="L13" i="9"/>
  <c r="K13" i="9"/>
  <c r="G20" i="9"/>
  <c r="A2" i="8"/>
  <c r="G2" i="8"/>
  <c r="M2" i="8"/>
  <c r="M20" i="9"/>
  <c r="M13" i="9"/>
  <c r="E20" i="9"/>
  <c r="A24" i="8"/>
  <c r="H20" i="9"/>
  <c r="I20" i="9"/>
  <c r="K20" i="9"/>
  <c r="L20" i="9"/>
  <c r="C13" i="9"/>
  <c r="D13" i="9"/>
  <c r="G24" i="8"/>
  <c r="H6" i="9"/>
  <c r="I6" i="9"/>
  <c r="K6" i="9"/>
  <c r="L6" i="9"/>
  <c r="G13" i="9"/>
  <c r="H13" i="9"/>
  <c r="C6" i="9"/>
  <c r="D6" i="9"/>
  <c r="C26" i="9"/>
  <c r="AB85" i="9"/>
  <c r="AR123" i="9"/>
  <c r="AB73" i="9"/>
  <c r="AN106" i="9" l="1" a="1"/>
  <c r="AN106" i="9" s="1"/>
  <c r="K82" i="9" a="1"/>
  <c r="K81" i="9" a="1"/>
  <c r="AH79" i="9" a="1"/>
  <c r="AH79" i="9" s="1"/>
  <c r="AG78" i="9" a="1"/>
  <c r="AG78" i="9" s="1"/>
  <c r="AB77" i="9" a="1"/>
  <c r="AB77" i="9" s="1"/>
  <c r="K83" i="9" a="1"/>
  <c r="AG77" i="9" a="1"/>
  <c r="AG77" i="9" s="1"/>
  <c r="AG65" i="9" a="1"/>
  <c r="AG65" i="9" s="1"/>
  <c r="AB65" i="9" a="1"/>
  <c r="AB65" i="9" s="1"/>
  <c r="AN98" i="9" a="1"/>
  <c r="AN98" i="9" s="1"/>
  <c r="W69" i="9" a="1"/>
  <c r="AH67" i="9" a="1"/>
  <c r="AH67" i="9" s="1"/>
  <c r="W70" i="9" a="1"/>
  <c r="W71" i="9" a="1"/>
  <c r="AG66" i="9" a="1"/>
  <c r="AG66" i="9" s="1"/>
  <c r="W59" i="9" a="1"/>
  <c r="W57" i="9" a="1"/>
  <c r="AH55" i="9" a="1"/>
  <c r="AH55" i="9" s="1"/>
  <c r="AG53" i="9" a="1"/>
  <c r="AG53" i="9" s="1"/>
  <c r="AB53" i="9" a="1"/>
  <c r="AB53" i="9" s="1"/>
  <c r="W58" i="9" a="1"/>
  <c r="AN90" i="9" a="1"/>
  <c r="AN90" i="9" s="1"/>
  <c r="AG54" i="9" a="1"/>
  <c r="AG54" i="9" s="1"/>
  <c r="W58" i="9" l="1"/>
  <c r="AB58" i="9" s="1"/>
  <c r="AJ58" i="9"/>
  <c r="AE58" i="9"/>
  <c r="AJ57" i="9"/>
  <c r="W57" i="9"/>
  <c r="AB57" i="9" s="1"/>
  <c r="AE57" i="9"/>
  <c r="AF59" i="9"/>
  <c r="W59" i="9"/>
  <c r="AC59" i="9" s="1"/>
  <c r="AK59" i="9"/>
  <c r="AK71" i="9"/>
  <c r="W71" i="9"/>
  <c r="AC71" i="9" s="1"/>
  <c r="AF71" i="9"/>
  <c r="AJ70" i="9"/>
  <c r="AE70" i="9"/>
  <c r="W70" i="9"/>
  <c r="AB70" i="9" s="1"/>
  <c r="AE69" i="9"/>
  <c r="W69" i="9"/>
  <c r="AB69" i="9" s="1"/>
  <c r="AJ69" i="9"/>
  <c r="K83" i="9"/>
  <c r="AC83" i="9" s="1"/>
  <c r="AK83" i="9"/>
  <c r="AF83" i="9"/>
  <c r="AE81" i="9"/>
  <c r="K81" i="9"/>
  <c r="AB81" i="9" s="1"/>
  <c r="AJ81" i="9"/>
  <c r="AJ82" i="9"/>
  <c r="K82" i="9"/>
  <c r="AB82" i="9" s="1"/>
  <c r="AE82"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2277CB87-5385-4287-9E55-23D440561587}" keepAlive="1" name="Query - daily_8h30_mm" description="Connection to the 'daily_8h30_mm' query in the workbook." type="5" refreshedVersion="8" background="1" saveData="1">
    <dbPr connection="Provider=Microsoft.Mashup.OleDb.1;Data Source=$Workbook$;Location=daily_8h30_mm;Extended Properties=&quot;&quot;" command="SELECT * FROM [daily_8h30_mm]"/>
  </connection>
  <connection id="3"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 id="4" xr16:uid="{21088457-8179-413E-ACD2-15E1F3646F7C}" keepAlive="1" name="Query - daily_8h30_time" description="Connection to the 'daily_8h30_time' query in the workbook." type="5" refreshedVersion="8" background="1" saveData="1">
    <dbPr connection="Provider=Microsoft.Mashup.OleDb.1;Data Source=$Workbook$;Location=daily_8h30_time;Extended Properties=&quot;&quot;" command="SELECT * FROM [daily_8h30_tim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futureMetadata name="XLDAPR" count="1">
    <bk>
      <extLst>
        <ext uri="{bdbb8cdc-fa1e-496e-a857-3c3f30c029c3}">
          <xda:dynamicArrayProperties fDynamic="1" fCollapsed="0"/>
        </ext>
      </extLst>
    </bk>
  </futureMetadata>
  <cellMetadata count="1">
    <bk>
      <rc t="2" v="0"/>
    </bk>
  </cellMetadata>
  <valueMetadata count="5">
    <bk>
      <rc t="1" v="0"/>
    </bk>
    <bk>
      <rc t="1" v="1"/>
    </bk>
    <bk>
      <rc t="1" v="2"/>
    </bk>
    <bk>
      <rc t="1" v="3"/>
    </bk>
    <bk>
      <rc t="1" v="4"/>
    </bk>
  </valueMetadata>
</metadata>
</file>

<file path=xl/sharedStrings.xml><?xml version="1.0" encoding="utf-8"?>
<sst xmlns="http://schemas.openxmlformats.org/spreadsheetml/2006/main" count="899" uniqueCount="215">
  <si>
    <t>news_type</t>
  </si>
  <si>
    <t>source</t>
  </si>
  <si>
    <t>title</t>
  </si>
  <si>
    <t>content</t>
  </si>
  <si>
    <t>image_url</t>
  </si>
  <si>
    <t>article_url</t>
  </si>
  <si>
    <t>published_time</t>
  </si>
  <si>
    <t>word_count</t>
  </si>
  <si>
    <t>impact</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</si>
  <si>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</si>
  <si>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</si>
  <si>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</si>
  <si>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</si>
  <si>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</si>
  <si>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</si>
  <si>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</si>
  <si>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</si>
  <si>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</si>
  <si>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</si>
  <si>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</si>
  <si>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</si>
  <si>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</si>
  <si>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</si>
  <si>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</si>
  <si>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</si>
  <si>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</si>
  <si>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</si>
  <si>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date</t>
  </si>
  <si>
    <t>close</t>
  </si>
  <si>
    <t>1d_change</t>
  </si>
  <si>
    <t>market</t>
  </si>
  <si>
    <t>type</t>
  </si>
  <si>
    <t>vn</t>
  </si>
  <si>
    <t>commodity</t>
  </si>
  <si>
    <t>other</t>
  </si>
  <si>
    <t>asia</t>
  </si>
  <si>
    <t>fx</t>
  </si>
  <si>
    <t>cum_change</t>
  </si>
  <si>
    <t>hose</t>
  </si>
  <si>
    <t>VN30F1M</t>
  </si>
  <si>
    <t>derivatives</t>
  </si>
  <si>
    <t>us</t>
  </si>
  <si>
    <t>international</t>
  </si>
  <si>
    <t>eu</t>
  </si>
  <si>
    <t>Vietnambiz</t>
  </si>
  <si>
    <t xml:space="preserve">BỘ PHẬN TƯ VẤN ĐẦU TƯ |  1  </t>
  </si>
  <si>
    <t>1d_diff</t>
  </si>
  <si>
    <t>Thay đổi (+/-)</t>
  </si>
  <si>
    <t>Thay đổi (%)</t>
  </si>
  <si>
    <t>GOLD</t>
  </si>
  <si>
    <t>time</t>
  </si>
  <si>
    <t>TIN TỨC TRONG NƯỚC</t>
  </si>
  <si>
    <t>selected</t>
  </si>
  <si>
    <t>o</t>
  </si>
  <si>
    <t xml:space="preserve"> </t>
  </si>
  <si>
    <t>15:00</t>
  </si>
  <si>
    <t>Đánh giá:</t>
  </si>
  <si>
    <t xml:space="preserve">BỘ PHẬN TƯ VẤN ĐẦU TƯ |  2  </t>
  </si>
  <si>
    <t>TIN TỨC QUỐC TẾ</t>
  </si>
  <si>
    <t>TIN TỨC DOANH NGHIỆP</t>
  </si>
  <si>
    <t xml:space="preserve">BỘ PHẬN TƯ VẤN ĐẦU TƯ |  3  </t>
  </si>
  <si>
    <t xml:space="preserve">BỘ PHẬN TƯ VẤN ĐẦU TƯ |  4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</si>
  <si>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</si>
  <si>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</si>
  <si>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Vui lòng quét mã QR để 
Mở tài khoản trực tuyến eKYC</t>
  </si>
  <si>
    <t>Vui lòng quét mã QR để 
Tham gia Room Tư vấn Đầu tư</t>
  </si>
  <si>
    <t xml:space="preserve">BỘ PHẬN TƯ VẤN ĐẦU TƯ |  5 </t>
  </si>
  <si>
    <t>ai_selected</t>
  </si>
  <si>
    <t>28/07/2025</t>
  </si>
  <si>
    <t>CLZ</t>
  </si>
  <si>
    <t>VnEconomy</t>
  </si>
  <si>
    <t>Áp lực giám sát hệ thống ngân hàng sau khi xóa bỏ hạn mức tín dụng</t>
  </si>
  <si>
    <t>https://media.vneconomy.vn/640x360/images/upload//2025/07/27/toa-dam.png</t>
  </si>
  <si>
    <t>https://vneconomy.vn/ap-luc-giam-sat-he-thong-ngan-hang-sau-khi-xoa-bo-han-muc-tin-dung.htm</t>
  </si>
  <si>
    <t>Samsung ký hợp đồng cung cấp chip 16.5 tỷ USD với một ông lớn toàn cầu</t>
  </si>
  <si>
    <t>https://image.vietstock.vn/2025/07/28/samsung-28-07.png</t>
  </si>
  <si>
    <t>http://vietstock.vn/2025/07/samsung-ky-hop-dong-cung-cap-chip-165-ty-usd-voi-mot-ong-lon-toan-cau-773-1333366.htm</t>
  </si>
  <si>
    <t>Bàn giao nhiều dự án trọng điểm, Nam Long báo lãi nửa đầu năm gấp 3 lần cùng kỳ</t>
  </si>
  <si>
    <t>https://image.vietstock.vn/2025/07/28/NLG-Q22025-KQKD.png</t>
  </si>
  <si>
    <t>http://vietstock.vn/2025/07/ban-giao-nhieu-du-an-trong-diem-nam-long-bao-lai-nua-dau-nam-gap-3-lan-cung-ky-737-1333360.htm</t>
  </si>
  <si>
    <t>WTI OIL</t>
  </si>
  <si>
    <t>CÁC TIN VẮN KHÁC</t>
  </si>
  <si>
    <t>TIN TRONG NƯỚC</t>
  </si>
  <si>
    <t>TIN QUỐC TẾ</t>
  </si>
  <si>
    <t>Theo dấu dòng tiền cá mập 28/07: Khối ngoại và tự doanh bán ròng trong ngày VN-Index lập đỉnh mới</t>
  </si>
  <si>
    <t>Trong phiên 28/07, tự doanh CTCK và khối ngoại cùng bán ròng mạnh. Tự doanh bán ròng chủ yếu VPB 251 tỷ đồng, mua ròng VIX 52 tỷ đồng. Khối ngoại bán ròng hơn 1.000 tỷ đồng, HPG bị bán mạnh nhất 418 tỷ đồng. SHB được khối ngoại gom ròng mạnh mẽ với 334 tỷ đồng. VN-Index lập đỉnh mới trong bối cảnh các dòng tiền lớn rút ròng.</t>
  </si>
  <si>
    <t>https://image.vietstock.vn/2025/07/28/20250728_camap_ava_1655109.png</t>
  </si>
  <si>
    <t>http://vietstock.vn/2025/07/theo-dau-dong-tien-ca-map-2807-khoi-ngoai-va-tu-doanh-ban-rong-trong-ngay-vn-index-lap-dinh-moi-830-1333684.htm</t>
  </si>
  <si>
    <t>Nam Long lãi gần trăm tỷ trong quý II, bắt đầu giải ngân cho dự án Hải Phòng</t>
  </si>
  <si>
    <t>Nam Long ghi nhận doanh thu thuần quý II/2025 đạt 773 tỷ đồng, tăng gấp ba lần so với cùng kỳ. Tuy nhiên, lãi ròng giảm 38% xuống 99 tỷ đồng do bán vốn tại Paragon. Lũy kế sáu tháng đầu năm, doanh thu thuần đạt 2.064 tỷ đồng, lãi ròng 208 tỷ đồng. Công ty đã giải ngân hơn 350 tỷ cho dự án Ehome PG Hải Phòng. Tổng tài sản Nam Long thu hẹp về 28.200 tỷ đồng, nợ phải trả giảm về 7.150 tỷ đồng.</t>
  </si>
  <si>
    <t>https://cdn.vietnambiz.vn/1881912202208555/images/2025/07/28/screenshot-2025-07-28-at-154652-20250728154844657.png?width=700</t>
  </si>
  <si>
    <t>https://vietnambiz.vn/nam-long-lai-gan-tram-ty-trong-quy-ii-bat-dau-giai-ngan-cho-du-an-hai-phong-202572815521362.htm</t>
  </si>
  <si>
    <t>TPHCM xây Tượng đài Thống Nhất hơn 6.000m2 ở Thủ Thiêm</t>
  </si>
  <si>
    <t>UBND TPHCM tổ chức thi tuyển toàn quốc mẫu phác thảo kiến trúc tượng đài Thống Nhất.  Tượng đài tôn vinh Đảng, Chủ tịch Hồ Chí Minh, chiến sĩ, anh hùng liệt sĩ đã hy sinh.  Công trình thể hiện tri ân sự giúp đỡ của nhân dân thế giới.  Phương án được chọn phải đạt mỹ thuật, kỹ thuật, cảnh quan khu vực.  Kết quả sẽ được báo cáo UBND TPHCM xem xét, trình Ban Thường vụ Thành ủy phê duyệt.</t>
  </si>
  <si>
    <t>https://cafefcdn.com/zoom/600_315/203337114487263232/2025/7/28/avatar1753670690292-1753670690515178437619.webp</t>
  </si>
  <si>
    <t>https://cafef.vn/tphcm-xay-tuong-dai-thong-nhat-hon-6000m2-o-thu-thiem-188250728094547718.chn</t>
  </si>
  <si>
    <t>Ngành chứng khoán tiếp tục hút tiền, 3 ông lớn chiếm hơn 1.600 tỷ đồng thanh khoản</t>
  </si>
  <si>
    <t>Nhóm chứng khoán dẫn đầu thị trường với VIX, SSI, VND hút hơn 1.600 tỷ đồng. VIX tăng trần hút hơn 620 tỷ, VND tăng 6,6% giao dịch hơn 480 tỷ. SSI giao dịch gần 510 tỷ, tăng 2,2% giá trị khớp lệnh. Nhiều mã chứng khoán khác cũng tăng mạnh, góp phần kéo VN-Index lên 1.544 điểm. Thanh khoản HOSE đạt 12.600 tỷ, tăng 32% so với phiên trước.</t>
  </si>
  <si>
    <t>https://cdn.vietnambiz.vn/1881912202208555/images/2025/07/28/hinh-anh-28-7-25-luc-1013-20250728101351280.jpeg?width=1000</t>
  </si>
  <si>
    <t>https://vietnambiz.vn/nganh-chung-khoan-tiep-tuc-hut-tien-3-ong-lon-chiem-hon-1600-ty-dong-thanh-khoan-2025728101855777.htm</t>
  </si>
  <si>
    <t>Lượng giao dịch nhà ở tăng, giá bán cơ bản ổn định</t>
  </si>
  <si>
    <t>Quý 2/2025 ghi nhận 157.021 giao dịch nhà ở, tăng 16,6%, đất nền tăng 21,3%.  Giá căn hộ Hà Nội đạt 80 triệu đồng/m², tăng 5,6%; TP.HCM 89 triệu đồng/m², tăng 36%.  Biệt thự, nhà liền kề Hà Nội giá 197-332 triệu/m², TP.HCM 110-304 triệu/m².  Chính sách tháo gỡ vướng mắc giúp thị trường bất động sản ổn định. Tồn kho bất động sản toàn quốc tăng nhẹ, chung cư tồn 3.287 căn.</t>
  </si>
  <si>
    <t>https://media.vneconomy.vn/640x360/images/upload/2025/05/19/anh-chup-man-hinh-2025-05-19-luc-15-01-43.png</t>
  </si>
  <si>
    <t>https://vneconomy.vn/luong-giao-dich-nha-o-tang-gia-ban-co-ban-on-dinh.htm</t>
  </si>
  <si>
    <t>Chuyên gia lo phân bổ tín dụng lệch lạc và rủi ro thanh khoản trung, dài hạn</t>
  </si>
  <si>
    <t>Tăng trưởng tín dụng nửa đầu năm đạt 10%, gấp đôi cùng kỳ, nằm trong tầm kiểm soát.  Ngân hàng Nhà nước kiểm soát rủi ro bằng Basel II và Thông tư 14/2025/TT-NHNN.  80% vốn tín dụng từ dân cư, tổ chức, khó đẩy vay quá mức. Tín dụng 14,9% năm ngoái, thực chất 8% sau tái cấu trúc nợ.  Tỷ lệ tín dụng/GDP 134% cần xem xét bối cảnh phát triển kênh vốn.</t>
  </si>
  <si>
    <t>https://media.vneconomy.vn/640x360/images/upload//2025/07/26/tienmuanha-9068.jpeg</t>
  </si>
  <si>
    <t>https://vneconomy.vn/chuyen-gia-lo-phan-bo-tin-dung-lech-lac-va-rui-ro-thanh-khoan-trung-dai-han.htm</t>
  </si>
  <si>
    <t>Hệ số an toàn vốn Việt Nam 12,63% thấp hơn ASEAN, cần tăng gấp đôi.  Các ngân hàng quốc doanh cần vốn, dự kiến 9 triệu tỷ đồng đến 2030.  Thận trọng bỏ hạn mức tín dụng, bắt đầu với 10 ngân hàng hàng đầu.  Ngân hàng Nhà nước cần công cụ giám sát hiện đại, hiệu quả, minh bạch.  Số hóa dữ liệu, ngưỡng cảnh báo tự động sẽ đảm bảo an toàn hệ thống.</t>
  </si>
  <si>
    <t>Nobu Danang : Chuẩn đầu tư thế hệ mới với căn hộ Studio và 1 phòng ngủ</t>
  </si>
  <si>
    <t>Nobu Danang thu hút giới đầu tư bằng hiệu suất sinh lời hấp dẫn, với Studio dự kiến 3,7% năm đầu. Căn hộ 1 phòng ngủ có tỷ suất khởi điểm 3,2%, cam kết thuê 6%/năm. Studio diện tích 38-42m2, 1 phòng ngủ 60,6-68m2, thiết kế Japandi sang trọng. Chủ sở hữu hưởng đặc quyền dịch vụ concierge, nhà hàng, hồ bơi nước ấm. Chính sách thanh toán linh hoạt, chiết khấu 10% hoặc cam kết lợi nhuận hấp dẫn.</t>
  </si>
  <si>
    <t>https://media.vneconomy.vn/640x360/images/upload//2025/07/27/hinh-1-thumbnail.jpeg</t>
  </si>
  <si>
    <t>https://vneconomy.vn/nobu-danang-chuan-dau-tu-the-he-moi-voi-can-ho-studio-va-1-phong-ngu.htm</t>
  </si>
  <si>
    <t>Lịch chốt quyền cổ tức 28/7-1/8: 25 doanh nghiệp ồ ạt "lăn chốt", cổ tức tiền mặt cao nhất 25%</t>
  </si>
  <si>
    <t>Tuần 28/7-1/8 có 25 doanh nghiệp chốt quyền cổ tức, 17 trả tiền mặt. Minh Đức (HMD) chia thưởng 40% cổ phiếu, tăng vốn lên 70 tỷ đồng. First Real (FIR) phát hành 6,4 triệu cổ phiếu thưởng, vốn điều lệ lên 706,7 tỷ. Bệnh viện Tim Tâm Đức (TTD) tạm ứng cổ tức 10% tiền mặt, chi 15,6 tỷ. May mặc Bình Dương (BDG) chi trả cổ tức 25% tiền mặt, dự kiến 62 tỷ.</t>
  </si>
  <si>
    <t>https://cafefcdn.com/thumb_w/640/203337114487263232/2025/7/26/avatar1753546624245-1753546624827205692608.jpg</t>
  </si>
  <si>
    <t>https://cafef.vn/lich-chot-quyen-co-tuc-28-7-1-8-25-doanh-nghiep-o-at-lan-chot-co-tuc-tien-mat-cao-nhat-25-18825072623174499.chn</t>
  </si>
  <si>
    <t>Ông Nguyễn Mạnh Cường làm Phó chủ tịch UBND TPHCM</t>
  </si>
  <si>
    <t>Ông Nguyễn Mạnh Cường, sinh năm 1979, được bầu giữ chức Phó chủ tịch UBND TPHCM.  Ông từng là Trưởng Ban Tuyên giáo và Dân vận Thành ủy.  Vị trí này là một phần của kỳ họp thứ hai HĐND TPHCM. Ông Cường có trình độ thạc sĩ kinh tế và kinh nghiệm lãnh đạo nhiều tổ chức.  Sau khi bổ nhiệm, UBND TPHCM hiện có 8 thành viên lãnh đạo.</t>
  </si>
  <si>
    <t>https://image.vietstock.vn/2025/07/24/vietstock_s_ong-nguyen-manh-cuong-lam-pho-chu-tich-ubnd-tphcm_20250724135059.png</t>
  </si>
  <si>
    <t>http://vietstock.vn/2025/07/ong-nguyen-manh-cuong-lam-pho-chu-tich-ubnd-tphcm-761-1332148.htm</t>
  </si>
  <si>
    <t>Gần 23 triệu cổ phiếu được sang tay phiên PET lên đỉnh một năm</t>
  </si>
  <si>
    <t xml:space="preserve">Cổ phiếu PET của Petrosetco ngày 28/7 đạt đỉnh một năm ở mức 30.750 đồng/cp, tăng 4%. Phiên này ghi nhận giao dịch thỏa thuận đột biến 20,3 triệu cổ phiếu, tương đương 568 tỷ đồng. Trong ba tháng, PET tăng 64%, khối lượng khớp lệnh bình quân đạt 1,3 triệu cổ phiếu/phiên. VietinBank Capital đã bán 7,8 triệu cổ phiếu PET trong phiên 23/7, giảm sở hữu và không còn là cổ đông lớn. Trước đó, đầu năm, VietinBank Capital mua 5 triệu cổ phiếu với giá 24.600 đồng/cp.
</t>
  </si>
  <si>
    <t>https://cdn.vietnambiz.vn/1881912202208555/images/2025/07/28/hinh-anh-28-7-25-luc-1726-20250728172651423.jpeg?width=700</t>
  </si>
  <si>
    <t>https://vietnambiz.vn/gan-23-trieu-co-phieu-duoc-sang-tay-phien-pet-len-dinh-mot-nam-2025728173034593.htm</t>
  </si>
  <si>
    <t>Sợi Thế Kỷ báo lỗ quý 2, chi phí tài chính "nuốt" hết lợi nhuận</t>
  </si>
  <si>
    <t xml:space="preserve">Sợi Thế Kỷ (STK) quý 2/2025 báo lỗ 6 tỷ đồng, dù doanh thu tăng 10% đạt 333 tỷ. Chi phí tài chính gần 55 tỷ, đặc biệt từ lỗ tỷ giá bào mòn lợi nhuận gộp 62 tỷ đồng. Lũy kế 6 tháng vẫn lãi gần 30 tỷ nhờ quý 1, nhưng chi phí tài chính đã lên đến gần 79 tỷ đồng. Dự án Unitex chậm tiến độ, chỉ đạt 10% mục tiêu lợi nhuận trong cả năm 2025. Hàng tồn kho tăng 24% lên 765 tỷ, tiền gửi giảm, STK không bán được 13.5 triệu cổ phiếu.
</t>
  </si>
  <si>
    <t>https://image.vietstock.vn/2025/07/28/STK-KQKD-Q2-FIX.png</t>
  </si>
  <si>
    <t>http://vietstock.vn/2025/07/soi-the-ky-bao-lo-quy-2-chi-phi-tai-chinh-nuot-het-loi-nhuan-737-1333432.htm</t>
  </si>
  <si>
    <t xml:space="preserve">Samsung đã ký hợp đồng cung cấp chip trị giá 16.5 tỷ USD với một đối tác lớn toàn cầu. Hợp đồng sẽ có hiệu lực từ năm 2025 đến cuối năm 2033, nhưng danh tính đối tác được giữ bí mật. Các chuyên gia đồn đoán Qualcomm hoặc Tesla có thể là đối tác của Samsung. Công ty đang cố gắng bắt kịp các đối thủ trong lĩnh vực chip nhớ băng thông cao HBM.
</t>
  </si>
  <si>
    <t>Thông điệp từ chuyến thăm trụ sở Fed của Tổng thống Trump</t>
  </si>
  <si>
    <t xml:space="preserve">Tổng thống Trump không sa thải Powell dù muốn lãi suất thấp, thăm trụ sở Fed. Ông Trump muốn hạ lãi suất, chỉ trích dự án nâng cấp 3.1 tỷ USD của Fed. Powell bỏ qua thông lệ họp chuẩn bị, trong khi Fed lỗ 114.6 tỷ USD năm 2023. Trump nói không có căng thẳng, nhưng muốn dự án hoàn thiện, lãi suất giảm nhanh. Chuyến thăm hiếm hoi gây chú ý, nghị sỹ cho rằng Trump không hài lòng Fed hiện tại.
</t>
  </si>
  <si>
    <t>https://media.vneconomy.vn/640x360/images/upload//2025/07/28/anh-man-hinh-2025-07-28-luc-16-48-05.png</t>
  </si>
  <si>
    <t>https://vneconomy.vn/thong-diep-tu-chuyen-tham-tru-so-fed-cua-tong-thong-trump.htm</t>
  </si>
  <si>
    <t>Fed chuẩn bị bước vào cuộc họp đầy căng thẳng</t>
  </si>
  <si>
    <t>Giới chức Fed dự kiến giữ nguyên lãi suất 4,25-4,5% tuần này, phản ánh lo ngại lạm phát.  Hai thống đốc Fed có thể bất đồng quan điểm, ủng hộ giảm lãi suất hỗ trợ lao động.  Nhà đầu tư kỳ vọng mạnh mẽ vào việc cắt giảm lãi suất tiếp theo vào tháng 9.  Thuế quan ảnh hưởng lạm phát nhưng mức độ tác động vẫn chưa rõ ràng.  Fed cần thêm dữ liệu kinh tế, đặc biệt là việc làm tháng 7.</t>
  </si>
  <si>
    <t>https://media.vneconomy.vn/640x360/images/upload//2025/07/28/anh-man-hinh-2025-07-28-luc-11-00-34.png</t>
  </si>
  <si>
    <t>https://vneconomy.vn/fed-chuan-bi-buoc-vao-cuoc-hop-day-cang-thang.htm</t>
  </si>
  <si>
    <t>Nhà đầu tư chờ loạt tin tức, sự kiện quan trọng của kinh tế Mỹ trong tuần này</t>
  </si>
  <si>
    <t>Tuần này, Mỹ đối mặt hạn chót thuế quan 1/8, đàm phán thương mại với Trung Quốc, báo cáo tài chính lớn, dữ liệu GDP và quyết định lãi suất Fed. Microsoft, Meta, Amazon, Apple công bố lợi nhuận quý 2, định hình tâm lý thị trường. Niềm tin tiêu dùng dự kiến công bố hai chỉ số quan trọng về kinh tế. Lạm phát PCE có thể phản ánh tác động chính sách thương mại Mỹ. Báo cáo việc làm tháng 7 có thể cho thấy sự suy yếu.</t>
  </si>
  <si>
    <t>https://media.vneconomy.vn/640x360/images/upload//2025/07/28/anh-man-hinh-2025-07-28-luc-09-28-49.png</t>
  </si>
  <si>
    <t>https://vneconomy.vn/nha-dau-tu-cho-loat-tin-tuc-su-kien-quan-trong-cua-kinh-te-my-trong-tuan-nay.htm</t>
  </si>
  <si>
    <t>Giá vàng đương đầu áp lực giảm khi Mỹ liên tục đạt thỏa thuận thương mại</t>
  </si>
  <si>
    <t>Giá vàng thế giới giảm 0,16% xuống 3.332,6 USD/oz vào sáng 28/7.  Thỏa thuận thương mại Mỹ-Nhật Bản và EU giảm thuế quan, khiến vàng mất hấp dẫn.  Chứng khoán Mỹ lập kỷ lục mới, hút vốn khỏi kênh đầu tư an toàn này.  Nhiều chuyên gia dự báo giá vàng tiếp tục khó bứt phá, có thể giảm xuống 3.150 USD/oz.  Lãi suất có thể không đổi sau cuộc họp Fed, hỗ trợ đồng USD mạnh hơn.</t>
  </si>
  <si>
    <t>https://media.vneconomy.vn/640x360/images/upload//2025/07/28/anh-man-hinh-2025-07-28-luc-08-21-46.png</t>
  </si>
  <si>
    <t>https://vneconomy.vn/gia-vang-duong-dau-ap-luc-giam-khi-my-lien-tuc-dat-thoa-thuan-thuong-mai.htm</t>
  </si>
  <si>
    <t>Dự báo về xu hướng lãi suất của các ngân hàng trung ương</t>
  </si>
  <si>
    <t>Đà cắt giảm lãi suất toàn cầu chậm lại, lạm phát dai dẳng khiến nhiều ngân hàng phải thận trọng. SNB giữ nguyên lãi suất 0%, BoC dự báo giữ nguyên lãi suất 2,75%. Riksbank giảm lãi suất xuống 2%, RBNZ giữ nguyên, ECB giữ nguyên lãi suất 2%. Fed dự kiến giữ nguyên lãi suất, BoE có thể giảm 25 điểm cơ bản. RBA giữ nguyên lãi suất 3,85%, Na Uy giảm xuống 4,25%.</t>
  </si>
  <si>
    <t>https://cdn.vietnambiz.vn/1881912202208555/images/2025/07/26/crawl-20250726141356186.jpg</t>
  </si>
  <si>
    <t>https://vietnambiz.vn/du-bao-ve-xu-huong-lai-suat-cua-cac-ngan-hang-trung-uong-2025726141552107.htm</t>
  </si>
  <si>
    <t>Giá vàng trượt dốc vì đồng USD mạnh lên</t>
  </si>
  <si>
    <t>Giá vàng thế giới giảm 0,92% xuống 3.338 USD/oz do USD mạnh lên. Vàng giao ngay tuần qua giảm gần 0,4% và SPDR Gold Trust đã mua ròng 13,5 tấn. Tin tức thương mại khả quan làm suy yếu nhu cầu phòng ngừa rủi ro của nhà đầu tư. Thị trường lao động Mỹ ổn định có thể khiến Fed giữ nguyên lãi suất. Vàng có thể tăng nếu Fed phát tín hiệu giảm lãi suất năm nay.</t>
  </si>
  <si>
    <t>https://media.vneconomy.vn/640x360/images/upload//2025/07/26/anh-man-hinh-2025-07-26-luc-09-22-21.png</t>
  </si>
  <si>
    <t>https://vneconomy.vn/gia-vang-truot-doc-vi-dong-usd-manh-len.htm</t>
  </si>
  <si>
    <t>Nasdaq Composite lần đầu vượt ngưỡng 21,000 điểm</t>
  </si>
  <si>
    <t>Nasdaq Composite lần đầu vượt 21,000 điểm, Dow Jones tăng 507.85 điểm, S&amp;P 500 đạt kỷ lục mới. Tổng thống Trump thông báo thỏa thuận thương mại lớn với Nhật Bản, thuế quan 15%. Mỹ tiến gần thỏa thuận thuế quan 15% với EU, thúc đẩy lạc quan. Mỹ đạt nhiều thỏa thuận thương mại trước hạn 01/08, bao gồm Indonesia, Trung Quốc. Nhà đầu tư chờ báo cáo lợi nhuận từ Alphabet và Tesla.</t>
  </si>
  <si>
    <t>https://image.vietstock.vn/2025/07/24/072425-ck-1.png</t>
  </si>
  <si>
    <t>http://vietstock.vn/2025/07/nasdaq-composite-lan-dau-vuot-nguong-21000-diem-773-1331983.htm</t>
  </si>
  <si>
    <t>Cổ phiếu SHB tăng trần trong phiên 28/7, vốn hóa vượt 2,6 tỷ USD</t>
  </si>
  <si>
    <t>SHB dẫn đầu thanh khoản, tăng trần 7% đạt 16.100 đồng, vượt 2,6 tỷ USD vốn hóa.
Khối ngoại mua ròng 21 triệu cổ phiếu SHB, gom 95 triệu từ đầu tháng bảy.
Ngân hàng Nhà nước chấp thuận tăng vốn điều lệ SHB lên 45.942 tỷ đồng.
SHB mục tiêu tài sản 1 triệu tỷ đồng năm 2026, lợi nhuận trước thuế 14.500 tỷ.
Trở thành ngân hàng TOP đầu khu vực năm 2035 với chiến lược chuyển đổi mạnh mẽ.</t>
  </si>
  <si>
    <t>https://cafefcdn.com/zoom/600_315/203337114487263232/2025/7/28/avatar1753703047336-175370304870140344064-0-0-314-600-crop-17537030651651799560959.jpeg</t>
  </si>
  <si>
    <t>https://cafef.vn/co-phieu-shb-tang-tran-trong-phien-28-7-von-hoa-vuot-26-ty-usd-188250728184513874.chn</t>
  </si>
  <si>
    <t>BVBank 6 tháng đầu năm: Tăng trưởng tín dụng đạt gần 14%, tổng tài sản tăng 12%</t>
  </si>
  <si>
    <t xml:space="preserve">BVBank 6 tháng đầu năm 2025: Tăng trưởng tín dụng gần 14%, tổng tài sản đạt 115,500 tỷ đồng. Dư nợ cho vay khách hàng tăng gần 8%, tổng thu nhập hơn 1,200 tỷ đồng nhờ chiến lược số. Có 93% khách hàng mở mới qua kênh số, giao dịch Digimi tăng mạnh 51% so năm ngoái. Lợi nhuận trước thuế 93 tỷ đồng, ứng dụng Digistore tăng trưởng 30 lần, BVBank nhận nhiều giải thưởng.
</t>
  </si>
  <si>
    <t>https://image.vietstock.vn/2025/07/28/bvb-thong-cao-bao-chi-2807-1.jpg</t>
  </si>
  <si>
    <t>http://vietstock.vn/2025/07/bvbank-6-thang-dau-nam-tang-truong-tin-dung-dat-gan-14-tong-tai-san-tang-12-734-1333744.htm</t>
  </si>
  <si>
    <t>Doanh nghiệp 3 tuần tuổi nhắm dự án giáo dục gần 3.5 ngàn tỷ tại Ninh Bình</t>
  </si>
  <si>
    <t xml:space="preserve">Công ty Mặt Trời, 3 tuần tuổi, đăng ký dự án 3.489 tỷ đồng tại Ninh Bình, rộng 30.3 ha. Dự án gồm tổ hợp giáo dục và thương mại, dự kiến xây dựng đến năm 2032 với 25 tầng. Vốn điều lệ 550 tỷ đồng, CTCP Mặt Trời Hà Nam nắm giữ 90% cổ phần, còn lại 10%. Thời hạn hoạt động của dự án là 50 năm, bắt đầu từ khi giao đất. Doanh nghiệp này thành lập ngày 08/07/2025, tập trung vào đào tạo trung cấp.
</t>
  </si>
  <si>
    <t>https://image.vietstock.vn/2025/07/28/20250728-NinhBinh-cd_1357280.png</t>
  </si>
  <si>
    <t>http://vietstock.vn/2025/07/doanh-nghiep-3-tuan-tuoi-nham-du-an-giao-duc-gan-35-ngan-ty-tai-ninh-binh-4222-1333418.htm</t>
  </si>
  <si>
    <t>Tiền ồ ạt đổ vào chứng khoán khi VN-Index vượt đỉnh lịch sử, thanh khoản khớp lệnh cao kỷ lục</t>
  </si>
  <si>
    <t xml:space="preserve">VN-Index ngày 28/7/2025 tăng hơn 26 điểm, đóng cửa ở mức kỷ lục 1.557,42 điểm. Thanh khoản bùng nổ với 44.300 tỷ đồng, thiết lập kỷ lục mới sau 25 năm. Thị trường được thúc đẩy bởi GDP quý 2/2025 tăng trưởng 7,96% và kỳ vọng nâng hạng. Các chuyên gia dự báo VN-Index có thể đạt vùng 1.513-1.756 điểm trong 6-8 tháng tới. Tuy nhiên, nhà đầu tư cần thận trọng vì rủi ro điều chỉnh và biến động địa chính trị.
</t>
  </si>
  <si>
    <t>https://cafefcdn.com/thumb_w/640/203337114487263232/2025/7/28/avatar1753691770355-1753691770696223091993.jpg</t>
  </si>
  <si>
    <t>https://cafef.vn/tien-o-at-do-vao-chung-khoan-khi-vn-index-vuot-dinh-lich-su-thanh-khoan-khop-lenh-cao-ky-luc-188250728153650821.chn</t>
  </si>
  <si>
    <t xml:space="preserve">Doanh thu Nam Long đạt gần 2.1 ngàn tỷ đồng, gấp 4.5 lần so với cùng kỳ năm trước. Lợi nhuận ròng 6 tháng đầu năm đạt gần 208 tỷ đồng, tăng 3 lần so với năm 2024. Tổng tài sản của công ty đạt hơn 28.2 ngàn tỷ đồng tính đến ngày 30/06/2025. Việc bàn giao các dự án trọng điểm đã thúc đẩy kết quả kinh doanh khả quan này. Izumi City dự kiến mở bán năm nay, hứa hẹn tăng trưởng vượt bậc trong tương lai.
</t>
  </si>
  <si>
    <t>VietinBank Capital không còn là cổ đông lớn tại Petrosetco</t>
  </si>
  <si>
    <t xml:space="preserve">VietinBank Capital thoái vốn khỏi Petrosetco, bán 7,8 triệu cổ phiếu ngày 23/7. Công ty thu về khoảng 217 tỷ đồng, giá bình quân 27.850 đồng/cp.  Trước đó, VietinBank Capital mua cổ phiếu với giá 24.600 đồng/cp, sở hữu 9,37%.  Giá cổ phiếu PET tăng mạnh, gần 20% chỉ trong vòng hai tuần giao dịch sôi động.  Như vậy, VietinBank Capital đã có lãi khoảng 13% khi thoái vốn thành công.
</t>
  </si>
  <si>
    <t>https://cdn.vietnambiz.vn/1881912202208555/images/2025/07/27/hinh-anh-27-7-25-luc-1446-20250727144612184.jpeg?width=700</t>
  </si>
  <si>
    <t>https://vietnambiz.vn/vietinbank-capital-khong-con-la-co-dong-lon-tai-petrosetco-202572714501588.htm</t>
  </si>
  <si>
    <t>Bốn ngân hàng chuẩn bị trả cổ tức, thưởng cổ phiếu cho cổ đông</t>
  </si>
  <si>
    <t>VietABank chốt danh sách ngày 15/8 phát hành 276,4 triệu cổ phiếu tăng vốn chủ sở hữu. OCB chốt 11/8 phát hành gần 197,3 triệu cổ phiếu tăng vốn chủ sở hữu 8%. SHB phát hành tối đa 528,5 triệu cổ phiếu tỷ lệ 13% trả cổ tức. MSB phát hành tối đa 520 triệu cổ phiếu tỷ lệ 20% trả cổ tức 2025. Các ngân hàng này đang tăng vốn điều lệ mạnh mẽ từ nguồn lợi nhuận.</t>
  </si>
  <si>
    <t>https://cafefcdn.com/thumb_w/640/203337114487263232/2025/7/26/avatar1753572800928-1753572801637648262728.jpg</t>
  </si>
  <si>
    <t>https://cafef.vn/bon-ngan-hang-chuan-bi-tra-co-tuc-thuong-co-phieu-cho-co-dong-188250727063656653.chn</t>
  </si>
  <si>
    <t>Thuduc House có lãi trở lại nhờ khoản thu bồi hoàn</t>
  </si>
  <si>
    <t>Quý II/2025, ThuDuc House lãi hơn 13 tỷ đồng nhờ bồi thường pháp lý 18 tỷ. Lũy kế 6 tháng đầu năm, doanh thu gần 26 tỷ, lợi nhuận sau thuế gần 19 tỷ. Công ty tái cấu trúc, tái khởi động hai dự án bất động sản lớn. ThuDuc House lấn sân sang đồ gia dụng và dự kiến xuất nhập khẩu nông sản. Tổng tài sản cuối kỳ đạt gần 694 tỷ đồng, nợ phải trả giảm nhẹ 2%.</t>
  </si>
  <si>
    <t>https://cdn.vietnambiz.vn/1881912202208555/images/2025/07/26/screenshot29-2025072615335937.png?width=700</t>
  </si>
  <si>
    <t>https://vietnambiz.vn/thuduc-house-co-lai-tro-lai-nho-khoan-thu-boi-hoan-2025726154034731.htm</t>
  </si>
  <si>
    <t>Một thành viên HĐQT Novaland từ nhiệm sau 3 tháng</t>
  </si>
  <si>
    <t>Ông Đoàn Minh Trường xin từ nhiệm thành viên HĐQT Novaland theo nguyện vọng cá nhân. Đơn từ nhiệm sẽ được thông qua tại Đại hội đồng cổ đông bất thường ngày 7/8. Novaland dự kiến phát hành hơn 2.645 tỷ đồng cổ phiếu hoán đổi nợ cho ba chủ nợ. Trong đó, Novagroup chiếm phần lớn với 2.527 tỷ đồng. Hai chủ nợ Novagroup và Diamond Properties liên quan đến Chủ tịch Bùi Thành Nhơn.</t>
  </si>
  <si>
    <t>https://cafefcdn.com/zoom/600_315/203337114487263232/2025/7/26/avatar1753502024064-17535020267491688735934.jpg</t>
  </si>
  <si>
    <t>https://cafef.vn/mot-thanh-vien-hdqt-novaland-tu-nhiem-sau-3-thang-188250726105601915.chn</t>
  </si>
  <si>
    <t>Lãi lớn, Gelex Electric muốn nâng gấp đôi mục tiêu lợi nhuận và cổ tức 2025</t>
  </si>
  <si>
    <t>Gelex Electric đề xuất tăng lợi nhuận sau thuế 118% lên hơn 2.819 tỷ đồng năm 2025. Công ty cũng muốn tăng chỉ tiêu doanh thu thêm 7% lên 23.794 tỷ đồng. Chính sách cổ tức được nâng gấp đôi từ 30% lên 60% cho năm nay. Kết quả 6 tháng đầu năm có doanh thu 11.800 tỷ, lợi nhuận 1.053 tỷ. Lãi gộp quý II đạt hơn 1.035 tỷ đồng nhờ biên lợi nhuận 15,9%.</t>
  </si>
  <si>
    <t>https://cdn.vietnambiz.vn/1881912202208555/images/2025/07/25/gee-3-202507252114270.png?width=700</t>
  </si>
  <si>
    <t>https://vietnambiz.vn/lai-lon-gelex-electric-muon-nang-gap-doi-muc-tieu-loi-nhuan-va-co-tuc-2025-2025725211857668.htm</t>
  </si>
  <si>
    <t>TIN DOANH NGHIỆP</t>
  </si>
  <si>
    <t>DỮ LIỆU THỊ TRƯỜNG TÀI CHÍNH</t>
  </si>
  <si>
    <t>DỮ LIỆU THỊ TRƯỜNG TIỀN TỆ</t>
  </si>
  <si>
    <t>*Lãi suất điều hành</t>
  </si>
  <si>
    <t>*Lãi suất liên ngân hàng</t>
  </si>
  <si>
    <t>*Điều hành tỉ giá</t>
  </si>
  <si>
    <t>Lãi suất chiết khấu</t>
  </si>
  <si>
    <t>Lãi suất tái cấp vốn</t>
  </si>
  <si>
    <t>LS cho vay qua đêm</t>
  </si>
  <si>
    <t>lslnh_on</t>
  </si>
  <si>
    <t>lslnh_1w</t>
  </si>
  <si>
    <t>lslnh_2w</t>
  </si>
  <si>
    <t>lsdh_chiet_khau</t>
  </si>
  <si>
    <t>lsdh_tai_cap_von</t>
  </si>
  <si>
    <t>lsdh_qua_dem</t>
  </si>
  <si>
    <t>dhtg_trung_tam</t>
  </si>
  <si>
    <t>dhtg_tran</t>
  </si>
  <si>
    <t>dhtg_san</t>
  </si>
  <si>
    <t>dhtg_nhtm_ban_ra</t>
  </si>
  <si>
    <t>dhtg_tu_do_ban_ra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</si>
</sst>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dd/mm/yyyy"/>
  </numFmts>
  <fonts count="25"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8"/>
      <color rgb="FF11588C"/>
      <name val="Calibri"/>
      <family val="2"/>
      <scheme val="minor"/>
    </font>
    <font>
      <b/>
      <sz val="11"/>
      <color rgb="FF033F64"/>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
      <b/>
      <sz val="11"/>
      <color rgb="FF3F3F3F"/>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10"/>
      <color rgb="FF054372"/>
      <name val="Calibri"/>
      <family val="2"/>
      <scheme val="minor"/>
    </font>
    <font>
      <b/>
      <sz val="9"/>
      <color rgb="FF033F64"/>
      <name val="Calibri"/>
      <family val="2"/>
      <scheme val="minor"/>
    </font>
    <font>
      <b/>
      <sz val="9"/>
      <color rgb="FF054372"/>
      <name val="Calibri"/>
      <family val="2"/>
      <scheme val="minor"/>
    </font>
    <font>
      <b/>
      <sz val="11"/>
      <color rgb="FF054372"/>
      <name val="Calibri"/>
      <family val="2"/>
      <scheme val="minor"/>
    </font>
    <font>
      <b/>
      <sz val="12"/>
      <color rgb="FF11588C"/>
      <name val="Calibri"/>
      <family val="2"/>
      <scheme val="minor"/>
    </font>
    <font>
      <b/>
      <sz val="10"/>
      <color theme="0"/>
      <name val="Calibri"/>
      <family val="2"/>
      <scheme val="minor"/>
    </font>
    <font>
      <b/>
      <sz val="12"/>
      <color rgb="FFC00000"/>
      <name val="Calibri"/>
      <family val="2"/>
      <scheme val="minor"/>
    </font>
    <font>
      <b/>
      <sz val="10"/>
      <color rgb="FF11588C"/>
      <name val="Calibri"/>
      <family val="2"/>
      <scheme val="minor"/>
    </font>
    <font>
      <b/>
      <u/>
      <sz val="10"/>
      <color rgb="FFB41C49"/>
      <name val="Calibri"/>
      <family val="2"/>
      <scheme val="minor"/>
    </font>
  </fonts>
  <fills count="5">
    <fill>
      <patternFill patternType="none"/>
    </fill>
    <fill>
      <patternFill patternType="gray125"/>
    </fill>
    <fill>
      <patternFill patternType="solid">
        <fgColor rgb="FFDEEBF6"/>
        <bgColor indexed="64"/>
      </patternFill>
    </fill>
    <fill>
      <patternFill patternType="solid">
        <fgColor rgb="FFF2F2F2"/>
      </patternFill>
    </fill>
    <fill>
      <patternFill patternType="solid">
        <fgColor theme="0"/>
        <bgColor indexed="64"/>
      </patternFill>
    </fill>
  </fills>
  <borders count="7">
    <border>
      <left/>
      <right/>
      <top/>
      <bottom/>
      <diagonal/>
    </border>
    <border>
      <left/>
      <right/>
      <top/>
      <bottom style="thick">
        <color theme="4"/>
      </bottom>
      <diagonal/>
    </border>
    <border>
      <left/>
      <right/>
      <top style="medium">
        <color rgb="FF11588C"/>
      </top>
      <bottom/>
      <diagonal/>
    </border>
    <border>
      <left/>
      <right/>
      <top style="thin">
        <color rgb="FF054372"/>
      </top>
      <bottom/>
      <diagonal/>
    </border>
    <border>
      <left style="thin">
        <color rgb="FF3F3F3F"/>
      </left>
      <right style="thin">
        <color rgb="FF3F3F3F"/>
      </right>
      <top style="thin">
        <color rgb="FF3F3F3F"/>
      </top>
      <bottom style="thin">
        <color rgb="FF3F3F3F"/>
      </bottom>
      <diagonal/>
    </border>
    <border>
      <left/>
      <right/>
      <top style="medium">
        <color rgb="FF054372"/>
      </top>
      <bottom/>
      <diagonal/>
    </border>
    <border>
      <left/>
      <right/>
      <top style="medium">
        <color rgb="FF033F64"/>
      </top>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12" fillId="3" borderId="4" applyNumberFormat="0" applyAlignment="0" applyProtection="0"/>
  </cellStyleXfs>
  <cellXfs count="61">
    <xf numFmtId="0" fontId="0" fillId="0" borderId="0" xfId="0"/>
    <xf numFmtId="22" fontId="0" fillId="0" borderId="0" xfId="0" applyNumberFormat="1"/>
    <xf numFmtId="14" fontId="0" fillId="0" borderId="0" xfId="0" applyNumberFormat="1"/>
    <xf numFmtId="0" fontId="4" fillId="0" borderId="0" xfId="0" applyFont="1" applyAlignment="1">
      <alignment horizontal="left" vertical="center"/>
    </xf>
    <xf numFmtId="4" fontId="6" fillId="0" borderId="0" xfId="0" applyNumberFormat="1" applyFont="1" applyAlignment="1">
      <alignment horizontal="left" vertical="center"/>
    </xf>
    <xf numFmtId="10" fontId="7" fillId="0" borderId="0" xfId="1" applyNumberFormat="1" applyFont="1" applyBorder="1" applyAlignment="1">
      <alignment horizontal="center" vertical="center"/>
    </xf>
    <xf numFmtId="0" fontId="9" fillId="0" borderId="0" xfId="0" applyFont="1" applyAlignment="1">
      <alignment horizontal="right" vertical="top"/>
    </xf>
    <xf numFmtId="0" fontId="10" fillId="0" borderId="2" xfId="0" applyFont="1" applyBorder="1" applyAlignment="1">
      <alignment horizontal="left"/>
    </xf>
    <xf numFmtId="0" fontId="10" fillId="0" borderId="2" xfId="0" applyFont="1" applyBorder="1" applyAlignment="1">
      <alignment vertical="center"/>
    </xf>
    <xf numFmtId="0" fontId="0" fillId="0" borderId="2" xfId="0" applyBorder="1"/>
    <xf numFmtId="0" fontId="10" fillId="0" borderId="2" xfId="0" applyFont="1" applyBorder="1" applyAlignment="1">
      <alignment horizontal="right"/>
    </xf>
    <xf numFmtId="0" fontId="5" fillId="0" borderId="3" xfId="0" applyFont="1" applyBorder="1" applyAlignment="1">
      <alignment horizontal="left" vertical="center"/>
    </xf>
    <xf numFmtId="2"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0" fontId="11" fillId="0" borderId="3" xfId="0" applyFont="1" applyBorder="1" applyAlignment="1">
      <alignment horizontal="right"/>
    </xf>
    <xf numFmtId="0" fontId="11" fillId="0" borderId="0" xfId="0" applyFont="1" applyAlignment="1">
      <alignment horizontal="right"/>
    </xf>
    <xf numFmtId="0" fontId="5" fillId="0" borderId="0" xfId="0" applyFont="1" applyAlignment="1">
      <alignment horizontal="left" vertical="center"/>
    </xf>
    <xf numFmtId="165" fontId="0" fillId="0" borderId="0" xfId="0" applyNumberFormat="1"/>
    <xf numFmtId="0" fontId="12" fillId="3" borderId="4" xfId="3" applyNumberFormat="1"/>
    <xf numFmtId="165" fontId="12" fillId="3" borderId="4" xfId="3" applyNumberFormat="1"/>
    <xf numFmtId="0" fontId="14" fillId="0" borderId="0" xfId="0" applyFont="1" applyAlignment="1">
      <alignment wrapText="1"/>
    </xf>
    <xf numFmtId="0" fontId="14" fillId="0" borderId="0" xfId="0" applyFont="1" applyAlignment="1">
      <alignment horizontal="left" vertical="center" wrapText="1"/>
    </xf>
    <xf numFmtId="2" fontId="7" fillId="0" borderId="0" xfId="1" applyNumberFormat="1" applyFont="1" applyBorder="1" applyAlignment="1">
      <alignment horizontal="left" vertical="center"/>
    </xf>
    <xf numFmtId="0" fontId="9" fillId="0" borderId="0" xfId="0" applyFont="1" applyAlignment="1">
      <alignment vertical="top"/>
    </xf>
    <xf numFmtId="0" fontId="14" fillId="0" borderId="0" xfId="0" applyFont="1"/>
    <xf numFmtId="0" fontId="17"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indent="1"/>
    </xf>
    <xf numFmtId="0" fontId="4" fillId="0" borderId="0" xfId="0" applyFont="1"/>
    <xf numFmtId="0" fontId="13" fillId="4" borderId="0" xfId="0" applyFont="1" applyFill="1"/>
    <xf numFmtId="0" fontId="21" fillId="4" borderId="0" xfId="0" applyFont="1" applyFill="1" applyAlignment="1">
      <alignment horizontal="left" vertical="center"/>
    </xf>
    <xf numFmtId="10" fontId="21" fillId="4" borderId="0" xfId="0" applyNumberFormat="1" applyFont="1" applyFill="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10" fillId="0" borderId="6" xfId="0" applyFont="1" applyBorder="1"/>
    <xf numFmtId="0" fontId="5" fillId="0" borderId="0" xfId="0" applyFont="1" applyAlignment="1">
      <alignment horizontal="center" vertical="center"/>
    </xf>
    <xf numFmtId="0" fontId="0" fillId="0" borderId="0" xfId="0"/>
    <xf numFmtId="0" fontId="17" fillId="0" borderId="0" xfId="0" applyFont="1" applyAlignment="1">
      <alignment horizontal="left" vertical="top"/>
    </xf>
    <xf numFmtId="0" fontId="10" fillId="0" borderId="5" xfId="0" applyFont="1" applyBorder="1" applyAlignment="1">
      <alignment horizontal="left"/>
    </xf>
    <xf numFmtId="4" fontId="6" fillId="0" borderId="0" xfId="0" applyNumberFormat="1" applyFont="1" applyAlignment="1">
      <alignment horizontal="left" vertical="center" wrapText="1"/>
    </xf>
    <xf numFmtId="0" fontId="14" fillId="0" borderId="0" xfId="0" applyFont="1" applyAlignment="1">
      <alignment horizontal="left" vertical="top" wrapText="1"/>
    </xf>
    <xf numFmtId="2" fontId="16" fillId="0" borderId="0" xfId="1" applyNumberFormat="1" applyFont="1" applyBorder="1" applyAlignment="1">
      <alignment horizontal="left" vertical="center" wrapText="1"/>
    </xf>
    <xf numFmtId="0" fontId="19" fillId="0" borderId="0" xfId="0" applyFont="1" applyAlignment="1">
      <alignment horizontal="left" vertical="center" wrapText="1" indent="1"/>
    </xf>
    <xf numFmtId="0" fontId="8" fillId="0" borderId="0" xfId="0" applyFont="1" applyAlignment="1">
      <alignment horizontal="left" vertical="top" wrapText="1" indent="1"/>
    </xf>
    <xf numFmtId="0" fontId="4" fillId="0" borderId="0" xfId="0" applyFont="1" applyAlignment="1">
      <alignment horizontal="left" vertical="center"/>
    </xf>
    <xf numFmtId="0" fontId="5" fillId="0" borderId="0" xfId="0" applyFont="1" applyAlignment="1">
      <alignment horizontal="center" vertical="center"/>
    </xf>
    <xf numFmtId="0" fontId="22" fillId="0" borderId="0" xfId="0" applyFont="1" applyAlignment="1">
      <alignment horizontal="center" vertical="center" wrapText="1"/>
    </xf>
    <xf numFmtId="0" fontId="10" fillId="0" borderId="6" xfId="0" applyFont="1" applyBorder="1" applyAlignment="1">
      <alignment horizontal="right"/>
    </xf>
    <xf numFmtId="0" fontId="20" fillId="2" borderId="0" xfId="0" applyFont="1" applyFill="1" applyAlignment="1">
      <alignment horizontal="center" vertical="center"/>
    </xf>
    <xf numFmtId="0" fontId="15" fillId="0" borderId="0" xfId="0" applyFont="1" applyAlignment="1">
      <alignment horizontal="left" vertical="center" wrapText="1"/>
    </xf>
    <xf numFmtId="0" fontId="9" fillId="0" borderId="0" xfId="0" applyFont="1" applyAlignment="1">
      <alignment horizontal="right" vertical="top"/>
    </xf>
    <xf numFmtId="0" fontId="10" fillId="0" borderId="2" xfId="0" applyFont="1" applyBorder="1" applyAlignment="1">
      <alignment horizontal="left"/>
    </xf>
    <xf numFmtId="0" fontId="2" fillId="0" borderId="1" xfId="2" applyNumberFormat="1" applyAlignment="1">
      <alignment horizontal="center"/>
    </xf>
    <xf numFmtId="14" fontId="2" fillId="0" borderId="1" xfId="2" applyNumberFormat="1" applyAlignment="1">
      <alignment horizontal="center"/>
    </xf>
    <xf numFmtId="0" fontId="0" fillId="0" borderId="0" xfId="0" applyAlignment="1">
      <alignment horizontal="center"/>
    </xf>
    <xf numFmtId="0" fontId="14" fillId="0" borderId="0" xfId="0" applyFont="1" applyAlignment="1">
      <alignment horizontal="center" vertical="center"/>
    </xf>
    <xf numFmtId="0" fontId="14" fillId="0" borderId="0" xfId="0" applyFont="1" applyAlignment="1">
      <alignment vertical="center"/>
    </xf>
    <xf numFmtId="0" fontId="23" fillId="2" borderId="0" xfId="0" applyFont="1" applyFill="1" applyAlignment="1">
      <alignment horizontal="left" vertical="center"/>
    </xf>
    <xf numFmtId="0" fontId="23" fillId="2" borderId="0" xfId="0" applyFont="1" applyFill="1" applyAlignment="1">
      <alignment vertical="center"/>
    </xf>
    <xf numFmtId="0" fontId="24" fillId="0" borderId="0" xfId="0" applyFont="1" applyAlignment="1">
      <alignment horizontal="left"/>
    </xf>
  </cellXfs>
  <cellStyles count="4">
    <cellStyle name="Heading 1" xfId="2" builtinId="16"/>
    <cellStyle name="Normal" xfId="0" builtinId="0"/>
    <cellStyle name="Output" xfId="3" builtinId="21"/>
    <cellStyle name="Percent" xfId="1" builtinId="5"/>
  </cellStyles>
  <dxfs count="176">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27" formatCode="dd/mm/yyyy\ h:mm"/>
    </dxf>
    <dxf>
      <numFmt numFmtId="27" formatCode="dd/mm/yyyy\ h:m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976C7"/>
      <color rgb="FFC71585"/>
      <color rgb="FF054372"/>
      <color rgb="FFE4527C"/>
      <color rgb="FF005993"/>
      <color rgb="FFB41C49"/>
      <color rgb="FF1394F5"/>
      <color rgb="FF3776C9"/>
      <color rgb="FFD9D9D9"/>
      <color rgb="FF1950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0/07/relationships/rdRichValueWebImage" Target="richData/rdRichValueWebImag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styles" Target="style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c:f>
              <c:strCache>
                <c:ptCount val="1"/>
                <c:pt idx="0">
                  <c:v>1d_change</c:v>
                </c:pt>
              </c:strCache>
            </c:strRef>
          </c:tx>
          <c:spPr>
            <a:solidFill>
              <a:srgbClr val="00B050">
                <a:alpha val="20000"/>
              </a:srgbClr>
            </a:solidFill>
            <a:ln w="25400">
              <a:noFill/>
            </a:ln>
            <a:effectLst/>
          </c:spPr>
          <c:invertIfNegative val="1"/>
          <c:cat>
            <c:numRef>
              <c:f>'data 8h30'!$A$3:$A$22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8h30'!$D$3:$D$22</c:f>
              <c:numCache>
                <c:formatCode>General</c:formatCode>
                <c:ptCount val="20"/>
                <c:pt idx="0">
                  <c:v>1.7170350642114363E-2</c:v>
                </c:pt>
                <c:pt idx="1">
                  <c:v>6.6468456836472622E-3</c:v>
                </c:pt>
                <c:pt idx="2">
                  <c:v>5.75937512813951E-3</c:v>
                </c:pt>
                <c:pt idx="3">
                  <c:v>1.835008982584041E-3</c:v>
                </c:pt>
                <c:pt idx="4">
                  <c:v>1.6491020119961952E-2</c:v>
                </c:pt>
                <c:pt idx="5">
                  <c:v>-8.1681316984459906E-3</c:v>
                </c:pt>
                <c:pt idx="6">
                  <c:v>4.8791749609746748E-3</c:v>
                </c:pt>
                <c:pt idx="7">
                  <c:v>9.8545137150918283E-3</c:v>
                </c:pt>
                <c:pt idx="8">
                  <c:v>1.0146130860475999E-2</c:v>
                </c:pt>
                <c:pt idx="9">
                  <c:v>-6.6443731989913601E-3</c:v>
                </c:pt>
                <c:pt idx="10">
                  <c:v>8.6845805172848234E-3</c:v>
                </c:pt>
                <c:pt idx="11">
                  <c:v>8.3838265366049658E-3</c:v>
                </c:pt>
                <c:pt idx="12">
                  <c:v>1.0004798994454056E-2</c:v>
                </c:pt>
                <c:pt idx="13">
                  <c:v>1.1204827963525066E-2</c:v>
                </c:pt>
                <c:pt idx="14">
                  <c:v>9.5572955392437819E-3</c:v>
                </c:pt>
                <c:pt idx="15">
                  <c:v>1.0879895173920184E-2</c:v>
                </c:pt>
                <c:pt idx="16">
                  <c:v>3.6252929949043278E-3</c:v>
                </c:pt>
                <c:pt idx="17">
                  <c:v>-1.8994828416616372E-3</c:v>
                </c:pt>
                <c:pt idx="18">
                  <c:v>4.8989724260040113E-3</c:v>
                </c:pt>
                <c:pt idx="19">
                  <c:v>1.2862860176718893E-3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c:f>
              <c:strCache>
                <c:ptCount val="1"/>
                <c:pt idx="0">
                  <c:v>cum_change</c:v>
                </c:pt>
              </c:strCache>
            </c:strRef>
          </c:tx>
          <c:spPr>
            <a:ln w="19050" cap="rnd">
              <a:solidFill>
                <a:srgbClr val="054372">
                  <a:alpha val="50000"/>
                </a:srgbClr>
              </a:solidFill>
              <a:round/>
            </a:ln>
            <a:effectLst/>
          </c:spPr>
          <c:marker>
            <c:symbol val="none"/>
          </c:marker>
          <c:cat>
            <c:numRef>
              <c:f>'data 8h30'!$A$3:$A$22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8h30'!$E$3:$E$22</c:f>
              <c:numCache>
                <c:formatCode>General</c:formatCode>
                <c:ptCount val="20"/>
                <c:pt idx="0">
                  <c:v>0.12459620851750375</c:v>
                </c:pt>
                <c:pt idx="1">
                  <c:v>0.10742585787538939</c:v>
                </c:pt>
                <c:pt idx="2">
                  <c:v>0.10077901219174212</c:v>
                </c:pt>
                <c:pt idx="3">
                  <c:v>9.5019637063602613E-2</c:v>
                </c:pt>
                <c:pt idx="4">
                  <c:v>9.3184628081018572E-2</c:v>
                </c:pt>
                <c:pt idx="5">
                  <c:v>7.669360796105662E-2</c:v>
                </c:pt>
                <c:pt idx="6">
                  <c:v>8.4861739659502611E-2</c:v>
                </c:pt>
                <c:pt idx="7">
                  <c:v>7.9982564698527936E-2</c:v>
                </c:pt>
                <c:pt idx="8">
                  <c:v>7.0128050983436108E-2</c:v>
                </c:pt>
                <c:pt idx="9">
                  <c:v>5.9981920122960108E-2</c:v>
                </c:pt>
                <c:pt idx="10">
                  <c:v>6.6626293321951469E-2</c:v>
                </c:pt>
                <c:pt idx="11">
                  <c:v>5.7941712804666645E-2</c:v>
                </c:pt>
                <c:pt idx="12">
                  <c:v>4.9557886268061679E-2</c:v>
                </c:pt>
                <c:pt idx="13">
                  <c:v>3.9553087273607623E-2</c:v>
                </c:pt>
                <c:pt idx="14">
                  <c:v>2.8348259310082558E-2</c:v>
                </c:pt>
                <c:pt idx="15">
                  <c:v>1.8790963770838776E-2</c:v>
                </c:pt>
                <c:pt idx="16">
                  <c:v>7.9110685969185912E-3</c:v>
                </c:pt>
                <c:pt idx="17">
                  <c:v>4.2857756020142634E-3</c:v>
                </c:pt>
                <c:pt idx="18">
                  <c:v>6.1852584436759006E-3</c:v>
                </c:pt>
                <c:pt idx="19">
                  <c:v>1.2862860176718893E-3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c:f>
              <c:strCache>
                <c:ptCount val="1"/>
                <c:pt idx="0">
                  <c:v>1d_change</c:v>
                </c:pt>
              </c:strCache>
            </c:strRef>
          </c:tx>
          <c:spPr>
            <a:solidFill>
              <a:srgbClr val="00B050">
                <a:alpha val="20000"/>
              </a:srgbClr>
            </a:solidFill>
            <a:ln w="25400">
              <a:noFill/>
            </a:ln>
            <a:effectLst/>
          </c:spPr>
          <c:invertIfNegative val="1"/>
          <c:cat>
            <c:numRef>
              <c:f>'data 8h30'!$G$3:$G$22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8h30'!$J$3:$J$22</c:f>
              <c:numCache>
                <c:formatCode>General</c:formatCode>
                <c:ptCount val="20"/>
                <c:pt idx="0">
                  <c:v>1.5754853456462659E-2</c:v>
                </c:pt>
                <c:pt idx="1">
                  <c:v>4.8758905637207306E-3</c:v>
                </c:pt>
                <c:pt idx="2">
                  <c:v>4.9727289336201075E-3</c:v>
                </c:pt>
                <c:pt idx="3">
                  <c:v>-1.7934822510863313E-3</c:v>
                </c:pt>
                <c:pt idx="4">
                  <c:v>1.714919651005764E-2</c:v>
                </c:pt>
                <c:pt idx="5">
                  <c:v>-9.641631997122424E-3</c:v>
                </c:pt>
                <c:pt idx="6">
                  <c:v>5.6341122425616064E-3</c:v>
                </c:pt>
                <c:pt idx="7">
                  <c:v>1.2561729088176099E-2</c:v>
                </c:pt>
                <c:pt idx="8">
                  <c:v>1.2912261310004114E-2</c:v>
                </c:pt>
                <c:pt idx="9">
                  <c:v>-7.3615012566553562E-3</c:v>
                </c:pt>
                <c:pt idx="10">
                  <c:v>7.3086268860855785E-3</c:v>
                </c:pt>
                <c:pt idx="11">
                  <c:v>1.572001254197164E-2</c:v>
                </c:pt>
                <c:pt idx="12">
                  <c:v>1.6892666843214554E-2</c:v>
                </c:pt>
                <c:pt idx="13">
                  <c:v>9.1546946067060375E-3</c:v>
                </c:pt>
                <c:pt idx="14">
                  <c:v>1.3661119725206339E-2</c:v>
                </c:pt>
                <c:pt idx="15">
                  <c:v>1.3360031695627494E-2</c:v>
                </c:pt>
                <c:pt idx="16">
                  <c:v>5.1107673568215883E-3</c:v>
                </c:pt>
                <c:pt idx="17">
                  <c:v>-1.0521315543143839E-3</c:v>
                </c:pt>
                <c:pt idx="18">
                  <c:v>4.471043405266828E-3</c:v>
                </c:pt>
                <c:pt idx="19">
                  <c:v>-9.4752453947288817E-4</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c:f>
              <c:strCache>
                <c:ptCount val="1"/>
                <c:pt idx="0">
                  <c:v>cum_change</c:v>
                </c:pt>
              </c:strCache>
            </c:strRef>
          </c:tx>
          <c:spPr>
            <a:ln w="19050" cap="rnd">
              <a:solidFill>
                <a:srgbClr val="054372">
                  <a:alpha val="50000"/>
                </a:srgbClr>
              </a:solidFill>
              <a:round/>
            </a:ln>
            <a:effectLst/>
          </c:spPr>
          <c:marker>
            <c:symbol val="none"/>
          </c:marker>
          <c:cat>
            <c:numRef>
              <c:f>'data 8h30'!$G$3:$G$22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8h30'!$K$3:$K$22</c:f>
              <c:numCache>
                <c:formatCode>General</c:formatCode>
                <c:ptCount val="20"/>
                <c:pt idx="0">
                  <c:v>0.13874346356685163</c:v>
                </c:pt>
                <c:pt idx="1">
                  <c:v>0.12298861011038897</c:v>
                </c:pt>
                <c:pt idx="2">
                  <c:v>0.11811271954666824</c:v>
                </c:pt>
                <c:pt idx="3">
                  <c:v>0.11313999061304814</c:v>
                </c:pt>
                <c:pt idx="4">
                  <c:v>0.11493347286413447</c:v>
                </c:pt>
                <c:pt idx="5">
                  <c:v>9.7784276354076827E-2</c:v>
                </c:pt>
                <c:pt idx="6">
                  <c:v>0.10742590835119925</c:v>
                </c:pt>
                <c:pt idx="7">
                  <c:v>0.10179179610863764</c:v>
                </c:pt>
                <c:pt idx="8">
                  <c:v>8.9230067020461545E-2</c:v>
                </c:pt>
                <c:pt idx="9">
                  <c:v>7.6317805710457431E-2</c:v>
                </c:pt>
                <c:pt idx="10">
                  <c:v>8.3679306967112788E-2</c:v>
                </c:pt>
                <c:pt idx="11">
                  <c:v>7.6370680081027209E-2</c:v>
                </c:pt>
                <c:pt idx="12">
                  <c:v>6.0650667539055569E-2</c:v>
                </c:pt>
                <c:pt idx="13">
                  <c:v>4.3758000695841015E-2</c:v>
                </c:pt>
                <c:pt idx="14">
                  <c:v>3.4603306089134978E-2</c:v>
                </c:pt>
                <c:pt idx="15">
                  <c:v>2.0942186363928639E-2</c:v>
                </c:pt>
                <c:pt idx="16">
                  <c:v>7.5821546683011443E-3</c:v>
                </c:pt>
                <c:pt idx="17">
                  <c:v>2.4713873114795559E-3</c:v>
                </c:pt>
                <c:pt idx="18">
                  <c:v>3.5235188657939398E-3</c:v>
                </c:pt>
                <c:pt idx="19">
                  <c:v>-9.4752453947288817E-4</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c:f>
              <c:strCache>
                <c:ptCount val="1"/>
                <c:pt idx="0">
                  <c:v>1d_change</c:v>
                </c:pt>
              </c:strCache>
            </c:strRef>
          </c:tx>
          <c:spPr>
            <a:solidFill>
              <a:srgbClr val="00B050">
                <a:alpha val="20000"/>
              </a:srgbClr>
            </a:solidFill>
            <a:ln w="25400">
              <a:noFill/>
            </a:ln>
            <a:effectLst/>
          </c:spPr>
          <c:invertIfNegative val="1"/>
          <c:cat>
            <c:numRef>
              <c:f>'data 8h30'!$M$3:$M$22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8h30'!$P$3:$P$22</c:f>
              <c:numCache>
                <c:formatCode>General</c:formatCode>
                <c:ptCount val="20"/>
                <c:pt idx="0">
                  <c:v>1.1954572624028659E-2</c:v>
                </c:pt>
                <c:pt idx="1">
                  <c:v>1.0570824524312794E-2</c:v>
                </c:pt>
                <c:pt idx="2">
                  <c:v>1.5124016938898865E-3</c:v>
                </c:pt>
                <c:pt idx="3">
                  <c:v>-1.2084592145015227E-3</c:v>
                </c:pt>
                <c:pt idx="4">
                  <c:v>1.8775007694675327E-2</c:v>
                </c:pt>
                <c:pt idx="5">
                  <c:v>-8.2417582417582125E-3</c:v>
                </c:pt>
                <c:pt idx="6">
                  <c:v>0</c:v>
                </c:pt>
                <c:pt idx="7">
                  <c:v>1.2360939431396822E-2</c:v>
                </c:pt>
                <c:pt idx="8">
                  <c:v>1.5056461731492998E-2</c:v>
                </c:pt>
                <c:pt idx="9">
                  <c:v>-4.4965971717683129E-3</c:v>
                </c:pt>
                <c:pt idx="10">
                  <c:v>3.3209641435767434E-3</c:v>
                </c:pt>
                <c:pt idx="11">
                  <c:v>1.7858281500100048E-2</c:v>
                </c:pt>
                <c:pt idx="12">
                  <c:v>2.2765834581906397E-2</c:v>
                </c:pt>
                <c:pt idx="13">
                  <c:v>1.388888888888884E-2</c:v>
                </c:pt>
                <c:pt idx="14">
                  <c:v>1.279387452179459E-2</c:v>
                </c:pt>
                <c:pt idx="15">
                  <c:v>1.406063981031247E-2</c:v>
                </c:pt>
                <c:pt idx="16">
                  <c:v>8.157383901257198E-4</c:v>
                </c:pt>
                <c:pt idx="17">
                  <c:v>8.8456751127230504E-4</c:v>
                </c:pt>
                <c:pt idx="18">
                  <c:v>7.1957239249957894E-3</c:v>
                </c:pt>
                <c:pt idx="19">
                  <c:v>-2.3246441069441071E-3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c:f>
              <c:strCache>
                <c:ptCount val="1"/>
                <c:pt idx="0">
                  <c:v>cum_change</c:v>
                </c:pt>
              </c:strCache>
            </c:strRef>
          </c:tx>
          <c:spPr>
            <a:ln w="19050" cap="rnd">
              <a:solidFill>
                <a:srgbClr val="054372">
                  <a:alpha val="50000"/>
                </a:srgbClr>
              </a:solidFill>
              <a:round/>
            </a:ln>
            <a:effectLst/>
          </c:spPr>
          <c:marker>
            <c:symbol val="none"/>
          </c:marker>
          <c:cat>
            <c:numRef>
              <c:f>'data 8h30'!$M$3:$M$22</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8h30'!$Q$3:$Q$22</c:f>
              <c:numCache>
                <c:formatCode>General</c:formatCode>
                <c:ptCount val="20"/>
                <c:pt idx="0">
                  <c:v>0.14754326223779723</c:v>
                </c:pt>
                <c:pt idx="1">
                  <c:v>0.13558868961376858</c:v>
                </c:pt>
                <c:pt idx="2">
                  <c:v>0.12501786508945578</c:v>
                </c:pt>
                <c:pt idx="3">
                  <c:v>0.1235054633955659</c:v>
                </c:pt>
                <c:pt idx="4">
                  <c:v>0.12471392261006742</c:v>
                </c:pt>
                <c:pt idx="5">
                  <c:v>0.10593891491539209</c:v>
                </c:pt>
                <c:pt idx="6">
                  <c:v>0.1141806731571503</c:v>
                </c:pt>
                <c:pt idx="7">
                  <c:v>0.1141806731571503</c:v>
                </c:pt>
                <c:pt idx="8">
                  <c:v>0.10181973372575348</c:v>
                </c:pt>
                <c:pt idx="9">
                  <c:v>8.6763271994260482E-2</c:v>
                </c:pt>
                <c:pt idx="10">
                  <c:v>9.1259869166028795E-2</c:v>
                </c:pt>
                <c:pt idx="11">
                  <c:v>8.7938905022452052E-2</c:v>
                </c:pt>
                <c:pt idx="12">
                  <c:v>7.0080623522352004E-2</c:v>
                </c:pt>
                <c:pt idx="13">
                  <c:v>4.7314788940445607E-2</c:v>
                </c:pt>
                <c:pt idx="14">
                  <c:v>3.3425900051556767E-2</c:v>
                </c:pt>
                <c:pt idx="15">
                  <c:v>2.0632025529762177E-2</c:v>
                </c:pt>
                <c:pt idx="16">
                  <c:v>6.5713857194497072E-3</c:v>
                </c:pt>
                <c:pt idx="17">
                  <c:v>5.7556473293239874E-3</c:v>
                </c:pt>
                <c:pt idx="18">
                  <c:v>4.8710798180516823E-3</c:v>
                </c:pt>
                <c:pt idx="19">
                  <c:v>-2.3246441069441071E-3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8h30'!$D$24</c:f>
              <c:strCache>
                <c:ptCount val="1"/>
                <c:pt idx="0">
                  <c:v>1d_change</c:v>
                </c:pt>
              </c:strCache>
            </c:strRef>
          </c:tx>
          <c:spPr>
            <a:solidFill>
              <a:srgbClr val="00B050">
                <a:alpha val="20000"/>
              </a:srgbClr>
            </a:solidFill>
            <a:ln w="25400">
              <a:noFill/>
            </a:ln>
            <a:effectLst/>
          </c:spPr>
          <c:invertIfNegative val="1"/>
          <c:cat>
            <c:numRef>
              <c:f>'data 8h30'!$A$25:$A$44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45841</c:v>
                </c:pt>
                <c:pt idx="16">
                  <c:v>45840</c:v>
                </c:pt>
                <c:pt idx="17">
                  <c:v>45839</c:v>
                </c:pt>
                <c:pt idx="18">
                  <c:v>45838</c:v>
                </c:pt>
                <c:pt idx="19">
                  <c:v>45835</c:v>
                </c:pt>
              </c:numCache>
            </c:numRef>
          </c:cat>
          <c:val>
            <c:numRef>
              <c:f>'data 8h30'!$D$25:$D$44</c:f>
              <c:numCache>
                <c:formatCode>General</c:formatCode>
                <c:ptCount val="20"/>
                <c:pt idx="0">
                  <c:v>4.6541400835771185E-3</c:v>
                </c:pt>
                <c:pt idx="1">
                  <c:v>-7.0290352014998891E-3</c:v>
                </c:pt>
                <c:pt idx="2">
                  <c:v>1.1411680802273505E-2</c:v>
                </c:pt>
                <c:pt idx="3">
                  <c:v>4.0469013650306085E-3</c:v>
                </c:pt>
                <c:pt idx="4">
                  <c:v>-4.3121670678880619E-4</c:v>
                </c:pt>
                <c:pt idx="5">
                  <c:v>-3.19879761458286E-3</c:v>
                </c:pt>
                <c:pt idx="6">
                  <c:v>5.1905585060372239E-3</c:v>
                </c:pt>
                <c:pt idx="7">
                  <c:v>5.2584028233635394E-3</c:v>
                </c:pt>
                <c:pt idx="8">
                  <c:v>-9.8147284185888806E-3</c:v>
                </c:pt>
                <c:pt idx="9">
                  <c:v>1.9863357216372002E-3</c:v>
                </c:pt>
                <c:pt idx="10">
                  <c:v>-6.2513975688338608E-3</c:v>
                </c:pt>
                <c:pt idx="11">
                  <c:v>4.3262976850235724E-3</c:v>
                </c:pt>
                <c:pt idx="12">
                  <c:v>4.9171635850882023E-3</c:v>
                </c:pt>
                <c:pt idx="13">
                  <c:v>-3.7291428205490362E-3</c:v>
                </c:pt>
                <c:pt idx="14">
                  <c:v>-9.4174817516466947E-3</c:v>
                </c:pt>
                <c:pt idx="15">
                  <c:v>7.7355029130632413E-3</c:v>
                </c:pt>
                <c:pt idx="16">
                  <c:v>-2.3642083611152831E-4</c:v>
                </c:pt>
                <c:pt idx="17">
                  <c:v>9.0752685466786165E-3</c:v>
                </c:pt>
                <c:pt idx="18">
                  <c:v>6.2871883294066677E-3</c:v>
                </c:pt>
                <c:pt idx="19">
                  <c:v>9.9668399232881733E-3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8h30'!$E$24</c:f>
              <c:strCache>
                <c:ptCount val="1"/>
                <c:pt idx="0">
                  <c:v>cum_change</c:v>
                </c:pt>
              </c:strCache>
            </c:strRef>
          </c:tx>
          <c:spPr>
            <a:ln w="19050" cap="rnd">
              <a:solidFill>
                <a:srgbClr val="054372">
                  <a:alpha val="50000"/>
                </a:srgbClr>
              </a:solidFill>
              <a:round/>
            </a:ln>
            <a:effectLst/>
          </c:spPr>
          <c:marker>
            <c:symbol val="none"/>
          </c:marker>
          <c:cat>
            <c:numRef>
              <c:f>'data 8h30'!$A$25:$A$44</c:f>
              <c:numCache>
                <c:formatCode>m/d/yyyy</c:formatCode>
                <c:ptCount val="20"/>
                <c:pt idx="0">
                  <c:v>45863</c:v>
                </c:pt>
                <c:pt idx="1">
                  <c:v>45862</c:v>
                </c:pt>
                <c:pt idx="2">
                  <c:v>45861</c:v>
                </c:pt>
                <c:pt idx="3">
                  <c:v>45860</c:v>
                </c:pt>
                <c:pt idx="4">
                  <c:v>45859</c:v>
                </c:pt>
                <c:pt idx="5">
                  <c:v>45856</c:v>
                </c:pt>
                <c:pt idx="6">
                  <c:v>45855</c:v>
                </c:pt>
                <c:pt idx="7">
                  <c:v>45854</c:v>
                </c:pt>
                <c:pt idx="8">
                  <c:v>45853</c:v>
                </c:pt>
                <c:pt idx="9">
                  <c:v>45852</c:v>
                </c:pt>
                <c:pt idx="10">
                  <c:v>45849</c:v>
                </c:pt>
                <c:pt idx="11">
                  <c:v>45848</c:v>
                </c:pt>
                <c:pt idx="12">
                  <c:v>45847</c:v>
                </c:pt>
                <c:pt idx="13">
                  <c:v>45846</c:v>
                </c:pt>
                <c:pt idx="14">
                  <c:v>45845</c:v>
                </c:pt>
                <c:pt idx="15">
                  <c:v>45841</c:v>
                </c:pt>
                <c:pt idx="16">
                  <c:v>45840</c:v>
                </c:pt>
                <c:pt idx="17">
                  <c:v>45839</c:v>
                </c:pt>
                <c:pt idx="18">
                  <c:v>45838</c:v>
                </c:pt>
                <c:pt idx="19">
                  <c:v>45835</c:v>
                </c:pt>
              </c:numCache>
            </c:numRef>
          </c:cat>
          <c:val>
            <c:numRef>
              <c:f>'data 8h30'!$E$25:$E$44</c:f>
              <c:numCache>
                <c:formatCode>General</c:formatCode>
                <c:ptCount val="20"/>
                <c:pt idx="0">
                  <c:v>3.4748059365866113E-2</c:v>
                </c:pt>
                <c:pt idx="1">
                  <c:v>3.0093919282288994E-2</c:v>
                </c:pt>
                <c:pt idx="2">
                  <c:v>3.7122954483788884E-2</c:v>
                </c:pt>
                <c:pt idx="3">
                  <c:v>2.5711273681515379E-2</c:v>
                </c:pt>
                <c:pt idx="4">
                  <c:v>2.166437231648477E-2</c:v>
                </c:pt>
                <c:pt idx="5">
                  <c:v>2.2095589023273576E-2</c:v>
                </c:pt>
                <c:pt idx="6">
                  <c:v>2.5294386637856436E-2</c:v>
                </c:pt>
                <c:pt idx="7">
                  <c:v>2.0103828131819212E-2</c:v>
                </c:pt>
                <c:pt idx="8">
                  <c:v>1.4845425308455673E-2</c:v>
                </c:pt>
                <c:pt idx="9">
                  <c:v>2.4660153727044554E-2</c:v>
                </c:pt>
                <c:pt idx="10">
                  <c:v>2.2673818005407353E-2</c:v>
                </c:pt>
                <c:pt idx="11">
                  <c:v>2.8925215574241214E-2</c:v>
                </c:pt>
                <c:pt idx="12">
                  <c:v>2.4598917889217642E-2</c:v>
                </c:pt>
                <c:pt idx="13">
                  <c:v>1.968175430412944E-2</c:v>
                </c:pt>
                <c:pt idx="14">
                  <c:v>2.3410897124678476E-2</c:v>
                </c:pt>
                <c:pt idx="15">
                  <c:v>3.282837887632517E-2</c:v>
                </c:pt>
                <c:pt idx="16">
                  <c:v>2.5092875963261929E-2</c:v>
                </c:pt>
                <c:pt idx="17">
                  <c:v>2.5329296799373457E-2</c:v>
                </c:pt>
                <c:pt idx="18">
                  <c:v>1.6254028252694841E-2</c:v>
                </c:pt>
                <c:pt idx="19">
                  <c:v>9.9668399232881733E-3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8h30'!$J$24</c:f>
              <c:strCache>
                <c:ptCount val="1"/>
                <c:pt idx="0">
                  <c:v>1d_change</c:v>
                </c:pt>
              </c:strCache>
            </c:strRef>
          </c:tx>
          <c:spPr>
            <a:solidFill>
              <a:srgbClr val="00B050">
                <a:alpha val="20000"/>
              </a:srgbClr>
            </a:solidFill>
            <a:ln w="25400">
              <a:noFill/>
            </a:ln>
            <a:effectLst/>
          </c:spPr>
          <c:invertIfNegative val="1"/>
          <c:cat>
            <c:numRef>
              <c:f>'data 8h30'!$G$25:$G$44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8h30'!$J$25:$J$44</c:f>
              <c:numCache>
                <c:formatCode>General</c:formatCode>
                <c:ptCount val="20"/>
                <c:pt idx="0">
                  <c:v>1.4780714016420227E-3</c:v>
                </c:pt>
                <c:pt idx="1">
                  <c:v>-1.9763422408369813E-3</c:v>
                </c:pt>
                <c:pt idx="2">
                  <c:v>8.4842427485993799E-3</c:v>
                </c:pt>
                <c:pt idx="3">
                  <c:v>4.17569362129111E-3</c:v>
                </c:pt>
                <c:pt idx="4">
                  <c:v>1.2004158060923142E-3</c:v>
                </c:pt>
                <c:pt idx="5">
                  <c:v>2.320933986147411E-3</c:v>
                </c:pt>
                <c:pt idx="6">
                  <c:v>2.1710967466961328E-3</c:v>
                </c:pt>
                <c:pt idx="7">
                  <c:v>5.1632315685727903E-3</c:v>
                </c:pt>
                <c:pt idx="8">
                  <c:v>-1.3168590295471461E-3</c:v>
                </c:pt>
                <c:pt idx="9">
                  <c:v>-6.6391267301229018E-3</c:v>
                </c:pt>
                <c:pt idx="10">
                  <c:v>6.368268447209946E-3</c:v>
                </c:pt>
                <c:pt idx="11">
                  <c:v>-3.8481892653264849E-3</c:v>
                </c:pt>
                <c:pt idx="12">
                  <c:v>1.2252214469260947E-2</c:v>
                </c:pt>
                <c:pt idx="13">
                  <c:v>1.4501449262573907E-3</c:v>
                </c:pt>
                <c:pt idx="14">
                  <c:v>5.4106909966824546E-3</c:v>
                </c:pt>
                <c:pt idx="15">
                  <c:v>-1.8565170133685305E-3</c:v>
                </c:pt>
                <c:pt idx="16">
                  <c:v>-3.2872320255616927E-5</c:v>
                </c:pt>
                <c:pt idx="17">
                  <c:v>5.5283734524556039E-3</c:v>
                </c:pt>
                <c:pt idx="18">
                  <c:v>-1.2110698565546141E-3</c:v>
                </c:pt>
                <c:pt idx="19">
                  <c:v>2.7816720195228406E-3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8h30'!$K$24</c:f>
              <c:strCache>
                <c:ptCount val="1"/>
                <c:pt idx="0">
                  <c:v>cum_change</c:v>
                </c:pt>
              </c:strCache>
            </c:strRef>
          </c:tx>
          <c:spPr>
            <a:ln w="19050" cap="rnd">
              <a:solidFill>
                <a:srgbClr val="054372">
                  <a:alpha val="50000"/>
                </a:srgbClr>
              </a:solidFill>
              <a:round/>
            </a:ln>
            <a:effectLst/>
          </c:spPr>
          <c:marker>
            <c:symbol val="none"/>
          </c:marker>
          <c:cat>
            <c:numRef>
              <c:f>'data 8h30'!$G$25:$G$44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8h30'!$K$25:$K$44</c:f>
              <c:numCache>
                <c:formatCode>General</c:formatCode>
                <c:ptCount val="20"/>
                <c:pt idx="0">
                  <c:v>4.1904073734418068E-2</c:v>
                </c:pt>
                <c:pt idx="1">
                  <c:v>4.0426002332776045E-2</c:v>
                </c:pt>
                <c:pt idx="2">
                  <c:v>4.2402344573613027E-2</c:v>
                </c:pt>
                <c:pt idx="3">
                  <c:v>3.3918101825013647E-2</c:v>
                </c:pt>
                <c:pt idx="4">
                  <c:v>2.9742408203722537E-2</c:v>
                </c:pt>
                <c:pt idx="5">
                  <c:v>2.8541992397630223E-2</c:v>
                </c:pt>
                <c:pt idx="6">
                  <c:v>2.6221058411482812E-2</c:v>
                </c:pt>
                <c:pt idx="7">
                  <c:v>2.4049961664786679E-2</c:v>
                </c:pt>
                <c:pt idx="8">
                  <c:v>1.8886730096213888E-2</c:v>
                </c:pt>
                <c:pt idx="9">
                  <c:v>2.0203589125761034E-2</c:v>
                </c:pt>
                <c:pt idx="10">
                  <c:v>2.6842715855883936E-2</c:v>
                </c:pt>
                <c:pt idx="11">
                  <c:v>2.047444740867399E-2</c:v>
                </c:pt>
                <c:pt idx="12">
                  <c:v>2.4322636674000475E-2</c:v>
                </c:pt>
                <c:pt idx="13">
                  <c:v>1.2070422204739528E-2</c:v>
                </c:pt>
                <c:pt idx="14">
                  <c:v>1.0620277278482138E-2</c:v>
                </c:pt>
                <c:pt idx="15">
                  <c:v>5.209586281799683E-3</c:v>
                </c:pt>
                <c:pt idx="16">
                  <c:v>7.0661032951682134E-3</c:v>
                </c:pt>
                <c:pt idx="17">
                  <c:v>7.0989756154238304E-3</c:v>
                </c:pt>
                <c:pt idx="18">
                  <c:v>1.5706021629682265E-3</c:v>
                </c:pt>
                <c:pt idx="19">
                  <c:v>2.7816720195228406E-3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8h30'!$P$24</c:f>
              <c:strCache>
                <c:ptCount val="1"/>
                <c:pt idx="0">
                  <c:v>1d_change</c:v>
                </c:pt>
              </c:strCache>
            </c:strRef>
          </c:tx>
          <c:spPr>
            <a:solidFill>
              <a:srgbClr val="00B050">
                <a:alpha val="20000"/>
              </a:srgbClr>
            </a:solidFill>
            <a:ln w="25400">
              <a:noFill/>
            </a:ln>
            <a:effectLst/>
          </c:spPr>
          <c:invertIfNegative val="1"/>
          <c:cat>
            <c:numRef>
              <c:f>'data 8h30'!$M$25:$M$44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8h30'!$P$25:$P$44</c:f>
              <c:numCache>
                <c:formatCode>General</c:formatCode>
                <c:ptCount val="20"/>
                <c:pt idx="0">
                  <c:v>1.1914716230292388E-3</c:v>
                </c:pt>
                <c:pt idx="1">
                  <c:v>-3.3478779315430085E-3</c:v>
                </c:pt>
                <c:pt idx="2">
                  <c:v>6.5401343806652523E-3</c:v>
                </c:pt>
                <c:pt idx="3">
                  <c:v>1.2200688650487734E-4</c:v>
                </c:pt>
                <c:pt idx="4">
                  <c:v>6.1997523473338312E-3</c:v>
                </c:pt>
                <c:pt idx="5">
                  <c:v>7.1604803705347386E-3</c:v>
                </c:pt>
                <c:pt idx="6">
                  <c:v>5.0207856109132365E-3</c:v>
                </c:pt>
                <c:pt idx="7">
                  <c:v>3.7241481186247594E-3</c:v>
                </c:pt>
                <c:pt idx="8">
                  <c:v>-3.4862318222261823E-4</c:v>
                </c:pt>
                <c:pt idx="9">
                  <c:v>-4.1626648824131252E-3</c:v>
                </c:pt>
                <c:pt idx="10">
                  <c:v>2.698626190612341E-3</c:v>
                </c:pt>
                <c:pt idx="11">
                  <c:v>1.4114137531251458E-4</c:v>
                </c:pt>
                <c:pt idx="12">
                  <c:v>4.7615483062730668E-3</c:v>
                </c:pt>
                <c:pt idx="13">
                  <c:v>-1.2654217163762249E-3</c:v>
                </c:pt>
                <c:pt idx="14">
                  <c:v>7.0104384747033954E-3</c:v>
                </c:pt>
                <c:pt idx="15">
                  <c:v>2.3272788225581209E-4</c:v>
                </c:pt>
                <c:pt idx="16">
                  <c:v>3.2268046698309405E-3</c:v>
                </c:pt>
                <c:pt idx="17">
                  <c:v>1.8403867476324276E-3</c:v>
                </c:pt>
                <c:pt idx="18">
                  <c:v>-8.5455463215144967E-4</c:v>
                </c:pt>
                <c:pt idx="19">
                  <c:v>3.8676340075360915E-3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8h30'!$Q$24</c:f>
              <c:strCache>
                <c:ptCount val="1"/>
                <c:pt idx="0">
                  <c:v>cum_change</c:v>
                </c:pt>
              </c:strCache>
            </c:strRef>
          </c:tx>
          <c:spPr>
            <a:ln w="19050" cap="rnd">
              <a:solidFill>
                <a:srgbClr val="054372">
                  <a:alpha val="50000"/>
                </a:srgbClr>
              </a:solidFill>
              <a:round/>
            </a:ln>
            <a:effectLst/>
          </c:spPr>
          <c:marker>
            <c:symbol val="none"/>
          </c:marker>
          <c:cat>
            <c:numRef>
              <c:f>'data 8h30'!$M$25:$M$44</c:f>
              <c:numCache>
                <c:formatCode>m/d/yyyy</c:formatCode>
                <c:ptCount val="20"/>
                <c:pt idx="0">
                  <c:v>45866</c:v>
                </c:pt>
                <c:pt idx="1">
                  <c:v>45863</c:v>
                </c:pt>
                <c:pt idx="2">
                  <c:v>45862</c:v>
                </c:pt>
                <c:pt idx="3">
                  <c:v>45861</c:v>
                </c:pt>
                <c:pt idx="4">
                  <c:v>45860</c:v>
                </c:pt>
                <c:pt idx="5">
                  <c:v>45859</c:v>
                </c:pt>
                <c:pt idx="6">
                  <c:v>45856</c:v>
                </c:pt>
                <c:pt idx="7">
                  <c:v>45855</c:v>
                </c:pt>
                <c:pt idx="8">
                  <c:v>45854</c:v>
                </c:pt>
                <c:pt idx="9">
                  <c:v>45853</c:v>
                </c:pt>
                <c:pt idx="10">
                  <c:v>45852</c:v>
                </c:pt>
                <c:pt idx="11">
                  <c:v>45849</c:v>
                </c:pt>
                <c:pt idx="12">
                  <c:v>45848</c:v>
                </c:pt>
                <c:pt idx="13">
                  <c:v>45847</c:v>
                </c:pt>
                <c:pt idx="14">
                  <c:v>45846</c:v>
                </c:pt>
                <c:pt idx="15">
                  <c:v>45845</c:v>
                </c:pt>
                <c:pt idx="16">
                  <c:v>45842</c:v>
                </c:pt>
                <c:pt idx="17">
                  <c:v>45841</c:v>
                </c:pt>
                <c:pt idx="18">
                  <c:v>45840</c:v>
                </c:pt>
                <c:pt idx="19">
                  <c:v>45839</c:v>
                </c:pt>
              </c:numCache>
            </c:numRef>
          </c:cat>
          <c:val>
            <c:numRef>
              <c:f>'data 8h30'!$Q$25:$Q$44</c:f>
              <c:numCache>
                <c:formatCode>General</c:formatCode>
                <c:ptCount val="20"/>
                <c:pt idx="0">
                  <c:v>4.3758944647056097E-2</c:v>
                </c:pt>
                <c:pt idx="1">
                  <c:v>4.2567473024026858E-2</c:v>
                </c:pt>
                <c:pt idx="2">
                  <c:v>4.5915350955569867E-2</c:v>
                </c:pt>
                <c:pt idx="3">
                  <c:v>3.9375216574904615E-2</c:v>
                </c:pt>
                <c:pt idx="4">
                  <c:v>3.9253209688399737E-2</c:v>
                </c:pt>
                <c:pt idx="5">
                  <c:v>3.3053457341065906E-2</c:v>
                </c:pt>
                <c:pt idx="6">
                  <c:v>2.5892976970531167E-2</c:v>
                </c:pt>
                <c:pt idx="7">
                  <c:v>2.0872191359617931E-2</c:v>
                </c:pt>
                <c:pt idx="8">
                  <c:v>1.7148043240993172E-2</c:v>
                </c:pt>
                <c:pt idx="9">
                  <c:v>1.749666642321579E-2</c:v>
                </c:pt>
                <c:pt idx="10">
                  <c:v>2.1659331305628915E-2</c:v>
                </c:pt>
                <c:pt idx="11">
                  <c:v>1.8960705115016574E-2</c:v>
                </c:pt>
                <c:pt idx="12">
                  <c:v>1.8819563739704059E-2</c:v>
                </c:pt>
                <c:pt idx="13">
                  <c:v>1.4058015433430993E-2</c:v>
                </c:pt>
                <c:pt idx="14">
                  <c:v>1.5323437149807217E-2</c:v>
                </c:pt>
                <c:pt idx="15">
                  <c:v>8.3129986751038221E-3</c:v>
                </c:pt>
                <c:pt idx="16">
                  <c:v>8.08027079284801E-3</c:v>
                </c:pt>
                <c:pt idx="17">
                  <c:v>4.8534661230170695E-3</c:v>
                </c:pt>
                <c:pt idx="18">
                  <c:v>3.0130793753846419E-3</c:v>
                </c:pt>
                <c:pt idx="19">
                  <c:v>3.8676340075360915E-3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8h30'!$D$46</c:f>
              <c:strCache>
                <c:ptCount val="1"/>
                <c:pt idx="0">
                  <c:v>1d_change</c:v>
                </c:pt>
              </c:strCache>
            </c:strRef>
          </c:tx>
          <c:spPr>
            <a:solidFill>
              <a:srgbClr val="00B050">
                <a:alpha val="20000"/>
              </a:srgbClr>
            </a:solidFill>
            <a:ln w="25400">
              <a:noFill/>
            </a:ln>
            <a:effectLst/>
          </c:spPr>
          <c:invertIfNegative val="1"/>
          <c:cat>
            <c:numRef>
              <c:f>'data 8h30'!$A$47:$A$66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8h30'!$D$47:$D$66</c:f>
              <c:numCache>
                <c:formatCode>General</c:formatCode>
                <c:ptCount val="20"/>
                <c:pt idx="0">
                  <c:v>1.3245261779366579E-3</c:v>
                </c:pt>
                <c:pt idx="1">
                  <c:v>-2.3358974733246329E-3</c:v>
                </c:pt>
                <c:pt idx="2">
                  <c:v>-7.6473540618465785E-3</c:v>
                </c:pt>
                <c:pt idx="3">
                  <c:v>-5.6379678138848144E-3</c:v>
                </c:pt>
                <c:pt idx="4">
                  <c:v>-9.1779117885240069E-3</c:v>
                </c:pt>
                <c:pt idx="5">
                  <c:v>8.6885428554648314E-3</c:v>
                </c:pt>
                <c:pt idx="6">
                  <c:v>1.3497264044440627E-2</c:v>
                </c:pt>
                <c:pt idx="7">
                  <c:v>-1.5034382564399484E-3</c:v>
                </c:pt>
                <c:pt idx="8">
                  <c:v>8.9568270873807698E-4</c:v>
                </c:pt>
                <c:pt idx="9">
                  <c:v>3.0263556994232221E-3</c:v>
                </c:pt>
                <c:pt idx="10">
                  <c:v>-1.860664795905298E-3</c:v>
                </c:pt>
                <c:pt idx="11">
                  <c:v>4.008848984901503E-3</c:v>
                </c:pt>
                <c:pt idx="12">
                  <c:v>-4.0214109350789062E-3</c:v>
                </c:pt>
                <c:pt idx="13">
                  <c:v>-4.9316178764158281E-3</c:v>
                </c:pt>
                <c:pt idx="14">
                  <c:v>2.6253780966791762E-3</c:v>
                </c:pt>
                <c:pt idx="15">
                  <c:v>1.2351711297449164E-3</c:v>
                </c:pt>
                <c:pt idx="16">
                  <c:v>8.5766736535968224E-3</c:v>
                </c:pt>
                <c:pt idx="17">
                  <c:v>1.5330446345978022E-3</c:v>
                </c:pt>
                <c:pt idx="18">
                  <c:v>4.0345165445567766E-3</c:v>
                </c:pt>
                <c:pt idx="19">
                  <c:v>-8.8240135472401615E-3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8h30'!$E$46</c:f>
              <c:strCache>
                <c:ptCount val="1"/>
                <c:pt idx="0">
                  <c:v>cum_change</c:v>
                </c:pt>
              </c:strCache>
            </c:strRef>
          </c:tx>
          <c:spPr>
            <a:ln w="19050" cap="rnd">
              <a:solidFill>
                <a:srgbClr val="054372">
                  <a:alpha val="50000"/>
                </a:srgbClr>
              </a:solidFill>
              <a:round/>
            </a:ln>
            <a:effectLst/>
          </c:spPr>
          <c:marker>
            <c:symbol val="none"/>
          </c:marker>
          <c:cat>
            <c:numRef>
              <c:f>'data 8h30'!$A$47:$A$66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8h30'!$E$47:$E$66</c:f>
              <c:numCache>
                <c:formatCode>General</c:formatCode>
                <c:ptCount val="20"/>
                <c:pt idx="0">
                  <c:v>3.5057279814202369E-3</c:v>
                </c:pt>
                <c:pt idx="1">
                  <c:v>2.1812018034835789E-3</c:v>
                </c:pt>
                <c:pt idx="2">
                  <c:v>4.5170992768082119E-3</c:v>
                </c:pt>
                <c:pt idx="3">
                  <c:v>1.216445333865479E-2</c:v>
                </c:pt>
                <c:pt idx="4">
                  <c:v>1.7802421152539605E-2</c:v>
                </c:pt>
                <c:pt idx="5">
                  <c:v>2.6980332941063612E-2</c:v>
                </c:pt>
                <c:pt idx="6">
                  <c:v>1.829179008559878E-2</c:v>
                </c:pt>
                <c:pt idx="7">
                  <c:v>4.7945260411581536E-3</c:v>
                </c:pt>
                <c:pt idx="8">
                  <c:v>6.2979642975981021E-3</c:v>
                </c:pt>
                <c:pt idx="9">
                  <c:v>5.4022815888600251E-3</c:v>
                </c:pt>
                <c:pt idx="10">
                  <c:v>2.3759258894368029E-3</c:v>
                </c:pt>
                <c:pt idx="11">
                  <c:v>4.2365906853421009E-3</c:v>
                </c:pt>
                <c:pt idx="12">
                  <c:v>2.2774170044059794E-4</c:v>
                </c:pt>
                <c:pt idx="13">
                  <c:v>4.2491526355195042E-3</c:v>
                </c:pt>
                <c:pt idx="14">
                  <c:v>9.1807705119353322E-3</c:v>
                </c:pt>
                <c:pt idx="15">
                  <c:v>6.555392415256156E-3</c:v>
                </c:pt>
                <c:pt idx="16">
                  <c:v>5.3202212855112396E-3</c:v>
                </c:pt>
                <c:pt idx="17">
                  <c:v>-3.2564523680855828E-3</c:v>
                </c:pt>
                <c:pt idx="18">
                  <c:v>-4.789497002683385E-3</c:v>
                </c:pt>
                <c:pt idx="19">
                  <c:v>-8.8240135472401615E-3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8h30'!$J$46</c:f>
              <c:strCache>
                <c:ptCount val="1"/>
                <c:pt idx="0">
                  <c:v>1d_change</c:v>
                </c:pt>
              </c:strCache>
            </c:strRef>
          </c:tx>
          <c:spPr>
            <a:solidFill>
              <a:srgbClr val="00B050">
                <a:alpha val="20000"/>
              </a:srgbClr>
            </a:solidFill>
            <a:ln w="25400">
              <a:noFill/>
            </a:ln>
            <a:effectLst/>
          </c:spPr>
          <c:invertIfNegative val="1"/>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8h30'!$J$47:$J$66</c:f>
              <c:numCache>
                <c:formatCode>General</c:formatCode>
                <c:ptCount val="20"/>
                <c:pt idx="0">
                  <c:v>-8.8542115125922471E-3</c:v>
                </c:pt>
                <c:pt idx="1">
                  <c:v>7.589876250405414E-3</c:v>
                </c:pt>
                <c:pt idx="2">
                  <c:v>-1.9933757591881207E-3</c:v>
                </c:pt>
                <c:pt idx="3">
                  <c:v>4.4123772979621112E-2</c:v>
                </c:pt>
                <c:pt idx="4">
                  <c:v>-2.2514628869242603E-2</c:v>
                </c:pt>
                <c:pt idx="5">
                  <c:v>7.5157563468732924E-3</c:v>
                </c:pt>
                <c:pt idx="6">
                  <c:v>-1.0010793859575817E-2</c:v>
                </c:pt>
                <c:pt idx="7">
                  <c:v>8.8499398950691477E-2</c:v>
                </c:pt>
                <c:pt idx="8">
                  <c:v>4.5412632684932674E-2</c:v>
                </c:pt>
                <c:pt idx="9">
                  <c:v>-6.7278659195770807E-3</c:v>
                </c:pt>
                <c:pt idx="10">
                  <c:v>1.3168062493189137E-2</c:v>
                </c:pt>
                <c:pt idx="11">
                  <c:v>-3.396535474919582E-3</c:v>
                </c:pt>
                <c:pt idx="12">
                  <c:v>2.4679601031301956E-2</c:v>
                </c:pt>
                <c:pt idx="13">
                  <c:v>9.90571865111467E-3</c:v>
                </c:pt>
                <c:pt idx="14">
                  <c:v>-9.1815423962217091E-3</c:v>
                </c:pt>
                <c:pt idx="15">
                  <c:v>4.7717391785797592E-3</c:v>
                </c:pt>
                <c:pt idx="16">
                  <c:v>7.04787160913245E-3</c:v>
                </c:pt>
                <c:pt idx="17">
                  <c:v>2.6978110954914314E-2</c:v>
                </c:pt>
                <c:pt idx="18">
                  <c:v>2.1431102611646491E-3</c:v>
                </c:pt>
                <c:pt idx="19">
                  <c:v>-3.1918289257426458E-2</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8h30'!$K$46</c:f>
              <c:strCache>
                <c:ptCount val="1"/>
                <c:pt idx="0">
                  <c:v>cum_change</c:v>
                </c:pt>
              </c:strCache>
            </c:strRef>
          </c:tx>
          <c:spPr>
            <a:ln w="19050" cap="rnd">
              <a:solidFill>
                <a:srgbClr val="054372">
                  <a:alpha val="50000"/>
                </a:srgbClr>
              </a:solidFill>
              <a:round/>
            </a:ln>
            <a:effectLst/>
          </c:spPr>
          <c:marker>
            <c:symbol val="none"/>
          </c:marker>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8h30'!$K$47:$K$66</c:f>
              <c:numCache>
                <c:formatCode>General</c:formatCode>
                <c:ptCount val="20"/>
                <c:pt idx="0">
                  <c:v>0.18723840834317729</c:v>
                </c:pt>
                <c:pt idx="1">
                  <c:v>0.19609261985576953</c:v>
                </c:pt>
                <c:pt idx="2">
                  <c:v>0.18850274360536412</c:v>
                </c:pt>
                <c:pt idx="3">
                  <c:v>0.19049611936455224</c:v>
                </c:pt>
                <c:pt idx="4">
                  <c:v>0.14637234638493113</c:v>
                </c:pt>
                <c:pt idx="5">
                  <c:v>0.16888697525417373</c:v>
                </c:pt>
                <c:pt idx="6">
                  <c:v>0.16137121890730044</c:v>
                </c:pt>
                <c:pt idx="7">
                  <c:v>0.17138201276687626</c:v>
                </c:pt>
                <c:pt idx="8">
                  <c:v>8.288261381618478E-2</c:v>
                </c:pt>
                <c:pt idx="9">
                  <c:v>3.7469981131252106E-2</c:v>
                </c:pt>
                <c:pt idx="10">
                  <c:v>4.4197847050829187E-2</c:v>
                </c:pt>
                <c:pt idx="11">
                  <c:v>3.102978455764005E-2</c:v>
                </c:pt>
                <c:pt idx="12">
                  <c:v>3.4426320032559632E-2</c:v>
                </c:pt>
                <c:pt idx="13">
                  <c:v>9.7467190012576754E-3</c:v>
                </c:pt>
                <c:pt idx="14">
                  <c:v>-1.5899964985699455E-4</c:v>
                </c:pt>
                <c:pt idx="15">
                  <c:v>9.0225427463647145E-3</c:v>
                </c:pt>
                <c:pt idx="16">
                  <c:v>4.2508035677849554E-3</c:v>
                </c:pt>
                <c:pt idx="17">
                  <c:v>-2.7970680413474946E-3</c:v>
                </c:pt>
                <c:pt idx="18">
                  <c:v>-2.9775178996261809E-2</c:v>
                </c:pt>
                <c:pt idx="19">
                  <c:v>-3.1918289257426458E-2</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8h30'!$P$46</c:f>
              <c:strCache>
                <c:ptCount val="1"/>
                <c:pt idx="0">
                  <c:v>1d_change</c:v>
                </c:pt>
              </c:strCache>
            </c:strRef>
          </c:tx>
          <c:spPr>
            <a:solidFill>
              <a:srgbClr val="00B050">
                <a:alpha val="20000"/>
              </a:srgbClr>
            </a:solidFill>
            <a:ln w="25400">
              <a:noFill/>
            </a:ln>
            <a:effectLst/>
          </c:spPr>
          <c:invertIfNegative val="1"/>
          <c:cat>
            <c:numRef>
              <c:f>'data 8h30'!$M$47:$M$66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8h30'!$P$47:$P$66</c:f>
              <c:numCache>
                <c:formatCode>General</c:formatCode>
                <c:ptCount val="20"/>
                <c:pt idx="0">
                  <c:v>2.6218196231209134E-4</c:v>
                </c:pt>
                <c:pt idx="1">
                  <c:v>4.6675549205821287E-3</c:v>
                </c:pt>
                <c:pt idx="2">
                  <c:v>1.5015594753928774E-3</c:v>
                </c:pt>
                <c:pt idx="3">
                  <c:v>2.8508305798091715E-3</c:v>
                </c:pt>
                <c:pt idx="4">
                  <c:v>-1.9832627800802083E-3</c:v>
                </c:pt>
                <c:pt idx="5">
                  <c:v>-4.7082982885089386E-3</c:v>
                </c:pt>
                <c:pt idx="6">
                  <c:v>-1.0251407191124162E-3</c:v>
                </c:pt>
                <c:pt idx="7">
                  <c:v>1.4116606975700385E-4</c:v>
                </c:pt>
                <c:pt idx="8">
                  <c:v>-5.5536045056360228E-3</c:v>
                </c:pt>
                <c:pt idx="9">
                  <c:v>-4.50456228673346E-5</c:v>
                </c:pt>
                <c:pt idx="10">
                  <c:v>1.7976097988492423E-3</c:v>
                </c:pt>
                <c:pt idx="11">
                  <c:v>-3.0631144920764131E-3</c:v>
                </c:pt>
                <c:pt idx="12">
                  <c:v>5.2938359943530688E-3</c:v>
                </c:pt>
                <c:pt idx="13">
                  <c:v>2.8568217494973069E-5</c:v>
                </c:pt>
                <c:pt idx="14">
                  <c:v>4.4529847301744141E-5</c:v>
                </c:pt>
                <c:pt idx="15">
                  <c:v>2.3622026439731325E-3</c:v>
                </c:pt>
                <c:pt idx="16">
                  <c:v>3.222893790254977E-3</c:v>
                </c:pt>
                <c:pt idx="17">
                  <c:v>8.3130988329593869E-4</c:v>
                </c:pt>
                <c:pt idx="18">
                  <c:v>-1.4016903734903607E-4</c:v>
                </c:pt>
                <c:pt idx="19">
                  <c:v>1.0742460772001916E-3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8h30'!$Q$46</c:f>
              <c:strCache>
                <c:ptCount val="1"/>
                <c:pt idx="0">
                  <c:v>cum_change</c:v>
                </c:pt>
              </c:strCache>
            </c:strRef>
          </c:tx>
          <c:spPr>
            <a:ln w="19050" cap="rnd">
              <a:solidFill>
                <a:srgbClr val="054372">
                  <a:alpha val="50000"/>
                </a:srgbClr>
              </a:solidFill>
              <a:round/>
            </a:ln>
            <a:effectLst/>
          </c:spPr>
          <c:marker>
            <c:symbol val="none"/>
          </c:marker>
          <c:cat>
            <c:numRef>
              <c:f>'data 8h30'!$M$47:$M$66</c:f>
              <c:numCache>
                <c:formatCode>m/d/yyyy</c:formatCode>
                <c:ptCount val="20"/>
                <c:pt idx="0">
                  <c:v>45866</c:v>
                </c:pt>
                <c:pt idx="1">
                  <c:v>45865</c:v>
                </c:pt>
                <c:pt idx="2">
                  <c:v>45863</c:v>
                </c:pt>
                <c:pt idx="3">
                  <c:v>45862</c:v>
                </c:pt>
                <c:pt idx="4">
                  <c:v>45861</c:v>
                </c:pt>
                <c:pt idx="5">
                  <c:v>45860</c:v>
                </c:pt>
                <c:pt idx="6">
                  <c:v>45859</c:v>
                </c:pt>
                <c:pt idx="7">
                  <c:v>45858</c:v>
                </c:pt>
                <c:pt idx="8">
                  <c:v>45857</c:v>
                </c:pt>
                <c:pt idx="9">
                  <c:v>45856</c:v>
                </c:pt>
                <c:pt idx="10">
                  <c:v>45855</c:v>
                </c:pt>
                <c:pt idx="11">
                  <c:v>45854</c:v>
                </c:pt>
                <c:pt idx="12">
                  <c:v>45853</c:v>
                </c:pt>
                <c:pt idx="13">
                  <c:v>45852</c:v>
                </c:pt>
                <c:pt idx="14">
                  <c:v>45851</c:v>
                </c:pt>
                <c:pt idx="15">
                  <c:v>45850</c:v>
                </c:pt>
                <c:pt idx="16">
                  <c:v>45849</c:v>
                </c:pt>
                <c:pt idx="17">
                  <c:v>45848</c:v>
                </c:pt>
                <c:pt idx="18">
                  <c:v>45847</c:v>
                </c:pt>
                <c:pt idx="19">
                  <c:v>45846</c:v>
                </c:pt>
              </c:numCache>
            </c:numRef>
          </c:cat>
          <c:val>
            <c:numRef>
              <c:f>'data 8h30'!$Q$47:$Q$66</c:f>
              <c:numCache>
                <c:formatCode>General</c:formatCode>
                <c:ptCount val="20"/>
                <c:pt idx="0">
                  <c:v>7.5598538149461714E-3</c:v>
                </c:pt>
                <c:pt idx="1">
                  <c:v>7.29767185263408E-3</c:v>
                </c:pt>
                <c:pt idx="2">
                  <c:v>2.6301169320519513E-3</c:v>
                </c:pt>
                <c:pt idx="3">
                  <c:v>1.1285574566590739E-3</c:v>
                </c:pt>
                <c:pt idx="4">
                  <c:v>-1.7222731231500976E-3</c:v>
                </c:pt>
                <c:pt idx="5">
                  <c:v>2.6098965693011067E-4</c:v>
                </c:pt>
                <c:pt idx="6">
                  <c:v>4.9692879454390493E-3</c:v>
                </c:pt>
                <c:pt idx="7">
                  <c:v>5.9944286645514655E-3</c:v>
                </c:pt>
                <c:pt idx="8">
                  <c:v>5.8532625947944616E-3</c:v>
                </c:pt>
                <c:pt idx="9">
                  <c:v>1.1406867100430484E-2</c:v>
                </c:pt>
                <c:pt idx="10">
                  <c:v>1.1451912723297819E-2</c:v>
                </c:pt>
                <c:pt idx="11">
                  <c:v>9.6543029244485767E-3</c:v>
                </c:pt>
                <c:pt idx="12">
                  <c:v>1.271741741652499E-2</c:v>
                </c:pt>
                <c:pt idx="13">
                  <c:v>7.423581422171921E-3</c:v>
                </c:pt>
                <c:pt idx="14">
                  <c:v>7.3950132046769479E-3</c:v>
                </c:pt>
                <c:pt idx="15">
                  <c:v>7.3504833573752038E-3</c:v>
                </c:pt>
                <c:pt idx="16">
                  <c:v>4.9882807134020712E-3</c:v>
                </c:pt>
                <c:pt idx="17">
                  <c:v>1.7653869231470942E-3</c:v>
                </c:pt>
                <c:pt idx="18">
                  <c:v>9.3407703985115553E-4</c:v>
                </c:pt>
                <c:pt idx="19">
                  <c:v>1.0742460772001916E-3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Kỳ hạn qua đêm</c:v>
          </c:tx>
          <c:spPr>
            <a:ln w="28575" cap="rnd">
              <a:solidFill>
                <a:schemeClr val="accent1"/>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daily_8h30_mm!$B$2:$B$21</c:f>
              <c:numCache>
                <c:formatCode>General</c:formatCode>
                <c:ptCount val="20"/>
                <c:pt idx="2">
                  <c:v>5.9500000000000004E-2</c:v>
                </c:pt>
                <c:pt idx="3">
                  <c:v>5.2600000000000001E-2</c:v>
                </c:pt>
                <c:pt idx="4">
                  <c:v>5.04E-2</c:v>
                </c:pt>
                <c:pt idx="5">
                  <c:v>4.9299999999999997E-2</c:v>
                </c:pt>
                <c:pt idx="6">
                  <c:v>5.0099999999999999E-2</c:v>
                </c:pt>
                <c:pt idx="7">
                  <c:v>5.1699999999999996E-2</c:v>
                </c:pt>
                <c:pt idx="8">
                  <c:v>5.0900000000000001E-2</c:v>
                </c:pt>
                <c:pt idx="9">
                  <c:v>4.7800000000000002E-2</c:v>
                </c:pt>
                <c:pt idx="10">
                  <c:v>4.6799999999999994E-2</c:v>
                </c:pt>
                <c:pt idx="11">
                  <c:v>4.6500000000000007E-2</c:v>
                </c:pt>
                <c:pt idx="12">
                  <c:v>4.6900000000000004E-2</c:v>
                </c:pt>
                <c:pt idx="13">
                  <c:v>4.6500000000000007E-2</c:v>
                </c:pt>
                <c:pt idx="14">
                  <c:v>4.4800000000000006E-2</c:v>
                </c:pt>
                <c:pt idx="15">
                  <c:v>4.2500000000000003E-2</c:v>
                </c:pt>
                <c:pt idx="16">
                  <c:v>4.0800000000000003E-2</c:v>
                </c:pt>
                <c:pt idx="17">
                  <c:v>3.9100000000000003E-2</c:v>
                </c:pt>
                <c:pt idx="18">
                  <c:v>3.8100000000000002E-2</c:v>
                </c:pt>
                <c:pt idx="19">
                  <c:v>4.8399999999999999E-2</c:v>
                </c:pt>
              </c:numCache>
            </c:numRef>
          </c:val>
          <c:smooth val="1"/>
          <c:extLst>
            <c:ext xmlns:c16="http://schemas.microsoft.com/office/drawing/2014/chart" uri="{C3380CC4-5D6E-409C-BE32-E72D297353CC}">
              <c16:uniqueId val="{00000000-7F8A-4CD2-9B37-7EBC95ABA3C5}"/>
            </c:ext>
          </c:extLst>
        </c:ser>
        <c:ser>
          <c:idx val="1"/>
          <c:order val="1"/>
          <c:tx>
            <c:v>Kỳ hạn 7 ngày</c:v>
          </c:tx>
          <c:spPr>
            <a:ln w="28575" cap="rnd">
              <a:solidFill>
                <a:schemeClr val="accent2"/>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daily_8h30_mm!$C$2:$C$21</c:f>
              <c:numCache>
                <c:formatCode>General</c:formatCode>
                <c:ptCount val="20"/>
                <c:pt idx="2">
                  <c:v>5.6299999999999996E-2</c:v>
                </c:pt>
                <c:pt idx="3">
                  <c:v>5.2400000000000002E-2</c:v>
                </c:pt>
                <c:pt idx="4">
                  <c:v>5.0900000000000001E-2</c:v>
                </c:pt>
                <c:pt idx="5">
                  <c:v>4.9000000000000002E-2</c:v>
                </c:pt>
                <c:pt idx="6">
                  <c:v>4.9400000000000006E-2</c:v>
                </c:pt>
                <c:pt idx="7">
                  <c:v>5.1299999999999998E-2</c:v>
                </c:pt>
                <c:pt idx="8">
                  <c:v>5.04E-2</c:v>
                </c:pt>
                <c:pt idx="9">
                  <c:v>4.7800000000000002E-2</c:v>
                </c:pt>
                <c:pt idx="10">
                  <c:v>4.6900000000000004E-2</c:v>
                </c:pt>
                <c:pt idx="11">
                  <c:v>4.6600000000000003E-2</c:v>
                </c:pt>
                <c:pt idx="12">
                  <c:v>4.6799999999999994E-2</c:v>
                </c:pt>
                <c:pt idx="13">
                  <c:v>4.6500000000000007E-2</c:v>
                </c:pt>
                <c:pt idx="14">
                  <c:v>4.5499999999999999E-2</c:v>
                </c:pt>
                <c:pt idx="15">
                  <c:v>4.3200000000000002E-2</c:v>
                </c:pt>
                <c:pt idx="16">
                  <c:v>4.2500000000000003E-2</c:v>
                </c:pt>
                <c:pt idx="17">
                  <c:v>4.0300000000000002E-2</c:v>
                </c:pt>
                <c:pt idx="18">
                  <c:v>4.0099999999999997E-2</c:v>
                </c:pt>
                <c:pt idx="19">
                  <c:v>4.9699999999999994E-2</c:v>
                </c:pt>
              </c:numCache>
            </c:numRef>
          </c:val>
          <c:smooth val="1"/>
          <c:extLst>
            <c:ext xmlns:c16="http://schemas.microsoft.com/office/drawing/2014/chart" uri="{C3380CC4-5D6E-409C-BE32-E72D297353CC}">
              <c16:uniqueId val="{00000001-7F8A-4CD2-9B37-7EBC95ABA3C5}"/>
            </c:ext>
          </c:extLst>
        </c:ser>
        <c:ser>
          <c:idx val="2"/>
          <c:order val="2"/>
          <c:tx>
            <c:v>Kỳ hạn 14 ngày</c:v>
          </c:tx>
          <c:spPr>
            <a:ln w="28575" cap="rnd">
              <a:solidFill>
                <a:schemeClr val="accent3"/>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daily_8h30_mm!$D$2:$D$21</c:f>
              <c:numCache>
                <c:formatCode>General</c:formatCode>
                <c:ptCount val="20"/>
                <c:pt idx="2">
                  <c:v>5.79E-2</c:v>
                </c:pt>
                <c:pt idx="3">
                  <c:v>5.0499999999999996E-2</c:v>
                </c:pt>
                <c:pt idx="4">
                  <c:v>5.0700000000000002E-2</c:v>
                </c:pt>
                <c:pt idx="5">
                  <c:v>4.9699999999999994E-2</c:v>
                </c:pt>
                <c:pt idx="6">
                  <c:v>0.05</c:v>
                </c:pt>
                <c:pt idx="7">
                  <c:v>5.1799999999999999E-2</c:v>
                </c:pt>
                <c:pt idx="8">
                  <c:v>5.0499999999999996E-2</c:v>
                </c:pt>
                <c:pt idx="9">
                  <c:v>4.7500000000000001E-2</c:v>
                </c:pt>
                <c:pt idx="10">
                  <c:v>4.5999999999999999E-2</c:v>
                </c:pt>
                <c:pt idx="11">
                  <c:v>4.7100000000000003E-2</c:v>
                </c:pt>
                <c:pt idx="12">
                  <c:v>4.6900000000000004E-2</c:v>
                </c:pt>
                <c:pt idx="13">
                  <c:v>4.7199999999999999E-2</c:v>
                </c:pt>
                <c:pt idx="14">
                  <c:v>4.5899999999999996E-2</c:v>
                </c:pt>
                <c:pt idx="15">
                  <c:v>4.3099999999999999E-2</c:v>
                </c:pt>
                <c:pt idx="16">
                  <c:v>4.2500000000000003E-2</c:v>
                </c:pt>
                <c:pt idx="17">
                  <c:v>4.1900000000000007E-2</c:v>
                </c:pt>
                <c:pt idx="18">
                  <c:v>4.0899999999999999E-2</c:v>
                </c:pt>
                <c:pt idx="19">
                  <c:v>4.4900000000000002E-2</c:v>
                </c:pt>
              </c:numCache>
            </c:numRef>
          </c:val>
          <c:smooth val="1"/>
          <c:extLst>
            <c:ext xmlns:c16="http://schemas.microsoft.com/office/drawing/2014/chart" uri="{C3380CC4-5D6E-409C-BE32-E72D297353CC}">
              <c16:uniqueId val="{00000002-7F8A-4CD2-9B37-7EBC95ABA3C5}"/>
            </c:ext>
          </c:extLst>
        </c:ser>
        <c:dLbls>
          <c:showLegendKey val="0"/>
          <c:showVal val="0"/>
          <c:showCatName val="0"/>
          <c:showSerName val="0"/>
          <c:showPercent val="0"/>
          <c:showBubbleSize val="0"/>
        </c:dLbls>
        <c:smooth val="0"/>
        <c:axId val="71395440"/>
        <c:axId val="71388720"/>
      </c:lineChart>
      <c:catAx>
        <c:axId val="71395440"/>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88720"/>
        <c:crosses val="autoZero"/>
        <c:auto val="0"/>
        <c:lblAlgn val="ctr"/>
        <c:lblOffset val="100"/>
        <c:noMultiLvlLbl val="0"/>
      </c:catAx>
      <c:valAx>
        <c:axId val="71388720"/>
        <c:scaling>
          <c:orientation val="minMax"/>
          <c:min val="3.0000000000000006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95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Tỷ giá trung tâm</c:v>
          </c:tx>
          <c:spPr>
            <a:ln w="19050" cap="rnd">
              <a:solidFill>
                <a:srgbClr val="FF0000"/>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daily_8h30_mm!$H$2:$H$21</c:f>
              <c:numCache>
                <c:formatCode>General</c:formatCode>
                <c:ptCount val="20"/>
                <c:pt idx="0">
                  <c:v>25182</c:v>
                </c:pt>
                <c:pt idx="1">
                  <c:v>25164</c:v>
                </c:pt>
                <c:pt idx="2">
                  <c:v>25166</c:v>
                </c:pt>
                <c:pt idx="3">
                  <c:v>25177</c:v>
                </c:pt>
                <c:pt idx="4">
                  <c:v>25179</c:v>
                </c:pt>
                <c:pt idx="5">
                  <c:v>25191</c:v>
                </c:pt>
                <c:pt idx="6">
                  <c:v>25185</c:v>
                </c:pt>
                <c:pt idx="7">
                  <c:v>25176</c:v>
                </c:pt>
                <c:pt idx="8">
                  <c:v>25168</c:v>
                </c:pt>
                <c:pt idx="9">
                  <c:v>25148</c:v>
                </c:pt>
                <c:pt idx="10">
                  <c:v>25126</c:v>
                </c:pt>
                <c:pt idx="11">
                  <c:v>25128</c:v>
                </c:pt>
                <c:pt idx="12">
                  <c:v>25131</c:v>
                </c:pt>
                <c:pt idx="13">
                  <c:v>25119</c:v>
                </c:pt>
                <c:pt idx="14">
                  <c:v>25121</c:v>
                </c:pt>
                <c:pt idx="15">
                  <c:v>25113</c:v>
                </c:pt>
                <c:pt idx="16">
                  <c:v>25116</c:v>
                </c:pt>
                <c:pt idx="17">
                  <c:v>25091</c:v>
                </c:pt>
                <c:pt idx="18">
                  <c:v>25070</c:v>
                </c:pt>
                <c:pt idx="19">
                  <c:v>25058</c:v>
                </c:pt>
              </c:numCache>
            </c:numRef>
          </c:val>
          <c:smooth val="1"/>
          <c:extLst>
            <c:ext xmlns:c16="http://schemas.microsoft.com/office/drawing/2014/chart" uri="{C3380CC4-5D6E-409C-BE32-E72D297353CC}">
              <c16:uniqueId val="{00000000-C47F-4D0E-ACB9-48274A2CC420}"/>
            </c:ext>
          </c:extLst>
        </c:ser>
        <c:ser>
          <c:idx val="1"/>
          <c:order val="1"/>
          <c:tx>
            <c:v>Tỷ giá trần</c:v>
          </c:tx>
          <c:spPr>
            <a:ln w="19050" cap="rnd">
              <a:solidFill>
                <a:srgbClr val="C71585"/>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daily_8h30_mm!$I$2:$I$21</c:f>
              <c:numCache>
                <c:formatCode>General</c:formatCode>
                <c:ptCount val="20"/>
                <c:pt idx="0">
                  <c:v>26441.1</c:v>
                </c:pt>
                <c:pt idx="1">
                  <c:v>26422.2</c:v>
                </c:pt>
                <c:pt idx="2">
                  <c:v>26424.3</c:v>
                </c:pt>
                <c:pt idx="3">
                  <c:v>26435.85</c:v>
                </c:pt>
                <c:pt idx="4">
                  <c:v>26437.95</c:v>
                </c:pt>
                <c:pt idx="5">
                  <c:v>26450.55</c:v>
                </c:pt>
                <c:pt idx="6">
                  <c:v>26444.25</c:v>
                </c:pt>
                <c:pt idx="7">
                  <c:v>26434.799999999999</c:v>
                </c:pt>
                <c:pt idx="8">
                  <c:v>26426.400000000001</c:v>
                </c:pt>
                <c:pt idx="9">
                  <c:v>26405.4</c:v>
                </c:pt>
                <c:pt idx="10">
                  <c:v>26382.3</c:v>
                </c:pt>
                <c:pt idx="11">
                  <c:v>26384.400000000001</c:v>
                </c:pt>
                <c:pt idx="12">
                  <c:v>26387.55</c:v>
                </c:pt>
                <c:pt idx="13">
                  <c:v>26374.95</c:v>
                </c:pt>
                <c:pt idx="14">
                  <c:v>26377.05</c:v>
                </c:pt>
                <c:pt idx="15">
                  <c:v>26368.65</c:v>
                </c:pt>
                <c:pt idx="16">
                  <c:v>26371.8</c:v>
                </c:pt>
                <c:pt idx="17">
                  <c:v>26345.55</c:v>
                </c:pt>
                <c:pt idx="18">
                  <c:v>26323.5</c:v>
                </c:pt>
                <c:pt idx="19">
                  <c:v>26310.9</c:v>
                </c:pt>
              </c:numCache>
            </c:numRef>
          </c:val>
          <c:smooth val="0"/>
          <c:extLst>
            <c:ext xmlns:c16="http://schemas.microsoft.com/office/drawing/2014/chart" uri="{C3380CC4-5D6E-409C-BE32-E72D297353CC}">
              <c16:uniqueId val="{00000009-C47F-4D0E-ACB9-48274A2CC420}"/>
            </c:ext>
          </c:extLst>
        </c:ser>
        <c:ser>
          <c:idx val="2"/>
          <c:order val="2"/>
          <c:tx>
            <c:v>Tỷ giá NHTM bán ra          </c:v>
          </c:tx>
          <c:spPr>
            <a:ln w="19050" cap="rnd">
              <a:solidFill>
                <a:srgbClr val="0976C7"/>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daily_8h30_mm!$J$2:$J$21</c:f>
              <c:numCache>
                <c:formatCode>General</c:formatCode>
                <c:ptCount val="20"/>
                <c:pt idx="0">
                  <c:v>26335</c:v>
                </c:pt>
                <c:pt idx="1">
                  <c:v>26300</c:v>
                </c:pt>
                <c:pt idx="2">
                  <c:v>26320</c:v>
                </c:pt>
                <c:pt idx="3">
                  <c:v>26320</c:v>
                </c:pt>
                <c:pt idx="4">
                  <c:v>26320</c:v>
                </c:pt>
                <c:pt idx="5">
                  <c:v>26340</c:v>
                </c:pt>
                <c:pt idx="6">
                  <c:v>26330</c:v>
                </c:pt>
                <c:pt idx="7">
                  <c:v>26340</c:v>
                </c:pt>
                <c:pt idx="8">
                  <c:v>26320</c:v>
                </c:pt>
                <c:pt idx="9">
                  <c:v>26310</c:v>
                </c:pt>
                <c:pt idx="10">
                  <c:v>26290</c:v>
                </c:pt>
                <c:pt idx="11">
                  <c:v>26290</c:v>
                </c:pt>
                <c:pt idx="12">
                  <c:v>26290</c:v>
                </c:pt>
                <c:pt idx="13">
                  <c:v>26320</c:v>
                </c:pt>
                <c:pt idx="14">
                  <c:v>26305</c:v>
                </c:pt>
                <c:pt idx="15">
                  <c:v>26330</c:v>
                </c:pt>
                <c:pt idx="16">
                  <c:v>26350</c:v>
                </c:pt>
                <c:pt idx="17">
                  <c:v>26345</c:v>
                </c:pt>
                <c:pt idx="18">
                  <c:v>26323</c:v>
                </c:pt>
                <c:pt idx="19">
                  <c:v>26290</c:v>
                </c:pt>
              </c:numCache>
            </c:numRef>
          </c:val>
          <c:smooth val="1"/>
          <c:extLst>
            <c:ext xmlns:c16="http://schemas.microsoft.com/office/drawing/2014/chart" uri="{C3380CC4-5D6E-409C-BE32-E72D297353CC}">
              <c16:uniqueId val="{0000000A-C47F-4D0E-ACB9-48274A2CC420}"/>
            </c:ext>
          </c:extLst>
        </c:ser>
        <c:ser>
          <c:idx val="3"/>
          <c:order val="3"/>
          <c:tx>
            <c:v>Tỷ giá sàn</c:v>
          </c:tx>
          <c:spPr>
            <a:ln w="19050" cap="rnd">
              <a:solidFill>
                <a:schemeClr val="bg1">
                  <a:lumMod val="50000"/>
                </a:schemeClr>
              </a:solidFill>
              <a:prstDash val="dash"/>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daily_8h30_mm!$K$2:$K$21</c:f>
              <c:numCache>
                <c:formatCode>General</c:formatCode>
                <c:ptCount val="20"/>
                <c:pt idx="0">
                  <c:v>23922.9</c:v>
                </c:pt>
                <c:pt idx="1">
                  <c:v>23905.8</c:v>
                </c:pt>
                <c:pt idx="2">
                  <c:v>23907.7</c:v>
                </c:pt>
                <c:pt idx="3">
                  <c:v>23918.15</c:v>
                </c:pt>
                <c:pt idx="4">
                  <c:v>23920.05</c:v>
                </c:pt>
                <c:pt idx="5">
                  <c:v>23931.45</c:v>
                </c:pt>
                <c:pt idx="6">
                  <c:v>23925.75</c:v>
                </c:pt>
                <c:pt idx="7">
                  <c:v>23917.200000000001</c:v>
                </c:pt>
                <c:pt idx="8">
                  <c:v>23909.599999999999</c:v>
                </c:pt>
                <c:pt idx="9">
                  <c:v>23890.6</c:v>
                </c:pt>
                <c:pt idx="10">
                  <c:v>23869.7</c:v>
                </c:pt>
                <c:pt idx="11">
                  <c:v>23871.599999999999</c:v>
                </c:pt>
                <c:pt idx="12">
                  <c:v>23874.45</c:v>
                </c:pt>
                <c:pt idx="13">
                  <c:v>23863.05</c:v>
                </c:pt>
                <c:pt idx="14">
                  <c:v>23864.95</c:v>
                </c:pt>
                <c:pt idx="15">
                  <c:v>23857.35</c:v>
                </c:pt>
                <c:pt idx="16">
                  <c:v>23860.2</c:v>
                </c:pt>
                <c:pt idx="17">
                  <c:v>23836.45</c:v>
                </c:pt>
                <c:pt idx="18">
                  <c:v>23816.5</c:v>
                </c:pt>
                <c:pt idx="19">
                  <c:v>23805.1</c:v>
                </c:pt>
              </c:numCache>
            </c:numRef>
          </c:val>
          <c:smooth val="0"/>
          <c:extLst>
            <c:ext xmlns:c16="http://schemas.microsoft.com/office/drawing/2014/chart" uri="{C3380CC4-5D6E-409C-BE32-E72D297353CC}">
              <c16:uniqueId val="{0000000B-C47F-4D0E-ACB9-48274A2CC420}"/>
            </c:ext>
          </c:extLst>
        </c:ser>
        <c:ser>
          <c:idx val="4"/>
          <c:order val="4"/>
          <c:tx>
            <c:v>Tỷ giá tự do bán ra</c:v>
          </c:tx>
          <c:spPr>
            <a:ln w="19050" cap="rnd">
              <a:solidFill>
                <a:srgbClr val="00B050"/>
              </a:solidFill>
              <a:round/>
            </a:ln>
            <a:effectLst/>
          </c:spPr>
          <c:marker>
            <c:symbol val="none"/>
          </c:marker>
          <c:cat>
            <c:numRef>
              <c:f>daily_8h30_mm!$A$2:$A$21</c:f>
              <c:numCache>
                <c:formatCode>m/d/yyyy</c:formatCode>
                <c:ptCount val="20"/>
                <c:pt idx="0">
                  <c:v>45865</c:v>
                </c:pt>
                <c:pt idx="1">
                  <c:v>45862</c:v>
                </c:pt>
                <c:pt idx="2">
                  <c:v>45861</c:v>
                </c:pt>
                <c:pt idx="3">
                  <c:v>45860</c:v>
                </c:pt>
                <c:pt idx="4">
                  <c:v>45859</c:v>
                </c:pt>
                <c:pt idx="5">
                  <c:v>45858</c:v>
                </c:pt>
                <c:pt idx="6">
                  <c:v>45855</c:v>
                </c:pt>
                <c:pt idx="7">
                  <c:v>45854</c:v>
                </c:pt>
                <c:pt idx="8">
                  <c:v>45853</c:v>
                </c:pt>
                <c:pt idx="9">
                  <c:v>45852</c:v>
                </c:pt>
                <c:pt idx="10">
                  <c:v>45851</c:v>
                </c:pt>
                <c:pt idx="11">
                  <c:v>45848</c:v>
                </c:pt>
                <c:pt idx="12">
                  <c:v>45847</c:v>
                </c:pt>
                <c:pt idx="13">
                  <c:v>45846</c:v>
                </c:pt>
                <c:pt idx="14">
                  <c:v>45845</c:v>
                </c:pt>
                <c:pt idx="15">
                  <c:v>45844</c:v>
                </c:pt>
                <c:pt idx="16">
                  <c:v>45841</c:v>
                </c:pt>
                <c:pt idx="17">
                  <c:v>45840</c:v>
                </c:pt>
                <c:pt idx="18">
                  <c:v>45839</c:v>
                </c:pt>
                <c:pt idx="19">
                  <c:v>45838</c:v>
                </c:pt>
              </c:numCache>
            </c:numRef>
          </c:cat>
          <c:val>
            <c:numRef>
              <c:f>daily_8h30_mm!$L$2:$L$21</c:f>
              <c:numCache>
                <c:formatCode>General</c:formatCode>
                <c:ptCount val="20"/>
                <c:pt idx="0">
                  <c:v>26450</c:v>
                </c:pt>
                <c:pt idx="1">
                  <c:v>26460</c:v>
                </c:pt>
                <c:pt idx="2">
                  <c:v>26460</c:v>
                </c:pt>
                <c:pt idx="3">
                  <c:v>26460</c:v>
                </c:pt>
                <c:pt idx="4">
                  <c:v>26450</c:v>
                </c:pt>
                <c:pt idx="5">
                  <c:v>26450</c:v>
                </c:pt>
                <c:pt idx="6">
                  <c:v>26420</c:v>
                </c:pt>
                <c:pt idx="7">
                  <c:v>26420</c:v>
                </c:pt>
                <c:pt idx="8">
                  <c:v>26420</c:v>
                </c:pt>
                <c:pt idx="9">
                  <c:v>26420</c:v>
                </c:pt>
                <c:pt idx="10">
                  <c:v>26430</c:v>
                </c:pt>
                <c:pt idx="11">
                  <c:v>26490</c:v>
                </c:pt>
                <c:pt idx="12">
                  <c:v>26490</c:v>
                </c:pt>
                <c:pt idx="13">
                  <c:v>26490</c:v>
                </c:pt>
                <c:pt idx="14">
                  <c:v>26500</c:v>
                </c:pt>
                <c:pt idx="15">
                  <c:v>26500</c:v>
                </c:pt>
                <c:pt idx="16">
                  <c:v>26520</c:v>
                </c:pt>
                <c:pt idx="17">
                  <c:v>26470</c:v>
                </c:pt>
                <c:pt idx="18">
                  <c:v>26450</c:v>
                </c:pt>
                <c:pt idx="19">
                  <c:v>26500</c:v>
                </c:pt>
              </c:numCache>
            </c:numRef>
          </c:val>
          <c:smooth val="1"/>
          <c:extLst>
            <c:ext xmlns:c16="http://schemas.microsoft.com/office/drawing/2014/chart" uri="{C3380CC4-5D6E-409C-BE32-E72D297353CC}">
              <c16:uniqueId val="{0000000C-C47F-4D0E-ACB9-48274A2CC420}"/>
            </c:ext>
          </c:extLst>
        </c:ser>
        <c:dLbls>
          <c:showLegendKey val="0"/>
          <c:showVal val="0"/>
          <c:showCatName val="0"/>
          <c:showSerName val="0"/>
          <c:showPercent val="0"/>
          <c:showBubbleSize val="0"/>
        </c:dLbls>
        <c:smooth val="0"/>
        <c:axId val="1282620592"/>
        <c:axId val="1282621072"/>
      </c:lineChart>
      <c:catAx>
        <c:axId val="1282620592"/>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min val="24900"/>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majorUnit val="100"/>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6.png"/><Relationship Id="rId3" Type="http://schemas.openxmlformats.org/officeDocument/2006/relationships/image" Target="../media/image5.png"/><Relationship Id="rId7" Type="http://schemas.openxmlformats.org/officeDocument/2006/relationships/chart" Target="../charts/chart4.xml"/><Relationship Id="rId12" Type="http://schemas.openxmlformats.org/officeDocument/2006/relationships/chart" Target="../charts/chart9.xml"/><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chart" Target="../charts/chart2.xml"/><Relationship Id="rId15" Type="http://schemas.openxmlformats.org/officeDocument/2006/relationships/chart" Target="../charts/chart11.xml"/><Relationship Id="rId10" Type="http://schemas.openxmlformats.org/officeDocument/2006/relationships/chart" Target="../charts/chart7.xml"/><Relationship Id="rId4" Type="http://schemas.openxmlformats.org/officeDocument/2006/relationships/chart" Target="../charts/chart1.xml"/><Relationship Id="rId9" Type="http://schemas.openxmlformats.org/officeDocument/2006/relationships/chart" Target="../charts/chart6.xml"/><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400945"/>
          <a:ext cx="7492685"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921208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HÀNG NGÀY</a:t>
          </a:r>
          <a:endParaRPr lang="en-001" sz="2000" b="1">
            <a:solidFill>
              <a:schemeClr val="bg1"/>
            </a:solidFill>
            <a:latin typeface="+mn-lt"/>
          </a:endParaRPr>
        </a:p>
      </xdr:txBody>
    </xdr:sp>
    <xdr:clientData/>
  </xdr:twoCellAnchor>
  <xdr:twoCellAnchor>
    <xdr:from>
      <xdr:col>0</xdr:col>
      <xdr:colOff>2203718</xdr:colOff>
      <xdr:row>0</xdr:row>
      <xdr:rowOff>2336739</xdr:rowOff>
    </xdr:from>
    <xdr:to>
      <xdr:col>0</xdr:col>
      <xdr:colOff>6635553</xdr:colOff>
      <xdr:row>0</xdr:row>
      <xdr:rowOff>2822514</xdr:rowOff>
    </xdr:to>
    <xdr:sp macro="" textlink="$A$2">
      <xdr:nvSpPr>
        <xdr:cNvPr id="7" name="TextBox 6">
          <a:extLst>
            <a:ext uri="{FF2B5EF4-FFF2-40B4-BE49-F238E27FC236}">
              <a16:creationId xmlns:a16="http://schemas.microsoft.com/office/drawing/2014/main" id="{E84773B9-D5CB-4165-AFCE-0B514773D21B}"/>
            </a:ext>
          </a:extLst>
        </xdr:cNvPr>
        <xdr:cNvSpPr txBox="1"/>
      </xdr:nvSpPr>
      <xdr:spPr>
        <a:xfrm>
          <a:off x="2203718" y="2336739"/>
          <a:ext cx="443183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33EC7540-91A7-4325-821F-4978152BE9C7}" type="TxLink">
            <a:rPr lang="en-US" sz="1600" b="1" i="0" u="none" strike="noStrike">
              <a:solidFill>
                <a:schemeClr val="bg1"/>
              </a:solidFill>
              <a:latin typeface="Calibri"/>
              <a:ea typeface="Calibri"/>
              <a:cs typeface="Calibri"/>
            </a:rPr>
            <a:pPr/>
            <a:t>BẢN TIN CHÀO BUỔI SÁNG NGÀY 28/07/2025</a:t>
          </a:fld>
          <a:endParaRPr lang="en-US" sz="1600" b="1" baseline="0">
            <a:solidFill>
              <a:schemeClr val="bg1"/>
            </a:solidFill>
            <a:latin typeface="+mn-lt"/>
          </a:endParaRP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11</xdr:col>
      <xdr:colOff>332034</xdr:colOff>
      <xdr:row>1</xdr:row>
      <xdr:rowOff>20569</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078969" y="5222047"/>
          <a:ext cx="1088069" cy="427478"/>
        </a:xfrm>
        <a:prstGeom prst="rect">
          <a:avLst/>
        </a:prstGeom>
      </xdr:spPr>
    </xdr:pic>
    <xdr:clientData/>
  </xdr:oneCellAnchor>
  <xdr:twoCellAnchor>
    <xdr:from>
      <xdr:col>2</xdr:col>
      <xdr:colOff>14200</xdr:colOff>
      <xdr:row>2</xdr:row>
      <xdr:rowOff>153426</xdr:rowOff>
    </xdr:from>
    <xdr:to>
      <xdr:col>12</xdr:col>
      <xdr:colOff>108857</xdr:colOff>
      <xdr:row>3</xdr:row>
      <xdr:rowOff>14925</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7655134" y="5537668"/>
          <a:ext cx="6525602"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0</xdr:colOff>
      <xdr:row>4</xdr:row>
      <xdr:rowOff>12560</xdr:rowOff>
    </xdr:from>
    <xdr:to>
      <xdr:col>5</xdr:col>
      <xdr:colOff>12562</xdr:colOff>
      <xdr:row>10</xdr:row>
      <xdr:rowOff>20935</xdr:rowOff>
    </xdr:to>
    <xdr:graphicFrame macro="">
      <xdr:nvGraphicFramePr>
        <xdr:cNvPr id="11" name="Chart 10">
          <a:extLst>
            <a:ext uri="{FF2B5EF4-FFF2-40B4-BE49-F238E27FC236}">
              <a16:creationId xmlns:a16="http://schemas.microsoft.com/office/drawing/2014/main" id="{A651CA9C-8BE3-43E6-A959-0140BCD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485670</xdr:colOff>
      <xdr:row>4</xdr:row>
      <xdr:rowOff>0</xdr:rowOff>
    </xdr:from>
    <xdr:to>
      <xdr:col>9</xdr:col>
      <xdr:colOff>4187</xdr:colOff>
      <xdr:row>9</xdr:row>
      <xdr:rowOff>184221</xdr:rowOff>
    </xdr:to>
    <xdr:graphicFrame macro="">
      <xdr:nvGraphicFramePr>
        <xdr:cNvPr id="16" name="Chart 15">
          <a:extLst>
            <a:ext uri="{FF2B5EF4-FFF2-40B4-BE49-F238E27FC236}">
              <a16:creationId xmlns:a16="http://schemas.microsoft.com/office/drawing/2014/main" id="{A35D7CA8-69CA-4D24-B2AD-318996508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485669</xdr:colOff>
      <xdr:row>3</xdr:row>
      <xdr:rowOff>184219</xdr:rowOff>
    </xdr:from>
    <xdr:to>
      <xdr:col>13</xdr:col>
      <xdr:colOff>4186</xdr:colOff>
      <xdr:row>9</xdr:row>
      <xdr:rowOff>188408</xdr:rowOff>
    </xdr:to>
    <xdr:graphicFrame macro="">
      <xdr:nvGraphicFramePr>
        <xdr:cNvPr id="17" name="Chart 16">
          <a:extLst>
            <a:ext uri="{FF2B5EF4-FFF2-40B4-BE49-F238E27FC236}">
              <a16:creationId xmlns:a16="http://schemas.microsoft.com/office/drawing/2014/main" id="{CFD932EF-1B57-4F94-8781-FAA19A37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159098</xdr:colOff>
      <xdr:row>10</xdr:row>
      <xdr:rowOff>196780</xdr:rowOff>
    </xdr:from>
    <xdr:to>
      <xdr:col>5</xdr:col>
      <xdr:colOff>8374</xdr:colOff>
      <xdr:row>16</xdr:row>
      <xdr:rowOff>200969</xdr:rowOff>
    </xdr:to>
    <xdr:graphicFrame macro="">
      <xdr:nvGraphicFramePr>
        <xdr:cNvPr id="18" name="Chart 17">
          <a:extLst>
            <a:ext uri="{FF2B5EF4-FFF2-40B4-BE49-F238E27FC236}">
              <a16:creationId xmlns:a16="http://schemas.microsoft.com/office/drawing/2014/main" id="{D3DCB4FB-59A0-4C2B-8227-E4422639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485670</xdr:colOff>
      <xdr:row>10</xdr:row>
      <xdr:rowOff>209344</xdr:rowOff>
    </xdr:from>
    <xdr:to>
      <xdr:col>9</xdr:col>
      <xdr:colOff>4187</xdr:colOff>
      <xdr:row>17</xdr:row>
      <xdr:rowOff>5</xdr:rowOff>
    </xdr:to>
    <xdr:graphicFrame macro="">
      <xdr:nvGraphicFramePr>
        <xdr:cNvPr id="19" name="Chart 18">
          <a:extLst>
            <a:ext uri="{FF2B5EF4-FFF2-40B4-BE49-F238E27FC236}">
              <a16:creationId xmlns:a16="http://schemas.microsoft.com/office/drawing/2014/main" id="{906FB701-2520-4D4A-91D7-C4DF75D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477297</xdr:colOff>
      <xdr:row>10</xdr:row>
      <xdr:rowOff>205155</xdr:rowOff>
    </xdr:from>
    <xdr:to>
      <xdr:col>12</xdr:col>
      <xdr:colOff>594529</xdr:colOff>
      <xdr:row>16</xdr:row>
      <xdr:rowOff>209344</xdr:rowOff>
    </xdr:to>
    <xdr:graphicFrame macro="">
      <xdr:nvGraphicFramePr>
        <xdr:cNvPr id="20" name="Chart 19">
          <a:extLst>
            <a:ext uri="{FF2B5EF4-FFF2-40B4-BE49-F238E27FC236}">
              <a16:creationId xmlns:a16="http://schemas.microsoft.com/office/drawing/2014/main" id="{CF22836C-27C7-419E-A230-02B3B40BB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159099</xdr:colOff>
      <xdr:row>18</xdr:row>
      <xdr:rowOff>12560</xdr:rowOff>
    </xdr:from>
    <xdr:to>
      <xdr:col>5</xdr:col>
      <xdr:colOff>8375</xdr:colOff>
      <xdr:row>24</xdr:row>
      <xdr:rowOff>20935</xdr:rowOff>
    </xdr:to>
    <xdr:graphicFrame macro="">
      <xdr:nvGraphicFramePr>
        <xdr:cNvPr id="21" name="Chart 20">
          <a:extLst>
            <a:ext uri="{FF2B5EF4-FFF2-40B4-BE49-F238E27FC236}">
              <a16:creationId xmlns:a16="http://schemas.microsoft.com/office/drawing/2014/main" id="{3486830A-A017-4814-9B7E-062A904CB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489858</xdr:colOff>
      <xdr:row>18</xdr:row>
      <xdr:rowOff>0</xdr:rowOff>
    </xdr:from>
    <xdr:to>
      <xdr:col>9</xdr:col>
      <xdr:colOff>8375</xdr:colOff>
      <xdr:row>24</xdr:row>
      <xdr:rowOff>8375</xdr:rowOff>
    </xdr:to>
    <xdr:graphicFrame macro="">
      <xdr:nvGraphicFramePr>
        <xdr:cNvPr id="22" name="Chart 21">
          <a:extLst>
            <a:ext uri="{FF2B5EF4-FFF2-40B4-BE49-F238E27FC236}">
              <a16:creationId xmlns:a16="http://schemas.microsoft.com/office/drawing/2014/main" id="{5C433582-1458-4672-8989-F13719E1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485670</xdr:colOff>
      <xdr:row>18</xdr:row>
      <xdr:rowOff>5522</xdr:rowOff>
    </xdr:from>
    <xdr:to>
      <xdr:col>13</xdr:col>
      <xdr:colOff>4187</xdr:colOff>
      <xdr:row>24</xdr:row>
      <xdr:rowOff>20936</xdr:rowOff>
    </xdr:to>
    <xdr:graphicFrame macro="">
      <xdr:nvGraphicFramePr>
        <xdr:cNvPr id="23" name="Chart 22">
          <a:extLst>
            <a:ext uri="{FF2B5EF4-FFF2-40B4-BE49-F238E27FC236}">
              <a16:creationId xmlns:a16="http://schemas.microsoft.com/office/drawing/2014/main" id="{2D17AC93-29BD-4038-B4AF-32746DF0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36</xdr:col>
      <xdr:colOff>805147</xdr:colOff>
      <xdr:row>49</xdr:row>
      <xdr:rowOff>16380</xdr:rowOff>
    </xdr:from>
    <xdr:ext cx="1088069" cy="427478"/>
    <xdr:pic>
      <xdr:nvPicPr>
        <xdr:cNvPr id="27" name="Picture 26">
          <a:extLst>
            <a:ext uri="{FF2B5EF4-FFF2-40B4-BE49-F238E27FC236}">
              <a16:creationId xmlns:a16="http://schemas.microsoft.com/office/drawing/2014/main" id="{A180EFAB-9F08-4430-988F-4B8D7B84A22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0516908"/>
          <a:ext cx="1088069" cy="427478"/>
        </a:xfrm>
        <a:prstGeom prst="rect">
          <a:avLst/>
        </a:prstGeom>
      </xdr:spPr>
    </xdr:pic>
    <xdr:clientData/>
  </xdr:oneCellAnchor>
  <xdr:twoCellAnchor>
    <xdr:from>
      <xdr:col>27</xdr:col>
      <xdr:colOff>12562</xdr:colOff>
      <xdr:row>50</xdr:row>
      <xdr:rowOff>149234</xdr:rowOff>
    </xdr:from>
    <xdr:to>
      <xdr:col>36</xdr:col>
      <xdr:colOff>1214176</xdr:colOff>
      <xdr:row>51</xdr:row>
      <xdr:rowOff>10733</xdr:rowOff>
    </xdr:to>
    <xdr:sp macro="" textlink="">
      <xdr:nvSpPr>
        <xdr:cNvPr id="28" name="Rectangle 27">
          <a:extLst>
            <a:ext uri="{FF2B5EF4-FFF2-40B4-BE49-F238E27FC236}">
              <a16:creationId xmlns:a16="http://schemas.microsoft.com/office/drawing/2014/main" id="{03A41378-1A4B-43C2-BE65-95C127267692}"/>
            </a:ext>
          </a:extLst>
        </xdr:cNvPr>
        <xdr:cNvSpPr/>
      </xdr:nvSpPr>
      <xdr:spPr>
        <a:xfrm flipV="1">
          <a:off x="15039034" y="10833981"/>
          <a:ext cx="65063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36</xdr:col>
      <xdr:colOff>805147</xdr:colOff>
      <xdr:row>61</xdr:row>
      <xdr:rowOff>16380</xdr:rowOff>
    </xdr:from>
    <xdr:ext cx="1088069" cy="427478"/>
    <xdr:pic>
      <xdr:nvPicPr>
        <xdr:cNvPr id="38" name="Picture 37">
          <a:extLst>
            <a:ext uri="{FF2B5EF4-FFF2-40B4-BE49-F238E27FC236}">
              <a16:creationId xmlns:a16="http://schemas.microsoft.com/office/drawing/2014/main" id="{CC34EBC7-AA3B-4779-8C02-9A3C3D8B8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890" y="10493880"/>
          <a:ext cx="1088069" cy="427478"/>
        </a:xfrm>
        <a:prstGeom prst="rect">
          <a:avLst/>
        </a:prstGeom>
      </xdr:spPr>
    </xdr:pic>
    <xdr:clientData/>
  </xdr:oneCellAnchor>
  <xdr:twoCellAnchor>
    <xdr:from>
      <xdr:col>27</xdr:col>
      <xdr:colOff>12562</xdr:colOff>
      <xdr:row>62</xdr:row>
      <xdr:rowOff>149234</xdr:rowOff>
    </xdr:from>
    <xdr:to>
      <xdr:col>36</xdr:col>
      <xdr:colOff>1214176</xdr:colOff>
      <xdr:row>63</xdr:row>
      <xdr:rowOff>10733</xdr:rowOff>
    </xdr:to>
    <xdr:sp macro="" textlink="">
      <xdr:nvSpPr>
        <xdr:cNvPr id="39" name="Rectangle 38">
          <a:extLst>
            <a:ext uri="{FF2B5EF4-FFF2-40B4-BE49-F238E27FC236}">
              <a16:creationId xmlns:a16="http://schemas.microsoft.com/office/drawing/2014/main" id="{BE32E680-57C2-4D86-9E3C-4A86894F24DF}"/>
            </a:ext>
          </a:extLst>
        </xdr:cNvPr>
        <xdr:cNvSpPr/>
      </xdr:nvSpPr>
      <xdr:spPr>
        <a:xfrm flipV="1">
          <a:off x="15023962" y="10811791"/>
          <a:ext cx="6502957" cy="46556"/>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36</xdr:col>
      <xdr:colOff>805147</xdr:colOff>
      <xdr:row>73</xdr:row>
      <xdr:rowOff>16380</xdr:rowOff>
    </xdr:from>
    <xdr:ext cx="1088069" cy="427478"/>
    <xdr:pic>
      <xdr:nvPicPr>
        <xdr:cNvPr id="40" name="Picture 39">
          <a:extLst>
            <a:ext uri="{FF2B5EF4-FFF2-40B4-BE49-F238E27FC236}">
              <a16:creationId xmlns:a16="http://schemas.microsoft.com/office/drawing/2014/main" id="{F65987C7-AD63-467D-9ECF-3E1D97CA21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5804852"/>
          <a:ext cx="1088069" cy="427478"/>
        </a:xfrm>
        <a:prstGeom prst="rect">
          <a:avLst/>
        </a:prstGeom>
      </xdr:spPr>
    </xdr:pic>
    <xdr:clientData/>
  </xdr:oneCellAnchor>
  <xdr:twoCellAnchor>
    <xdr:from>
      <xdr:col>27</xdr:col>
      <xdr:colOff>12562</xdr:colOff>
      <xdr:row>74</xdr:row>
      <xdr:rowOff>149234</xdr:rowOff>
    </xdr:from>
    <xdr:to>
      <xdr:col>36</xdr:col>
      <xdr:colOff>1214176</xdr:colOff>
      <xdr:row>75</xdr:row>
      <xdr:rowOff>10733</xdr:rowOff>
    </xdr:to>
    <xdr:sp macro="" textlink="">
      <xdr:nvSpPr>
        <xdr:cNvPr id="41" name="Rectangle 40">
          <a:extLst>
            <a:ext uri="{FF2B5EF4-FFF2-40B4-BE49-F238E27FC236}">
              <a16:creationId xmlns:a16="http://schemas.microsoft.com/office/drawing/2014/main" id="{B168EDFE-B503-4293-BCDA-1FD639E02003}"/>
            </a:ext>
          </a:extLst>
        </xdr:cNvPr>
        <xdr:cNvSpPr/>
      </xdr:nvSpPr>
      <xdr:spPr>
        <a:xfrm flipV="1">
          <a:off x="15039034" y="16130300"/>
          <a:ext cx="6506307" cy="54092"/>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43</xdr:col>
      <xdr:colOff>852142</xdr:colOff>
      <xdr:row>120</xdr:row>
      <xdr:rowOff>121532</xdr:rowOff>
    </xdr:from>
    <xdr:ext cx="1442710" cy="1288880"/>
    <xdr:pic>
      <xdr:nvPicPr>
        <xdr:cNvPr id="42" name="Picture 41">
          <a:extLst>
            <a:ext uri="{FF2B5EF4-FFF2-40B4-BE49-F238E27FC236}">
              <a16:creationId xmlns:a16="http://schemas.microsoft.com/office/drawing/2014/main" id="{F0CFEFA7-18F9-4D54-A3DE-EEC1E630623B}"/>
            </a:ext>
          </a:extLst>
        </xdr:cNvPr>
        <xdr:cNvPicPr>
          <a:picLocks noChangeAspect="1"/>
        </xdr:cNvPicPr>
      </xdr:nvPicPr>
      <xdr:blipFill>
        <a:blip xmlns:r="http://schemas.openxmlformats.org/officeDocument/2006/relationships" r:embed="rId13"/>
        <a:stretch>
          <a:fillRect/>
        </a:stretch>
      </xdr:blipFill>
      <xdr:spPr>
        <a:xfrm>
          <a:off x="23253049" y="29631283"/>
          <a:ext cx="1442710" cy="1288880"/>
        </a:xfrm>
        <a:prstGeom prst="rect">
          <a:avLst/>
        </a:prstGeom>
      </xdr:spPr>
    </xdr:pic>
    <xdr:clientData/>
  </xdr:oneCellAnchor>
  <xdr:twoCellAnchor>
    <xdr:from>
      <xdr:col>43</xdr:col>
      <xdr:colOff>8757</xdr:colOff>
      <xdr:row>114</xdr:row>
      <xdr:rowOff>148803</xdr:rowOff>
    </xdr:from>
    <xdr:to>
      <xdr:col>49</xdr:col>
      <xdr:colOff>506422</xdr:colOff>
      <xdr:row>115</xdr:row>
      <xdr:rowOff>9939</xdr:rowOff>
    </xdr:to>
    <xdr:sp macro="" textlink="">
      <xdr:nvSpPr>
        <xdr:cNvPr id="43" name="Rectangle 42">
          <a:extLst>
            <a:ext uri="{FF2B5EF4-FFF2-40B4-BE49-F238E27FC236}">
              <a16:creationId xmlns:a16="http://schemas.microsoft.com/office/drawing/2014/main" id="{E15D7456-C9EB-4718-8ABB-C437AD5346DB}"/>
            </a:ext>
          </a:extLst>
        </xdr:cNvPr>
        <xdr:cNvSpPr/>
      </xdr:nvSpPr>
      <xdr:spPr>
        <a:xfrm>
          <a:off x="22409664" y="26662617"/>
          <a:ext cx="651793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49</xdr:col>
      <xdr:colOff>109000</xdr:colOff>
      <xdr:row>113</xdr:row>
      <xdr:rowOff>14198</xdr:rowOff>
    </xdr:from>
    <xdr:ext cx="1088069" cy="427478"/>
    <xdr:pic>
      <xdr:nvPicPr>
        <xdr:cNvPr id="44" name="Picture 43">
          <a:extLst>
            <a:ext uri="{FF2B5EF4-FFF2-40B4-BE49-F238E27FC236}">
              <a16:creationId xmlns:a16="http://schemas.microsoft.com/office/drawing/2014/main" id="{FD07B740-AAD8-4F8D-9CAA-5E8F362BE0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30180" y="26343428"/>
          <a:ext cx="1088069" cy="427478"/>
        </a:xfrm>
        <a:prstGeom prst="rect">
          <a:avLst/>
        </a:prstGeom>
      </xdr:spPr>
    </xdr:pic>
    <xdr:clientData/>
  </xdr:oneCellAnchor>
  <xdr:oneCellAnchor>
    <xdr:from>
      <xdr:col>39</xdr:col>
      <xdr:colOff>4762500</xdr:colOff>
      <xdr:row>84</xdr:row>
      <xdr:rowOff>132336</xdr:rowOff>
    </xdr:from>
    <xdr:ext cx="1088069" cy="427478"/>
    <xdr:pic>
      <xdr:nvPicPr>
        <xdr:cNvPr id="29" name="Picture 28">
          <a:extLst>
            <a:ext uri="{FF2B5EF4-FFF2-40B4-BE49-F238E27FC236}">
              <a16:creationId xmlns:a16="http://schemas.microsoft.com/office/drawing/2014/main" id="{26778268-4DE5-4967-BFA3-EE4B4F77AC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899717" y="25866401"/>
          <a:ext cx="1088069" cy="427478"/>
        </a:xfrm>
        <a:prstGeom prst="rect">
          <a:avLst/>
        </a:prstGeom>
      </xdr:spPr>
    </xdr:pic>
    <xdr:clientData/>
  </xdr:oneCellAnchor>
  <xdr:twoCellAnchor>
    <xdr:from>
      <xdr:col>39</xdr:col>
      <xdr:colOff>12562</xdr:colOff>
      <xdr:row>86</xdr:row>
      <xdr:rowOff>149233</xdr:rowOff>
    </xdr:from>
    <xdr:to>
      <xdr:col>40</xdr:col>
      <xdr:colOff>24848</xdr:colOff>
      <xdr:row>87</xdr:row>
      <xdr:rowOff>12735</xdr:rowOff>
    </xdr:to>
    <xdr:sp macro="" textlink="">
      <xdr:nvSpPr>
        <xdr:cNvPr id="30" name="Rectangle 29">
          <a:extLst>
            <a:ext uri="{FF2B5EF4-FFF2-40B4-BE49-F238E27FC236}">
              <a16:creationId xmlns:a16="http://schemas.microsoft.com/office/drawing/2014/main" id="{939D77D9-9EE1-481D-B8D7-B8FC08D20585}"/>
            </a:ext>
          </a:extLst>
        </xdr:cNvPr>
        <xdr:cNvSpPr/>
      </xdr:nvSpPr>
      <xdr:spPr>
        <a:xfrm flipV="1">
          <a:off x="21149779" y="26272581"/>
          <a:ext cx="5114373"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23</xdr:col>
      <xdr:colOff>332034</xdr:colOff>
      <xdr:row>26</xdr:row>
      <xdr:rowOff>20569</xdr:rowOff>
    </xdr:from>
    <xdr:ext cx="1088069" cy="427478"/>
    <xdr:pic>
      <xdr:nvPicPr>
        <xdr:cNvPr id="77" name="Picture 76">
          <a:extLst>
            <a:ext uri="{FF2B5EF4-FFF2-40B4-BE49-F238E27FC236}">
              <a16:creationId xmlns:a16="http://schemas.microsoft.com/office/drawing/2014/main" id="{87F290B2-3A48-4194-AD1D-EBA9A15908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078969" y="10307569"/>
          <a:ext cx="1088069" cy="427478"/>
        </a:xfrm>
        <a:prstGeom prst="rect">
          <a:avLst/>
        </a:prstGeom>
      </xdr:spPr>
    </xdr:pic>
    <xdr:clientData/>
  </xdr:oneCellAnchor>
  <xdr:twoCellAnchor>
    <xdr:from>
      <xdr:col>15</xdr:col>
      <xdr:colOff>14200</xdr:colOff>
      <xdr:row>27</xdr:row>
      <xdr:rowOff>153426</xdr:rowOff>
    </xdr:from>
    <xdr:to>
      <xdr:col>24</xdr:col>
      <xdr:colOff>108857</xdr:colOff>
      <xdr:row>28</xdr:row>
      <xdr:rowOff>14925</xdr:rowOff>
    </xdr:to>
    <xdr:sp macro="" textlink="">
      <xdr:nvSpPr>
        <xdr:cNvPr id="78" name="Rectangle 77">
          <a:extLst>
            <a:ext uri="{FF2B5EF4-FFF2-40B4-BE49-F238E27FC236}">
              <a16:creationId xmlns:a16="http://schemas.microsoft.com/office/drawing/2014/main" id="{D9A349FF-460E-42D5-BFC8-7D2E7A97E18B}"/>
            </a:ext>
          </a:extLst>
        </xdr:cNvPr>
        <xdr:cNvSpPr/>
      </xdr:nvSpPr>
      <xdr:spPr>
        <a:xfrm flipV="1">
          <a:off x="7311178" y="10622643"/>
          <a:ext cx="6132679" cy="43717"/>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15</xdr:col>
      <xdr:colOff>8284</xdr:colOff>
      <xdr:row>36</xdr:row>
      <xdr:rowOff>157371</xdr:rowOff>
    </xdr:from>
    <xdr:to>
      <xdr:col>18</xdr:col>
      <xdr:colOff>463826</xdr:colOff>
      <xdr:row>46</xdr:row>
      <xdr:rowOff>149089</xdr:rowOff>
    </xdr:to>
    <xdr:graphicFrame macro="">
      <xdr:nvGraphicFramePr>
        <xdr:cNvPr id="88" name="Chart 87">
          <a:extLst>
            <a:ext uri="{FF2B5EF4-FFF2-40B4-BE49-F238E27FC236}">
              <a16:creationId xmlns:a16="http://schemas.microsoft.com/office/drawing/2014/main" id="{F75D71C2-4C3B-4B2F-BA1B-9B600E756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41413</xdr:colOff>
      <xdr:row>31</xdr:row>
      <xdr:rowOff>1</xdr:rowOff>
    </xdr:from>
    <xdr:to>
      <xdr:col>24</xdr:col>
      <xdr:colOff>521805</xdr:colOff>
      <xdr:row>46</xdr:row>
      <xdr:rowOff>173935</xdr:rowOff>
    </xdr:to>
    <xdr:graphicFrame macro="">
      <xdr:nvGraphicFramePr>
        <xdr:cNvPr id="89" name="Chart 88">
          <a:extLst>
            <a:ext uri="{FF2B5EF4-FFF2-40B4-BE49-F238E27FC236}">
              <a16:creationId xmlns:a16="http://schemas.microsoft.com/office/drawing/2014/main" id="{0384EBAC-EA59-484A-877C-F8F87C6AF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220B494-7052-4EEB-A53D-EC97F85FC116}" autoFormatId="16" applyNumberFormats="0" applyBorderFormats="0" applyFontFormats="0" applyPatternFormats="0" applyAlignmentFormats="0" applyWidthHeightFormats="0">
  <queryTableRefresh nextId="3">
    <queryTableFields count="2">
      <queryTableField id="1" name="time" tableColumnId="1"/>
      <queryTableField id="2" name="d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3774C29-D29A-4317-9FC0-E75E7AC64C4D}" autoFormatId="16" applyNumberFormats="0" applyBorderFormats="0" applyFontFormats="0" applyPatternFormats="0" applyAlignmentFormats="0" applyWidthHeightFormats="0">
  <queryTableRefresh nextId="19">
    <queryTableFields count="12">
      <queryTableField id="1" name="date" tableColumnId="1"/>
      <queryTableField id="2" name="lslnh_on" tableColumnId="2"/>
      <queryTableField id="3" name="lslnh_1w" tableColumnId="3"/>
      <queryTableField id="4" name="lslnh_2w" tableColumnId="4"/>
      <queryTableField id="8" name="lsdh_chiet_khau" tableColumnId="8"/>
      <queryTableField id="9" name="lsdh_tai_cap_von" tableColumnId="9"/>
      <queryTableField id="10" name="lsdh_qua_dem" tableColumnId="10"/>
      <queryTableField id="11" name="dhtg_trung_tam" tableColumnId="11"/>
      <queryTableField id="12" name="dhtg_tran" tableColumnId="12"/>
      <queryTableField id="14" name="dhtg_nhtm_ban_ra" tableColumnId="14"/>
      <queryTableField id="13" name="dhtg_san" tableColumnId="13"/>
      <queryTableField id="15" name="dhtg_tu_do_ban_ra"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20">
    <queryTableFields count="8">
      <queryTableField id="1" name="date" tableColumnId="1"/>
      <queryTableField id="2" name="ticker" tableColumnId="2"/>
      <queryTableField id="3" name="close" tableColumnId="3"/>
      <queryTableField id="13" name="1d_diff" tableColumnId="9"/>
      <queryTableField id="4" name="1d_change" tableColumnId="4"/>
      <queryTableField id="9" name="cum_change" tableColumnId="5"/>
      <queryTableField id="7" name="market" tableColumnId="7"/>
      <queryTableField id="8" name="typ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3728EB7-BF89-4D93-BDE6-40FCB3F6074E}" autoFormatId="16" applyNumberFormats="0" applyBorderFormats="0" applyFontFormats="0" applyPatternFormats="0" applyAlignmentFormats="0" applyWidthHeightFormats="0">
  <queryTableRefresh nextId="21">
    <queryTableFields count="10">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2" name="ai_selected" tableColumnId="10"/>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hyperlink" Target="https://cafefcdn.com/thumb_w/640/203337114487263232/2025/7/26/avatar1753572800928-1753572801637648262728.jpg" TargetMode="External"/><Relationship Id="rId2" Type="http://schemas.openxmlformats.org/officeDocument/2006/relationships/hyperlink" Target="https://media.vneconomy.vn/640x360/images/upload/2025/07/28/anh-man-hinh-2025-07-28-luc-09-28-49.png" TargetMode="External"/><Relationship Id="rId1" Type="http://schemas.openxmlformats.org/officeDocument/2006/relationships/hyperlink" Target="https://media.vneconomy.vn/640x360/images/upload/2025/07/27/toa-dam.png" TargetMode="External"/><Relationship Id="rId4" Type="http://schemas.openxmlformats.org/officeDocument/2006/relationships/image" Target="../media/image1.jpg"/></Relationships>
</file>

<file path=xl/richData/_rels/richValueRel.xml.rels><?xml version="1.0" encoding="UTF-8" standalone="yes"?>
<Relationships xmlns="http://schemas.openxmlformats.org/package/2006/relationships"><Relationship Id="rId1" Type="http://schemas.openxmlformats.org/officeDocument/2006/relationships/image" Target="../media/image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blip r:id="rId4"/>
  </webImageSrd>
</webImagesSrd>
</file>

<file path=xl/richData/rdrichvalue.xml><?xml version="1.0" encoding="utf-8"?>
<rvData xmlns="http://schemas.microsoft.com/office/spreadsheetml/2017/richdata" count="5">
  <rv s="0">
    <v>0</v>
    <v>5</v>
  </rv>
  <rv s="1">
    <v>-1</v>
    <v>1</v>
    <v>0</v>
    <v>1</v>
    <v>image</v>
  </rv>
  <rv s="1">
    <v>-1</v>
    <v>1</v>
    <v>0</v>
    <v>1</v>
    <v>image</v>
  </rv>
  <rv s="1">
    <v>2</v>
    <v>1</v>
    <v>0</v>
    <v>1</v>
    <v>image</v>
  </rv>
  <rv s="2">
    <v>13</v>
    <v>3</v>
  </rv>
</rvData>
</file>

<file path=xl/richData/rdrichvaluestructure.xml><?xml version="1.0" encoding="utf-8"?>
<rvStructures xmlns="http://schemas.microsoft.com/office/spreadsheetml/2017/richdata" count="3">
  <s t="_localImage">
    <k n="_rvRel:LocalImageIdentifier" t="i"/>
    <k n="CalcOrigin" t="i"/>
  </s>
  <s t="_webimage">
    <k n="WebImageIdentifier" t="i"/>
    <k n="CalcOrigin" t="i"/>
    <k n="ComputedImage" t="b"/>
    <k n="ImageSizing" t="i"/>
    <k n="Text" t="s"/>
  </s>
  <s t="_error">
    <k n="errorType" t="i"/>
    <k n="subType" t="i"/>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40578-643A-438B-865D-F403FB212A99}" name="daily_8h30_time" displayName="daily_8h30_time" ref="A1:B2" tableType="queryTable" totalsRowShown="0">
  <autoFilter ref="A1:B2" xr:uid="{59540578-643A-438B-865D-F403FB212A99}"/>
  <tableColumns count="2">
    <tableColumn id="1" xr3:uid="{D3B95131-768C-4BE9-9EDF-A0ACE5BC3120}" uniqueName="1" name="time" queryTableFieldId="1" dataDxfId="175"/>
    <tableColumn id="2" xr3:uid="{24832ADF-485E-4183-B097-4954B5CC8656}" uniqueName="2" name="date" queryTableFieldId="2" dataDxfId="17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B8C97C-2950-4968-B8D1-BBA35EED9FF8}" name="daily_8h30_mm" displayName="daily_8h30_mm" ref="A1:L21" tableType="queryTable" totalsRowShown="0">
  <autoFilter ref="A1:L21" xr:uid="{0DB8C97C-2950-4968-B8D1-BBA35EED9FF8}"/>
  <tableColumns count="12">
    <tableColumn id="1" xr3:uid="{6A8DD3A7-5090-47C2-8B84-74A736C892C3}" uniqueName="1" name="date" queryTableFieldId="1" dataDxfId="162"/>
    <tableColumn id="2" xr3:uid="{AA2A62C8-CCDE-41CA-BED3-719554A192EA}" uniqueName="2" name="lslnh_on" queryTableFieldId="2"/>
    <tableColumn id="3" xr3:uid="{EAD7D415-9130-4CBC-9123-A6C21E94FBA2}" uniqueName="3" name="lslnh_1w" queryTableFieldId="3"/>
    <tableColumn id="4" xr3:uid="{FC4535AA-7A98-41A9-951B-2F94CCEE8F4D}" uniqueName="4" name="lslnh_2w" queryTableFieldId="4"/>
    <tableColumn id="8" xr3:uid="{E1D4A5E7-95B9-4A56-9C14-8D2EB5F73B21}" uniqueName="8" name="lsdh_chiet_khau" queryTableFieldId="8"/>
    <tableColumn id="9" xr3:uid="{34CBD7FE-515E-44BE-99E3-98FBD12CB783}" uniqueName="9" name="lsdh_tai_cap_von" queryTableFieldId="9"/>
    <tableColumn id="10" xr3:uid="{86E4F54C-AD1B-4E9D-BF56-8D38AB5D414C}" uniqueName="10" name="lsdh_qua_dem" queryTableFieldId="10"/>
    <tableColumn id="11" xr3:uid="{4515DAC0-6FAA-4C98-8CD6-60929893CCF7}" uniqueName="11" name="dhtg_trung_tam" queryTableFieldId="11"/>
    <tableColumn id="12" xr3:uid="{9237E0D1-8F02-471D-BB02-D4F8B621C310}" uniqueName="12" name="dhtg_tran" queryTableFieldId="12"/>
    <tableColumn id="14" xr3:uid="{77835051-35F0-4841-B42D-6287B1824698}" uniqueName="14" name="dhtg_nhtm_ban_ra" queryTableFieldId="14"/>
    <tableColumn id="13" xr3:uid="{BC94CCA5-B2FB-4B3D-84F9-B3A123592065}" uniqueName="13" name="dhtg_san" queryTableFieldId="13"/>
    <tableColumn id="15" xr3:uid="{144A0D59-9131-4CE7-99D9-3E90316B985C}" uniqueName="15" name="dhtg_tu_do_ban_ra" queryTableField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161"/>
    <tableColumn id="2" xr3:uid="{DC70E0B3-6607-436A-B628-7901FD6908F9}" uniqueName="2" name="ticker" queryTableFieldId="2" dataDxfId="173"/>
    <tableColumn id="3" xr3:uid="{C96C458B-1DB8-4AA3-A373-E0BD874AF953}" uniqueName="3" name="close" queryTableFieldId="3"/>
    <tableColumn id="9" xr3:uid="{9B7E07DF-100E-4A15-B160-ED95F8AF6660}" uniqueName="9" name="1d_diff" queryTableFieldId="13"/>
    <tableColumn id="4" xr3:uid="{2FABA7F2-71AB-443F-95E5-2C9E46FD0F11}" uniqueName="4" name="1d_change" queryTableFieldId="4"/>
    <tableColumn id="5" xr3:uid="{8E1EB3FD-667E-4BCB-A9E6-E03AD7F72CB0}" uniqueName="5" name="cum_change" queryTableFieldId="9"/>
    <tableColumn id="7" xr3:uid="{2C4738F4-BDEA-48CB-81FB-2A98D23D1498}" uniqueName="7" name="market" queryTableFieldId="7" dataDxfId="172"/>
    <tableColumn id="8" xr3:uid="{66E6611C-10BB-44C1-8D09-184018F055C8}" uniqueName="8" name="type" queryTableFieldId="8" dataDxfId="17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2" xr3:uid="{5F169189-319B-4C15-A876-D965DC1DE771}" uniqueName="2" name="source" queryTableFieldId="2" dataDxfId="170"/>
    <tableColumn id="3" xr3:uid="{BD7BD682-2605-42E9-978B-94FB164FCF1E}" uniqueName="3" name="title" queryTableFieldId="3" dataDxfId="169"/>
    <tableColumn id="4" xr3:uid="{A905E4C9-EEBE-4841-A43B-F14CB3460749}" uniqueName="4" name="content" queryTableFieldId="4" dataDxfId="168"/>
    <tableColumn id="5" xr3:uid="{A9B58CA8-B535-4EFC-BAD2-EDEA355BCF6C}" uniqueName="5" name="image_url" queryTableFieldId="5" dataDxfId="167"/>
    <tableColumn id="6" xr3:uid="{1C3C3C04-47F2-4241-B2D6-86831B3CBC90}" uniqueName="6" name="article_url" queryTableFieldId="6" dataDxfId="166"/>
    <tableColumn id="7" xr3:uid="{D383E02F-BE8F-4284-9450-AE3A3493ABD4}" uniqueName="7" name="published_time" queryTableFieldId="7" dataDxfId="160"/>
    <tableColumn id="1" xr3:uid="{EA10FB92-FCB0-4BE5-932A-D13B2425CD9D}" uniqueName="1" name="news_type" queryTableFieldId="1" dataDxfId="165"/>
    <tableColumn id="8" xr3:uid="{07F50A2D-7E87-4D35-AB57-11098F123275}" uniqueName="8" name="word_count" queryTableFieldId="8"/>
    <tableColumn id="9" xr3:uid="{A499F4FF-62A1-43EB-B441-A0129BA0A3E2}" uniqueName="9" name="impact" queryTableFieldId="9" dataDxfId="164"/>
    <tableColumn id="10" xr3:uid="{63E562D6-4C6A-4D7D-876B-4D2E4A82557B}" uniqueName="10" name="ai_selected" queryTableFieldId="12" dataDxfId="16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AY123"/>
  <sheetViews>
    <sheetView tabSelected="1" view="pageBreakPreview" topLeftCell="B17" zoomScale="115" zoomScaleNormal="70" zoomScaleSheetLayoutView="115" workbookViewId="0">
      <selection activeCell="AC36" sqref="AC36"/>
    </sheetView>
  </sheetViews>
  <sheetFormatPr defaultRowHeight="15" x14ac:dyDescent="0.25"/>
  <cols>
    <col min="1" max="1" width="107.140625" customWidth="1"/>
    <col min="2" max="2" width="2.28515625" customWidth="1"/>
    <col min="3" max="3" width="10.7109375" customWidth="1"/>
    <col min="4" max="5" width="8.85546875" customWidth="1"/>
    <col min="6" max="6" width="7.140625" customWidth="1"/>
    <col min="7" max="7" width="10.7109375" customWidth="1"/>
    <col min="8" max="9" width="8.85546875" customWidth="1"/>
    <col min="10" max="10" width="7.140625" customWidth="1"/>
    <col min="11" max="11" width="10.7109375" customWidth="1"/>
    <col min="12" max="13" width="8.85546875" customWidth="1"/>
    <col min="14" max="15" width="2.28515625" customWidth="1"/>
    <col min="16" max="16" width="25.28515625" customWidth="1"/>
    <col min="17" max="18" width="8.85546875" customWidth="1"/>
    <col min="19" max="19" width="7.140625" customWidth="1"/>
    <col min="20" max="21" width="8.85546875" customWidth="1"/>
    <col min="22" max="22" width="7.140625" customWidth="1"/>
    <col min="23" max="23" width="10.7109375" customWidth="1"/>
    <col min="24" max="25" width="8.85546875" customWidth="1"/>
    <col min="26" max="27" width="2.28515625" customWidth="1"/>
    <col min="28" max="28" width="6.85546875" customWidth="1"/>
    <col min="29" max="29" width="24.5703125" customWidth="1"/>
    <col min="30" max="30" width="2.42578125" customWidth="1"/>
    <col min="31" max="31" width="6.85546875" customWidth="1"/>
    <col min="32" max="32" width="12.28515625" customWidth="1"/>
    <col min="33" max="33" width="8.42578125" customWidth="1"/>
    <col min="34" max="34" width="3.85546875" customWidth="1"/>
    <col min="35" max="35" width="2.42578125" customWidth="1"/>
    <col min="36" max="36" width="6.85546875" customWidth="1"/>
    <col min="37" max="37" width="24.5703125" customWidth="1"/>
    <col min="38" max="39" width="2.28515625" customWidth="1"/>
    <col min="40" max="40" width="76.5703125" customWidth="1"/>
    <col min="41" max="41" width="9" style="55" customWidth="1"/>
    <col min="42" max="43" width="2.28515625" customWidth="1"/>
    <col min="44" max="46" width="14.5703125" customWidth="1"/>
    <col min="47" max="47" width="11.85546875" customWidth="1"/>
    <col min="48" max="50" width="14.5703125" customWidth="1"/>
    <col min="51" max="51" width="2.28515625" customWidth="1"/>
    <col min="77" max="77" width="2.28515625" customWidth="1"/>
    <col min="78" max="90" width="7.140625" customWidth="1"/>
    <col min="91" max="91" width="2.28515625" customWidth="1"/>
  </cols>
  <sheetData>
    <row r="1" spans="1:20" ht="409.5" customHeight="1" x14ac:dyDescent="0.25">
      <c r="A1" t="e" vm="1">
        <v>#VALUE!</v>
      </c>
    </row>
    <row r="2" spans="1:20" ht="14.65" customHeight="1" x14ac:dyDescent="0.25">
      <c r="A2" t="str">
        <f>"BẢN TIN CHÀO BUỔI SÁNG NGÀY " &amp; daily_8h30_time[[#This Row],[date]]</f>
        <v>BẢN TIN CHÀO BUỔI SÁNG NGÀY 28/07/2025</v>
      </c>
      <c r="C2" s="45" t="s">
        <v>196</v>
      </c>
      <c r="D2" s="45"/>
      <c r="E2" s="45"/>
      <c r="F2" s="45"/>
      <c r="G2" s="45"/>
      <c r="H2" s="45"/>
      <c r="P2" s="37"/>
      <c r="Q2" s="37"/>
      <c r="R2" s="37"/>
      <c r="S2" s="37"/>
      <c r="T2" s="37"/>
    </row>
    <row r="3" spans="1:20" ht="14.65" customHeight="1" x14ac:dyDescent="0.25">
      <c r="C3" s="45"/>
      <c r="D3" s="45"/>
      <c r="E3" s="45"/>
      <c r="F3" s="45"/>
      <c r="G3" s="45"/>
      <c r="H3" s="45"/>
      <c r="P3" s="37"/>
      <c r="Q3" s="37"/>
      <c r="R3" s="37"/>
      <c r="S3" s="37"/>
      <c r="T3" s="37"/>
    </row>
    <row r="4" spans="1:20" ht="15" customHeight="1" x14ac:dyDescent="0.25"/>
    <row r="5" spans="1:20" ht="16.899999999999999" customHeight="1" x14ac:dyDescent="0.25">
      <c r="C5" s="11" t="s">
        <v>24</v>
      </c>
      <c r="D5" s="14" t="s">
        <v>47</v>
      </c>
      <c r="E5" s="14" t="s">
        <v>48</v>
      </c>
      <c r="G5" s="11" t="s">
        <v>25</v>
      </c>
      <c r="H5" s="14" t="s">
        <v>47</v>
      </c>
      <c r="I5" s="14" t="s">
        <v>48</v>
      </c>
      <c r="K5" s="11" t="s">
        <v>39</v>
      </c>
      <c r="L5" s="14" t="s">
        <v>47</v>
      </c>
      <c r="M5" s="14" t="s">
        <v>48</v>
      </c>
    </row>
    <row r="6" spans="1:20" ht="16.899999999999999" customHeight="1" x14ac:dyDescent="0.25">
      <c r="C6" s="4">
        <f>'data 8h30'!B3</f>
        <v>1557.4200439453125</v>
      </c>
      <c r="D6" s="12">
        <f>'data 8h30'!C3</f>
        <v>26.2900390625</v>
      </c>
      <c r="E6" s="13">
        <f>'data 8h30'!D3</f>
        <v>1.7170350642114363E-2</v>
      </c>
      <c r="F6" s="5"/>
      <c r="G6" s="4">
        <f>'data 8h30'!H3</f>
        <v>1695.6300048828125</v>
      </c>
      <c r="H6" s="12">
        <f>'data 8h30'!I3</f>
        <v>26.300048828125</v>
      </c>
      <c r="I6" s="13">
        <f>'data 8h30'!J3</f>
        <v>1.5754853456462659E-2</v>
      </c>
      <c r="K6" s="4">
        <f>'data 8h30'!N3</f>
        <v>1693</v>
      </c>
      <c r="L6" s="12">
        <f>'data 8h30'!O3</f>
        <v>20</v>
      </c>
      <c r="M6" s="13">
        <f>'data 8h30'!P3</f>
        <v>1.1954572624028659E-2</v>
      </c>
    </row>
    <row r="7" spans="1:20" ht="16.899999999999999" customHeight="1" x14ac:dyDescent="0.25"/>
    <row r="8" spans="1:20" ht="16.899999999999999" customHeight="1" x14ac:dyDescent="0.25"/>
    <row r="9" spans="1:20" ht="16.899999999999999" customHeight="1" x14ac:dyDescent="0.25"/>
    <row r="10" spans="1:20" ht="16.899999999999999" customHeight="1" x14ac:dyDescent="0.25"/>
    <row r="11" spans="1:20" ht="15" customHeight="1" x14ac:dyDescent="0.25"/>
    <row r="12" spans="1:20" ht="16.899999999999999" customHeight="1" x14ac:dyDescent="0.25">
      <c r="C12" s="11" t="s">
        <v>22</v>
      </c>
      <c r="D12" s="14" t="s">
        <v>47</v>
      </c>
      <c r="E12" s="14" t="s">
        <v>48</v>
      </c>
      <c r="G12" s="11" t="s">
        <v>23</v>
      </c>
      <c r="H12" s="14" t="s">
        <v>47</v>
      </c>
      <c r="I12" s="14" t="s">
        <v>48</v>
      </c>
      <c r="K12" s="11" t="s">
        <v>21</v>
      </c>
      <c r="L12" s="14" t="s">
        <v>47</v>
      </c>
      <c r="M12" s="14" t="s">
        <v>48</v>
      </c>
    </row>
    <row r="13" spans="1:20" ht="16.899999999999999" customHeight="1" x14ac:dyDescent="0.25">
      <c r="C13" s="4">
        <f>'data 8h30'!B25</f>
        <v>44901.921875</v>
      </c>
      <c r="D13" s="12">
        <f>'data 8h30'!C25</f>
        <v>208.01171875</v>
      </c>
      <c r="E13" s="13">
        <f>'data 8h30'!D25</f>
        <v>4.6541400835771185E-3</v>
      </c>
      <c r="G13" s="4">
        <f>'data 8h30'!H25</f>
        <v>9133.7900390625</v>
      </c>
      <c r="H13" s="12">
        <f>'data 8h30'!I25</f>
        <v>13.48046875</v>
      </c>
      <c r="I13" s="13">
        <f>'data 8h30'!J25</f>
        <v>1.4780714016420227E-3</v>
      </c>
      <c r="K13" s="4">
        <f>'data 8h30'!N25</f>
        <v>3597.93701171875</v>
      </c>
      <c r="L13" s="12">
        <f>'data 8h30'!O25</f>
        <v>4.28173828125</v>
      </c>
      <c r="M13" s="13">
        <f>'data 8h30'!P25</f>
        <v>1.1914716230292388E-3</v>
      </c>
    </row>
    <row r="14" spans="1:20" ht="16.899999999999999" customHeight="1" x14ac:dyDescent="0.25"/>
    <row r="15" spans="1:20" ht="16.899999999999999" customHeight="1" x14ac:dyDescent="0.25"/>
    <row r="16" spans="1:20" ht="16.899999999999999" customHeight="1" x14ac:dyDescent="0.25"/>
    <row r="17" spans="3:25" ht="16.899999999999999" customHeight="1" x14ac:dyDescent="0.25"/>
    <row r="18" spans="3:25" ht="15" customHeight="1" x14ac:dyDescent="0.25"/>
    <row r="19" spans="3:25" ht="16.899999999999999" customHeight="1" x14ac:dyDescent="0.25">
      <c r="C19" s="11" t="s">
        <v>49</v>
      </c>
      <c r="D19" s="14" t="s">
        <v>47</v>
      </c>
      <c r="E19" s="14" t="s">
        <v>48</v>
      </c>
      <c r="G19" s="11" t="s">
        <v>80</v>
      </c>
      <c r="H19" s="14" t="s">
        <v>47</v>
      </c>
      <c r="I19" s="14" t="s">
        <v>48</v>
      </c>
      <c r="K19" s="11" t="s">
        <v>26</v>
      </c>
      <c r="L19" s="14" t="s">
        <v>47</v>
      </c>
      <c r="M19" s="14" t="s">
        <v>48</v>
      </c>
    </row>
    <row r="20" spans="3:25" ht="16.899999999999999" customHeight="1" x14ac:dyDescent="0.25">
      <c r="C20" s="4">
        <f>'data 8h30'!B47</f>
        <v>3341.7724609375</v>
      </c>
      <c r="D20" s="12">
        <f>'data 8h30'!C47</f>
        <v>4.42041015625</v>
      </c>
      <c r="E20" s="13">
        <f>'data 8h30'!D47</f>
        <v>1.3245261779366579E-3</v>
      </c>
      <c r="G20" s="4">
        <f>'data 8h30'!H47</f>
        <v>75</v>
      </c>
      <c r="H20" s="12">
        <f>'data 8h30'!I47</f>
        <v>-0.6699981689453125</v>
      </c>
      <c r="I20" s="13">
        <f>'data 8h30'!J47</f>
        <v>-8.8542115125922471E-3</v>
      </c>
      <c r="K20" s="4">
        <f>'data 8h30'!N47</f>
        <v>98.086756664320944</v>
      </c>
      <c r="L20" s="12">
        <f>'data 8h30'!O47</f>
        <v>2.5709837683379533E-2</v>
      </c>
      <c r="M20" s="13">
        <f>'data 8h30'!P47</f>
        <v>2.6218196231209134E-4</v>
      </c>
    </row>
    <row r="21" spans="3:25" ht="16.899999999999999" customHeight="1" x14ac:dyDescent="0.25"/>
    <row r="22" spans="3:25" ht="16.899999999999999" customHeight="1" x14ac:dyDescent="0.25"/>
    <row r="23" spans="3:25" ht="16.899999999999999" customHeight="1" x14ac:dyDescent="0.25"/>
    <row r="24" spans="3:25" ht="16.899999999999999" customHeight="1" x14ac:dyDescent="0.25"/>
    <row r="25" spans="3:25" ht="17.25" customHeight="1" thickBot="1" x14ac:dyDescent="0.3">
      <c r="C25" s="51" t="str">
        <f>"*Dữ liệu cập nhật lúc " &amp; daily_8h30_time!$A$2 &amp; " ngày " &amp; daily_8h30_time!$B$2</f>
        <v>*Dữ liệu cập nhật lúc 15:00 ngày 28/07/2025</v>
      </c>
      <c r="D25" s="51"/>
      <c r="E25" s="51"/>
      <c r="F25" s="51"/>
      <c r="G25" s="51"/>
      <c r="H25" s="51"/>
      <c r="I25" s="51"/>
      <c r="J25" s="51"/>
      <c r="K25" s="51"/>
      <c r="L25" s="51"/>
      <c r="M25" s="51"/>
      <c r="P25" s="37"/>
      <c r="Q25" s="37"/>
      <c r="R25" s="37"/>
      <c r="S25" s="37"/>
      <c r="T25" s="37"/>
      <c r="U25" s="37"/>
      <c r="V25" s="37"/>
      <c r="W25" s="37"/>
      <c r="X25" s="37"/>
      <c r="Y25" s="37"/>
    </row>
    <row r="26" spans="3:25" ht="17.100000000000001" customHeight="1" x14ac:dyDescent="0.25">
      <c r="C26" s="52" t="str">
        <f>"BÁO CÁO CHIẾN LƯỢC HÀNG NGÀY | " &amp; $A$2</f>
        <v>BÁO CÁO CHIẾN LƯỢC HÀNG NGÀY | BẢN TIN CHÀO BUỔI SÁNG NGÀY 28/07/2025</v>
      </c>
      <c r="D26" s="52"/>
      <c r="E26" s="52"/>
      <c r="F26" s="52"/>
      <c r="G26" s="52"/>
      <c r="H26" s="52"/>
      <c r="I26" s="52"/>
      <c r="J26" s="8"/>
      <c r="K26" s="9"/>
      <c r="L26" s="9"/>
      <c r="M26" s="10" t="s">
        <v>45</v>
      </c>
      <c r="P26" s="37"/>
      <c r="Q26" s="37"/>
      <c r="R26" s="37"/>
      <c r="S26" s="37"/>
      <c r="T26" s="37"/>
      <c r="U26" s="37"/>
    </row>
    <row r="27" spans="3:25" ht="14.65" customHeight="1" x14ac:dyDescent="0.25">
      <c r="C27" s="37"/>
      <c r="D27" s="37"/>
      <c r="E27" s="37"/>
      <c r="F27" s="37"/>
      <c r="G27" s="37"/>
      <c r="H27" s="37"/>
      <c r="P27" s="45" t="s">
        <v>197</v>
      </c>
      <c r="Q27" s="45"/>
      <c r="R27" s="45"/>
      <c r="S27" s="45"/>
      <c r="T27" s="45"/>
    </row>
    <row r="28" spans="3:25" ht="14.65" customHeight="1" x14ac:dyDescent="0.25">
      <c r="C28" s="37"/>
      <c r="D28" s="37"/>
      <c r="E28" s="37"/>
      <c r="F28" s="37"/>
      <c r="G28" s="37"/>
      <c r="H28" s="37"/>
      <c r="P28" s="45"/>
      <c r="Q28" s="45"/>
      <c r="R28" s="45"/>
      <c r="S28" s="45"/>
      <c r="T28" s="45"/>
    </row>
    <row r="29" spans="3:25" ht="15" customHeight="1" x14ac:dyDescent="0.25"/>
    <row r="30" spans="3:25" ht="16.899999999999999" customHeight="1" x14ac:dyDescent="0.25">
      <c r="P30" s="60" t="s">
        <v>198</v>
      </c>
      <c r="Q30" s="60"/>
      <c r="R30" s="60"/>
      <c r="S30" s="60"/>
      <c r="T30" s="60" t="s">
        <v>200</v>
      </c>
      <c r="U30" s="60"/>
      <c r="V30" s="60"/>
      <c r="W30" s="60"/>
      <c r="X30" s="60"/>
    </row>
    <row r="31" spans="3:25" ht="16.899999999999999" customHeight="1" x14ac:dyDescent="0.25"/>
    <row r="32" spans="3:25" ht="16.899999999999999" customHeight="1" x14ac:dyDescent="0.25">
      <c r="P32" t="s">
        <v>201</v>
      </c>
      <c r="Q32">
        <f>daily_8h30_mm!E2</f>
        <v>0.03</v>
      </c>
    </row>
    <row r="33" spans="3:25" ht="16.899999999999999" customHeight="1" x14ac:dyDescent="0.25">
      <c r="P33" t="s">
        <v>202</v>
      </c>
      <c r="Q33">
        <f>daily_8h30_mm!F2</f>
        <v>4.4999999999999998E-2</v>
      </c>
    </row>
    <row r="34" spans="3:25" ht="16.899999999999999" customHeight="1" x14ac:dyDescent="0.25">
      <c r="P34" t="s">
        <v>203</v>
      </c>
      <c r="Q34">
        <f>daily_8h30_mm!G2</f>
        <v>0.05</v>
      </c>
    </row>
    <row r="35" spans="3:25" ht="16.899999999999999" customHeight="1" x14ac:dyDescent="0.25"/>
    <row r="36" spans="3:25" ht="16.899999999999999" customHeight="1" x14ac:dyDescent="0.25">
      <c r="P36" s="60" t="s">
        <v>199</v>
      </c>
      <c r="Q36" s="60"/>
      <c r="R36" s="60"/>
      <c r="S36" s="60"/>
    </row>
    <row r="37" spans="3:25" ht="16.899999999999999" customHeight="1" x14ac:dyDescent="0.25"/>
    <row r="38" spans="3:25" ht="16.899999999999999" customHeight="1" x14ac:dyDescent="0.25"/>
    <row r="39" spans="3:25" ht="16.899999999999999" customHeight="1" x14ac:dyDescent="0.25"/>
    <row r="40" spans="3:25" ht="16.899999999999999" customHeight="1" x14ac:dyDescent="0.25"/>
    <row r="41" spans="3:25" ht="15" customHeight="1" x14ac:dyDescent="0.25"/>
    <row r="42" spans="3:25" ht="16.899999999999999" customHeight="1" x14ac:dyDescent="0.25"/>
    <row r="43" spans="3:25" ht="16.899999999999999" customHeight="1" x14ac:dyDescent="0.25"/>
    <row r="44" spans="3:25" ht="16.899999999999999" customHeight="1" x14ac:dyDescent="0.25"/>
    <row r="45" spans="3:25" ht="16.899999999999999" customHeight="1" x14ac:dyDescent="0.25"/>
    <row r="46" spans="3:25" ht="16.899999999999999" customHeight="1" x14ac:dyDescent="0.25"/>
    <row r="47" spans="3:25" ht="16.899999999999999" customHeight="1" x14ac:dyDescent="0.25"/>
    <row r="48" spans="3:25" ht="17.25" customHeight="1" thickBot="1" x14ac:dyDescent="0.3">
      <c r="C48" s="37"/>
      <c r="D48" s="37"/>
      <c r="E48" s="37"/>
      <c r="F48" s="37"/>
      <c r="G48" s="37"/>
      <c r="H48" s="37"/>
      <c r="I48" s="37"/>
      <c r="J48" s="37"/>
      <c r="K48" s="37"/>
      <c r="L48" s="37"/>
      <c r="M48" s="37"/>
      <c r="P48" s="51" t="str">
        <f>"*Dữ liệu cập nhật lúc " &amp; daily_8h30_time!$A$2 &amp; " ngày " &amp; daily_8h30_time!$B$2</f>
        <v>*Dữ liệu cập nhật lúc 15:00 ngày 28/07/2025</v>
      </c>
      <c r="Q48" s="51"/>
      <c r="R48" s="51"/>
      <c r="S48" s="51"/>
      <c r="T48" s="51"/>
      <c r="U48" s="51"/>
      <c r="V48" s="51"/>
      <c r="W48" s="51"/>
      <c r="X48" s="51"/>
      <c r="Y48" s="51"/>
    </row>
    <row r="49" spans="3:46" ht="17.100000000000001" customHeight="1" x14ac:dyDescent="0.25">
      <c r="C49" s="37"/>
      <c r="D49" s="37"/>
      <c r="E49" s="37"/>
      <c r="F49" s="37"/>
      <c r="G49" s="37"/>
      <c r="H49" s="37"/>
      <c r="I49" s="37"/>
      <c r="P49" s="52" t="str">
        <f>"BÁO CÁO CHIẾN LƯỢC HÀNG NGÀY | " &amp; $A$2</f>
        <v>BÁO CÁO CHIẾN LƯỢC HÀNG NGÀY | BẢN TIN CHÀO BUỔI SÁNG NGÀY 28/07/2025</v>
      </c>
      <c r="Q49" s="52"/>
      <c r="R49" s="52"/>
      <c r="S49" s="52"/>
      <c r="T49" s="52"/>
      <c r="U49" s="52"/>
      <c r="V49" s="8"/>
      <c r="W49" s="9"/>
      <c r="X49" s="9"/>
      <c r="Y49" s="10" t="s">
        <v>45</v>
      </c>
    </row>
    <row r="50" spans="3:46" ht="14.65" customHeight="1" x14ac:dyDescent="0.25">
      <c r="AB50" s="45" t="s">
        <v>51</v>
      </c>
      <c r="AC50" s="45"/>
      <c r="AD50" s="45"/>
      <c r="AE50" s="45"/>
      <c r="AF50" s="3"/>
      <c r="AG50" s="3"/>
      <c r="AN50" s="45"/>
      <c r="AO50" s="45"/>
    </row>
    <row r="51" spans="3:46" ht="14.65" customHeight="1" x14ac:dyDescent="0.25">
      <c r="AB51" s="45"/>
      <c r="AC51" s="45"/>
      <c r="AD51" s="45"/>
      <c r="AE51" s="45"/>
      <c r="AF51" s="3"/>
      <c r="AG51" s="3"/>
      <c r="AN51" s="45"/>
      <c r="AO51" s="45"/>
    </row>
    <row r="53" spans="3:46" ht="30.6" customHeight="1" x14ac:dyDescent="0.25">
      <c r="AB53" s="46" t="e" cm="1" vm="2">
        <f t="array" ref="AB53">_xlfn.IMAGE(TRANSPOSE(_xlfn._xlws.FILTER('news 8h30'!H3:H12, 'news 8h30'!A3:A12="o")), "image", 1)</f>
        <v>#VALUE!</v>
      </c>
      <c r="AC53" s="46"/>
      <c r="AD53" s="46"/>
      <c r="AE53" s="46"/>
      <c r="AF53" s="46"/>
      <c r="AG53" s="43" t="str" cm="1">
        <f t="array" ref="AG53">TRANSPOSE(_xlfn._xlws.FILTER('news 8h30'!F3:F12, 'news 8h30'!A3:A12="o"))</f>
        <v>Áp lực giám sát hệ thống ngân hàng sau khi xóa bỏ hạn mức tín dụng</v>
      </c>
      <c r="AH53" s="43"/>
      <c r="AI53" s="43"/>
      <c r="AJ53" s="43"/>
      <c r="AK53" s="43"/>
      <c r="AN53" s="46"/>
      <c r="AO53" s="46"/>
    </row>
    <row r="54" spans="3:46" ht="85.5" customHeight="1" x14ac:dyDescent="0.25">
      <c r="AB54" s="46"/>
      <c r="AC54" s="46"/>
      <c r="AD54" s="46"/>
      <c r="AE54" s="46"/>
      <c r="AF54" s="46"/>
      <c r="AG54" s="44" t="str" cm="1">
        <f t="array" ref="AG54">TRIM(SUBSTITUTE(TRANSPOSE(_xlfn._xlws.FILTER('news 8h30'!G3:G12, 'news 8h30'!A3:A12="o")), CHAR(10), " "))</f>
        <v>Hệ số an toàn vốn Việt Nam 12,63% thấp hơn ASEAN, cần tăng gấp đôi. Các ngân hàng quốc doanh cần vốn, dự kiến 9 triệu tỷ đồng đến 2030. Thận trọng bỏ hạn mức tín dụng, bắt đầu với 10 ngân hàng hàng đầu. Ngân hàng Nhà nước cần công cụ giám sát hiện đại, hiệu quả, minh bạch. Số hóa dữ liệu, ngưỡng cảnh báo tự động sẽ đảm bảo an toàn hệ thống.</v>
      </c>
      <c r="AH54" s="44"/>
      <c r="AI54" s="44"/>
      <c r="AJ54" s="44"/>
      <c r="AK54" s="44"/>
      <c r="AN54" s="46"/>
      <c r="AO54" s="46"/>
    </row>
    <row r="55" spans="3:46" ht="13.5" customHeight="1" x14ac:dyDescent="0.25">
      <c r="AB55" s="46"/>
      <c r="AC55" s="46"/>
      <c r="AD55" s="46"/>
      <c r="AE55" s="46"/>
      <c r="AF55" s="46"/>
      <c r="AG55" s="27" t="s">
        <v>56</v>
      </c>
      <c r="AH55" s="38" t="str" cm="1">
        <f t="array" ref="AH55">TRANSPOSE(_xlfn._xlws.FILTER('news 8h30'!D3:D12, 'news 8h30'!A3:A12="o"))</f>
        <v>Tiêu cực</v>
      </c>
      <c r="AI55" s="38"/>
      <c r="AJ55" s="38"/>
      <c r="AK55" s="38"/>
      <c r="AN55" s="46"/>
      <c r="AO55" s="46"/>
    </row>
    <row r="56" spans="3:46" ht="6.95" customHeight="1" x14ac:dyDescent="0.25">
      <c r="AC56" s="16"/>
      <c r="AD56" s="15"/>
      <c r="AE56" s="15"/>
      <c r="AF56" s="15"/>
      <c r="AG56" s="15"/>
      <c r="AH56" s="16"/>
      <c r="AI56" s="15"/>
      <c r="AJ56" s="15"/>
      <c r="AK56" s="15"/>
      <c r="AO56" s="36"/>
    </row>
    <row r="57" spans="3:46" ht="53.1" customHeight="1" x14ac:dyDescent="0.25">
      <c r="N57" t="s">
        <v>54</v>
      </c>
      <c r="W57" s="21" t="str" cm="1">
        <f t="array" ref="W57:Y57">TRANSPOSE(_xlfn._xlws.FILTER('news 8h30'!F3:F12, 'news 8h30'!A3:A12="x"))</f>
        <v>Lượng giao dịch nhà ở tăng, giá bán cơ bản ổn định</v>
      </c>
      <c r="X57" s="21" t="str">
        <v>Chuyên gia lo phân bổ tín dụng lệch lạc và rủi ro thanh khoản trung, dài hạn</v>
      </c>
      <c r="Y57" s="21" t="str">
        <v>Ngành chứng khoán tiếp tục hút tiền, 3 ông lớn chiếm hơn 1.600 tỷ đồng thanh khoản</v>
      </c>
      <c r="Z57" t="s">
        <v>54</v>
      </c>
      <c r="AB57" s="40" t="str">
        <f>W57</f>
        <v>Lượng giao dịch nhà ở tăng, giá bán cơ bản ổn định</v>
      </c>
      <c r="AC57" s="40"/>
      <c r="AD57" s="22"/>
      <c r="AE57" s="42" t="str">
        <f>X57</f>
        <v>Chuyên gia lo phân bổ tín dụng lệch lạc và rủi ro thanh khoản trung, dài hạn</v>
      </c>
      <c r="AF57" s="42"/>
      <c r="AG57" s="42"/>
      <c r="AH57" s="42"/>
      <c r="AI57" s="22"/>
      <c r="AJ57" s="40" t="str">
        <f>Y57</f>
        <v>Ngành chứng khoán tiếp tục hút tiền, 3 ông lớn chiếm hơn 1.600 tỷ đồng thanh khoản</v>
      </c>
      <c r="AK57" s="40"/>
      <c r="AN57" s="40"/>
      <c r="AO57" s="40"/>
    </row>
    <row r="58" spans="3:46" ht="124.5" customHeight="1" x14ac:dyDescent="0.25">
      <c r="N58" t="s">
        <v>54</v>
      </c>
      <c r="W58" s="20" t="str" cm="1">
        <f t="array" ref="W58:Y58">TRANSPOSE(_xlfn._xlws.FILTER('news 8h30'!G3:G12, 'news 8h30'!A3:A12="x"))</f>
        <v>Quý 2/2025 ghi nhận 157.021 giao dịch nhà ở, tăng 16,6%, đất nền tăng 21,3%.  Giá căn hộ Hà Nội đạt 80 triệu đồng/m², tăng 5,6%; TP.HCM 89 triệu đồng/m², tăng 36%.  Biệt thự, nhà liền kề Hà Nội giá 197-332 triệu/m², TP.HCM 110-304 triệu/m².  Chính sách tháo gỡ vướng mắc giúp thị trường bất động sản ổn định. Tồn kho bất động sản toàn quốc tăng nhẹ, chung cư tồn 3.287 căn.</v>
      </c>
      <c r="X58" s="20" t="str">
        <v>Tăng trưởng tín dụng nửa đầu năm đạt 10%, gấp đôi cùng kỳ, nằm trong tầm kiểm soát.  Ngân hàng Nhà nước kiểm soát rủi ro bằng Basel II và Thông tư 14/2025/TT-NHNN.  80% vốn tín dụng từ dân cư, tổ chức, khó đẩy vay quá mức. Tín dụng 14,9% năm ngoái, thực chất 8% sau tái cấu trúc nợ.  Tỷ lệ tín dụng/GDP 134% cần xem xét bối cảnh phát triển kênh vốn.</v>
      </c>
      <c r="Y58" s="20" t="str">
        <v>Nhóm chứng khoán dẫn đầu thị trường với VIX, SSI, VND hút hơn 1.600 tỷ đồng. VIX tăng trần hút hơn 620 tỷ, VND tăng 6,6% giao dịch hơn 480 tỷ. SSI giao dịch gần 510 tỷ, tăng 2,2% giá trị khớp lệnh. Nhiều mã chứng khoán khác cũng tăng mạnh, góp phần kéo VN-Index lên 1.544 điểm. Thanh khoản HOSE đạt 12.600 tỷ, tăng 32% so với phiên trước.</v>
      </c>
      <c r="Z58" t="s">
        <v>54</v>
      </c>
      <c r="AB58" s="41" t="str">
        <f>TRIM(SUBSTITUTE(W58, CHAR(10), " "))</f>
        <v>Quý 2/2025 ghi nhận 157.021 giao dịch nhà ở, tăng 16,6%, đất nền tăng 21,3%. Giá căn hộ Hà Nội đạt 80 triệu đồng/m², tăng 5,6%; TP.HCM 89 triệu đồng/m², tăng 36%. Biệt thự, nhà liền kề Hà Nội giá 197-332 triệu/m², TP.HCM 110-304 triệu/m². Chính sách tháo gỡ vướng mắc giúp thị trường bất động sản ổn định. Tồn kho bất động sản toàn quốc tăng nhẹ, chung cư tồn 3.287 căn.</v>
      </c>
      <c r="AC58" s="41"/>
      <c r="AE58" s="41" t="str">
        <f>TRIM(SUBSTITUTE(X58, CHAR(10), " "))</f>
        <v>Tăng trưởng tín dụng nửa đầu năm đạt 10%, gấp đôi cùng kỳ, nằm trong tầm kiểm soát. Ngân hàng Nhà nước kiểm soát rủi ro bằng Basel II và Thông tư 14/2025/TT-NHNN. 80% vốn tín dụng từ dân cư, tổ chức, khó đẩy vay quá mức. Tín dụng 14,9% năm ngoái, thực chất 8% sau tái cấu trúc nợ. Tỷ lệ tín dụng/GDP 134% cần xem xét bối cảnh phát triển kênh vốn.</v>
      </c>
      <c r="AF58" s="41"/>
      <c r="AG58" s="41"/>
      <c r="AH58" s="41"/>
      <c r="AJ58" s="41" t="str">
        <f>TRIM(SUBSTITUTE(Y58, CHAR(10), " "))</f>
        <v>Nhóm chứng khoán dẫn đầu thị trường với VIX, SSI, VND hút hơn 1.600 tỷ đồng. VIX tăng trần hút hơn 620 tỷ, VND tăng 6,6% giao dịch hơn 480 tỷ. SSI giao dịch gần 510 tỷ, tăng 2,2% giá trị khớp lệnh. Nhiều mã chứng khoán khác cũng tăng mạnh, góp phần kéo VN-Index lên 1.544 điểm. Thanh khoản HOSE đạt 12.600 tỷ, tăng 32% so với phiên trước.</v>
      </c>
      <c r="AK58" s="41"/>
      <c r="AN58" s="37"/>
      <c r="AO58" s="37"/>
    </row>
    <row r="59" spans="3:46" ht="21.4" customHeight="1" x14ac:dyDescent="0.25">
      <c r="N59" t="s">
        <v>54</v>
      </c>
      <c r="W59" s="24" t="str" cm="1">
        <f t="array" ref="W59:Y59">TRANSPOSE(_xlfn._xlws.FILTER('news 8h30'!D3:D12, 'news 8h30'!A3:A12="x"))</f>
        <v>Tích cực</v>
      </c>
      <c r="X59" s="24" t="str">
        <v>Tiêu cực</v>
      </c>
      <c r="Y59" s="24" t="str">
        <v>Tích cực</v>
      </c>
      <c r="Z59" t="s">
        <v>54</v>
      </c>
      <c r="AB59" s="26" t="s">
        <v>56</v>
      </c>
      <c r="AC59" s="25" t="str">
        <f>W59</f>
        <v>Tích cực</v>
      </c>
      <c r="AD59" s="23"/>
      <c r="AE59" s="26" t="s">
        <v>56</v>
      </c>
      <c r="AF59" s="38" t="str">
        <f>X59</f>
        <v>Tiêu cực</v>
      </c>
      <c r="AG59" s="38"/>
      <c r="AH59" s="38"/>
      <c r="AI59" s="23"/>
      <c r="AJ59" s="26" t="s">
        <v>56</v>
      </c>
      <c r="AK59" s="38" t="str">
        <f>Y59</f>
        <v>Tích cực</v>
      </c>
      <c r="AL59" s="38"/>
    </row>
    <row r="60" spans="3:46" ht="17.100000000000001" customHeight="1" thickBot="1" x14ac:dyDescent="0.3">
      <c r="AD60" s="23"/>
      <c r="AE60" s="23"/>
      <c r="AF60" s="23"/>
      <c r="AG60" s="23"/>
      <c r="AH60" s="23"/>
      <c r="AI60" s="23"/>
      <c r="AJ60" s="23"/>
      <c r="AK60" s="6" t="str">
        <f>"*Dữ liệu cập nhật lúc " &amp; daily_8h30_time!$A$2 &amp; " ngày " &amp; daily_8h30_time!$B$2</f>
        <v>*Dữ liệu cập nhật lúc 15:00 ngày 28/07/2025</v>
      </c>
      <c r="AL60" s="23"/>
      <c r="AN60" s="37"/>
      <c r="AO60" s="37"/>
      <c r="AQ60" s="23"/>
      <c r="AR60" s="23"/>
      <c r="AS60" s="23"/>
      <c r="AT60" s="23"/>
    </row>
    <row r="61" spans="3:46" ht="17.100000000000001" customHeight="1" x14ac:dyDescent="0.25">
      <c r="AB61" s="39" t="str">
        <f>"BÁO CÁO CHIẾN LƯỢC HÀNG NGÀY | " &amp; $A$2</f>
        <v>BÁO CÁO CHIẾN LƯỢC HÀNG NGÀY | BẢN TIN CHÀO BUỔI SÁNG NGÀY 28/07/2025</v>
      </c>
      <c r="AC61" s="39"/>
      <c r="AD61" s="39"/>
      <c r="AE61" s="39"/>
      <c r="AF61" s="39"/>
      <c r="AG61" s="7"/>
      <c r="AH61" s="9"/>
      <c r="AI61" s="9"/>
      <c r="AJ61" s="9"/>
      <c r="AK61" s="10" t="s">
        <v>57</v>
      </c>
    </row>
    <row r="62" spans="3:46" ht="15" customHeight="1" x14ac:dyDescent="0.25">
      <c r="AB62" s="45" t="s">
        <v>58</v>
      </c>
      <c r="AC62" s="45"/>
      <c r="AD62" s="45"/>
      <c r="AE62" s="45"/>
      <c r="AF62" s="3"/>
      <c r="AG62" s="3"/>
      <c r="AN62" s="37"/>
      <c r="AO62" s="37"/>
    </row>
    <row r="63" spans="3:46" ht="15" customHeight="1" x14ac:dyDescent="0.25">
      <c r="AB63" s="45"/>
      <c r="AC63" s="45"/>
      <c r="AD63" s="45"/>
      <c r="AE63" s="45"/>
      <c r="AF63" s="3"/>
      <c r="AG63" s="3"/>
      <c r="AN63" s="37"/>
      <c r="AO63" s="37"/>
    </row>
    <row r="65" spans="23:41" ht="33" customHeight="1" x14ac:dyDescent="0.25">
      <c r="AB65" s="46" t="e" cm="1" vm="3">
        <f t="array" ref="AB65">_xlfn.IMAGE(TRANSPOSE(_xlfn._xlws.FILTER('news 8h30'!H15:H24, 'news 8h30'!A15:A24="o")), "image", 1)</f>
        <v>#VALUE!</v>
      </c>
      <c r="AC65" s="46"/>
      <c r="AD65" s="46"/>
      <c r="AE65" s="46"/>
      <c r="AF65" s="46"/>
      <c r="AG65" s="43" t="str" cm="1">
        <f t="array" ref="AG65">TRANSPOSE(_xlfn._xlws.FILTER('news 8h30'!F15:F24, 'news 8h30'!A15:A24="o"))</f>
        <v>Nhà đầu tư chờ loạt tin tức, sự kiện quan trọng của kinh tế Mỹ trong tuần này</v>
      </c>
      <c r="AH65" s="43"/>
      <c r="AI65" s="43"/>
      <c r="AJ65" s="43"/>
      <c r="AK65" s="43"/>
      <c r="AN65" s="37"/>
      <c r="AO65" s="37"/>
    </row>
    <row r="66" spans="23:41" ht="86.45" customHeight="1" x14ac:dyDescent="0.25">
      <c r="AB66" s="46"/>
      <c r="AC66" s="46"/>
      <c r="AD66" s="46"/>
      <c r="AE66" s="46"/>
      <c r="AF66" s="46"/>
      <c r="AG66" s="44" t="str" cm="1">
        <f t="array" ref="AG66">TRIM(SUBSTITUTE(TRANSPOSE(_xlfn._xlws.FILTER('news 8h30'!G15:G24, 'news 8h30'!A15:A24="o")), CHAR(10), " "))</f>
        <v>Tuần này, Mỹ đối mặt hạn chót thuế quan 1/8, đàm phán thương mại với Trung Quốc, báo cáo tài chính lớn, dữ liệu GDP và quyết định lãi suất Fed. Microsoft, Meta, Amazon, Apple công bố lợi nhuận quý 2, định hình tâm lý thị trường. Niềm tin tiêu dùng dự kiến công bố hai chỉ số quan trọng về kinh tế. Lạm phát PCE có thể phản ánh tác động chính sách thương mại Mỹ. Báo cáo việc làm tháng 7 có thể cho thấy sự suy yếu.</v>
      </c>
      <c r="AH66" s="44"/>
      <c r="AI66" s="44"/>
      <c r="AJ66" s="44"/>
      <c r="AK66" s="44"/>
      <c r="AN66" s="37"/>
      <c r="AO66" s="37"/>
    </row>
    <row r="67" spans="23:41" x14ac:dyDescent="0.25">
      <c r="AB67" s="46"/>
      <c r="AC67" s="46"/>
      <c r="AD67" s="46"/>
      <c r="AE67" s="46"/>
      <c r="AF67" s="46"/>
      <c r="AG67" s="27" t="s">
        <v>56</v>
      </c>
      <c r="AH67" s="38" t="str" cm="1">
        <f t="array" ref="AH67">TRANSPOSE(_xlfn._xlws.FILTER('news 8h30'!D15:D24, 'news 8h30'!A15:A24="o"))</f>
        <v>Trung lập</v>
      </c>
      <c r="AI67" s="38"/>
      <c r="AJ67" s="38"/>
      <c r="AK67" s="38"/>
      <c r="AN67" s="37"/>
      <c r="AO67" s="37"/>
    </row>
    <row r="68" spans="23:41" ht="12" customHeight="1" x14ac:dyDescent="0.25">
      <c r="AC68" s="16"/>
      <c r="AD68" s="15"/>
      <c r="AE68" s="15"/>
      <c r="AF68" s="15"/>
      <c r="AG68" s="15"/>
      <c r="AH68" s="16"/>
      <c r="AI68" s="15"/>
      <c r="AJ68" s="15"/>
      <c r="AK68" s="15"/>
    </row>
    <row r="69" spans="23:41" ht="44.1" customHeight="1" x14ac:dyDescent="0.25">
      <c r="W69" s="21" t="str" cm="1">
        <f t="array" ref="W69:Y69">TRANSPOSE(_xlfn._xlws.FILTER('news 8h30'!F15:F24, 'news 8h30'!A15:A24="x"))</f>
        <v>Fed chuẩn bị bước vào cuộc họp đầy căng thẳng</v>
      </c>
      <c r="X69" s="21" t="str">
        <v>Samsung ký hợp đồng cung cấp chip 16.5 tỷ USD với một ông lớn toàn cầu</v>
      </c>
      <c r="Y69" s="21" t="str">
        <v>Nasdaq Composite lần đầu vượt ngưỡng 21,000 điểm</v>
      </c>
      <c r="AB69" s="40" t="str">
        <f>W69</f>
        <v>Fed chuẩn bị bước vào cuộc họp đầy căng thẳng</v>
      </c>
      <c r="AC69" s="40"/>
      <c r="AD69" s="22"/>
      <c r="AE69" s="42" t="str">
        <f>X69</f>
        <v>Samsung ký hợp đồng cung cấp chip 16.5 tỷ USD với một ông lớn toàn cầu</v>
      </c>
      <c r="AF69" s="42"/>
      <c r="AG69" s="42"/>
      <c r="AH69" s="42"/>
      <c r="AI69" s="22"/>
      <c r="AJ69" s="40" t="str">
        <f>Y69</f>
        <v>Nasdaq Composite lần đầu vượt ngưỡng 21,000 điểm</v>
      </c>
      <c r="AK69" s="40"/>
      <c r="AN69" s="37"/>
      <c r="AO69" s="37"/>
    </row>
    <row r="70" spans="23:41" ht="124.5" customHeight="1" x14ac:dyDescent="0.25">
      <c r="W70" s="20" t="str" cm="1">
        <f t="array" ref="W70:Y70">TRANSPOSE(_xlfn._xlws.FILTER('news 8h30'!G15:G24, 'news 8h30'!A15:A24="x"))</f>
        <v>Giới chức Fed dự kiến giữ nguyên lãi suất 4,25-4,5% tuần này, phản ánh lo ngại lạm phát.  Hai thống đốc Fed có thể bất đồng quan điểm, ủng hộ giảm lãi suất hỗ trợ lao động.  Nhà đầu tư kỳ vọng mạnh mẽ vào việc cắt giảm lãi suất tiếp theo vào tháng 9.  Thuế quan ảnh hưởng lạm phát nhưng mức độ tác động vẫn chưa rõ ràng.  Fed cần thêm dữ liệu kinh tế, đặc biệt là việc làm tháng 7.</v>
      </c>
      <c r="X70" s="20" t="str">
        <v xml:space="preserve">Samsung đã ký hợp đồng cung cấp chip trị giá 16.5 tỷ USD với một đối tác lớn toàn cầu. Hợp đồng sẽ có hiệu lực từ năm 2025 đến cuối năm 2033, nhưng danh tính đối tác được giữ bí mật. Các chuyên gia đồn đoán Qualcomm hoặc Tesla có thể là đối tác của Samsung. Công ty đang cố gắng bắt kịp các đối thủ trong lĩnh vực chip nhớ băng thông cao HBM.
</v>
      </c>
      <c r="Y70" s="20" t="str">
        <v>Nasdaq Composite lần đầu vượt 21,000 điểm, Dow Jones tăng 507.85 điểm, S&amp;P 500 đạt kỷ lục mới. Tổng thống Trump thông báo thỏa thuận thương mại lớn với Nhật Bản, thuế quan 15%. Mỹ tiến gần thỏa thuận thuế quan 15% với EU, thúc đẩy lạc quan. Mỹ đạt nhiều thỏa thuận thương mại trước hạn 01/08, bao gồm Indonesia, Trung Quốc. Nhà đầu tư chờ báo cáo lợi nhuận từ Alphabet và Tesla.</v>
      </c>
      <c r="AB70" s="41" t="str">
        <f>TRIM(SUBSTITUTE(W70, CHAR(10), " "))</f>
        <v>Giới chức Fed dự kiến giữ nguyên lãi suất 4,25-4,5% tuần này, phản ánh lo ngại lạm phát. Hai thống đốc Fed có thể bất đồng quan điểm, ủng hộ giảm lãi suất hỗ trợ lao động. Nhà đầu tư kỳ vọng mạnh mẽ vào việc cắt giảm lãi suất tiếp theo vào tháng 9. Thuế quan ảnh hưởng lạm phát nhưng mức độ tác động vẫn chưa rõ ràng. Fed cần thêm dữ liệu kinh tế, đặc biệt là việc làm tháng 7.</v>
      </c>
      <c r="AC70" s="41"/>
      <c r="AE70" s="41" t="str">
        <f>TRIM(SUBSTITUTE(X70, CHAR(10), " "))</f>
        <v>Samsung đã ký hợp đồng cung cấp chip trị giá 16.5 tỷ USD với một đối tác lớn toàn cầu. Hợp đồng sẽ có hiệu lực từ năm 2025 đến cuối năm 2033, nhưng danh tính đối tác được giữ bí mật. Các chuyên gia đồn đoán Qualcomm hoặc Tesla có thể là đối tác của Samsung. Công ty đang cố gắng bắt kịp các đối thủ trong lĩnh vực chip nhớ băng thông cao HBM.</v>
      </c>
      <c r="AF70" s="41"/>
      <c r="AG70" s="41"/>
      <c r="AH70" s="41"/>
      <c r="AJ70" s="41" t="str">
        <f>TRIM(SUBSTITUTE(Y70, CHAR(10), " "))</f>
        <v>Nasdaq Composite lần đầu vượt 21,000 điểm, Dow Jones tăng 507.85 điểm, S&amp;P 500 đạt kỷ lục mới. Tổng thống Trump thông báo thỏa thuận thương mại lớn với Nhật Bản, thuế quan 15%. Mỹ tiến gần thỏa thuận thuế quan 15% với EU, thúc đẩy lạc quan. Mỹ đạt nhiều thỏa thuận thương mại trước hạn 01/08, bao gồm Indonesia, Trung Quốc. Nhà đầu tư chờ báo cáo lợi nhuận từ Alphabet và Tesla.</v>
      </c>
      <c r="AK70" s="41"/>
      <c r="AN70" s="37"/>
      <c r="AO70" s="37"/>
    </row>
    <row r="71" spans="23:41" ht="21.4" customHeight="1" x14ac:dyDescent="0.25">
      <c r="W71" s="24" t="str" cm="1">
        <f t="array" ref="W71:Y71">TRANSPOSE(_xlfn._xlws.FILTER('news 8h30'!D15:D24, 'news 8h30'!A15:A24="x"))</f>
        <v>Tiêu cực</v>
      </c>
      <c r="X71" s="24" t="str">
        <v>Tích cực</v>
      </c>
      <c r="Y71" s="24" t="str">
        <v>Tích cực</v>
      </c>
      <c r="AB71" s="26" t="s">
        <v>56</v>
      </c>
      <c r="AC71" s="25" t="str">
        <f>W71</f>
        <v>Tiêu cực</v>
      </c>
      <c r="AD71" s="23"/>
      <c r="AE71" s="26" t="s">
        <v>56</v>
      </c>
      <c r="AF71" s="38" t="str">
        <f>X71</f>
        <v>Tích cực</v>
      </c>
      <c r="AG71" s="38"/>
      <c r="AH71" s="38"/>
      <c r="AI71" s="23"/>
      <c r="AJ71" s="26" t="s">
        <v>56</v>
      </c>
      <c r="AK71" s="38" t="str">
        <f>Y71</f>
        <v>Tích cực</v>
      </c>
      <c r="AL71" s="38"/>
    </row>
    <row r="72" spans="23:41" ht="16.7" customHeight="1" thickBot="1" x14ac:dyDescent="0.3">
      <c r="AD72" s="23"/>
      <c r="AE72" s="23"/>
      <c r="AF72" s="23"/>
      <c r="AG72" s="23"/>
      <c r="AH72" s="23"/>
      <c r="AI72" s="23"/>
      <c r="AJ72" s="23"/>
      <c r="AK72" s="6" t="str">
        <f>"*Dữ liệu cập nhật lúc " &amp; daily_8h30_time!$A$2 &amp; " ngày " &amp; daily_8h30_time!$B$2</f>
        <v>*Dữ liệu cập nhật lúc 15:00 ngày 28/07/2025</v>
      </c>
      <c r="AL72" s="23"/>
    </row>
    <row r="73" spans="23:41" ht="17.100000000000001" customHeight="1" x14ac:dyDescent="0.25">
      <c r="AB73" s="39" t="str">
        <f>"BÁO CÁO CHIẾN LƯỢC HÀNG NGÀY | " &amp; $A$2</f>
        <v>BÁO CÁO CHIẾN LƯỢC HÀNG NGÀY | BẢN TIN CHÀO BUỔI SÁNG NGÀY 28/07/2025</v>
      </c>
      <c r="AC73" s="39"/>
      <c r="AD73" s="39"/>
      <c r="AE73" s="39"/>
      <c r="AF73" s="39"/>
      <c r="AG73" s="7"/>
      <c r="AH73" s="9"/>
      <c r="AI73" s="9"/>
      <c r="AJ73" s="9"/>
      <c r="AK73" s="10" t="s">
        <v>60</v>
      </c>
      <c r="AN73" s="37"/>
      <c r="AO73" s="37"/>
    </row>
    <row r="74" spans="23:41" ht="14.65" customHeight="1" x14ac:dyDescent="0.25">
      <c r="AB74" s="45" t="s">
        <v>59</v>
      </c>
      <c r="AC74" s="45"/>
      <c r="AD74" s="45"/>
      <c r="AE74" s="45"/>
      <c r="AF74" s="3"/>
      <c r="AG74" s="3"/>
      <c r="AN74" s="37"/>
      <c r="AO74" s="37"/>
    </row>
    <row r="75" spans="23:41" ht="14.65" customHeight="1" x14ac:dyDescent="0.25">
      <c r="AB75" s="45"/>
      <c r="AC75" s="45"/>
      <c r="AD75" s="45"/>
      <c r="AE75" s="45"/>
      <c r="AF75" s="3"/>
      <c r="AG75" s="3"/>
      <c r="AN75" s="37"/>
      <c r="AO75" s="37"/>
    </row>
    <row r="77" spans="23:41" ht="35.1" customHeight="1" x14ac:dyDescent="0.25">
      <c r="AB77" s="46" t="e" cm="1" vm="4">
        <f t="array" ref="AB77">_xlfn.IMAGE(TRANSPOSE(_xlfn._xlws.FILTER('news 8h30'!H27:H36, 'news 8h30'!A27:A36="o")), "image", 1)</f>
        <v>#VALUE!</v>
      </c>
      <c r="AC77" s="46"/>
      <c r="AD77" s="46"/>
      <c r="AE77" s="46"/>
      <c r="AF77" s="46"/>
      <c r="AG77" s="43" t="str" cm="1">
        <f t="array" ref="AG77">TRANSPOSE(_xlfn._xlws.FILTER('news 8h30'!F27:F36, 'news 8h30'!A27:A36="o"))</f>
        <v>Bốn ngân hàng chuẩn bị trả cổ tức, thưởng cổ phiếu cho cổ đông</v>
      </c>
      <c r="AH77" s="43"/>
      <c r="AI77" s="43"/>
      <c r="AJ77" s="43"/>
      <c r="AK77" s="43"/>
      <c r="AN77" s="37"/>
      <c r="AO77" s="37"/>
    </row>
    <row r="78" spans="23:41" ht="75.599999999999994" customHeight="1" x14ac:dyDescent="0.25">
      <c r="AB78" s="46"/>
      <c r="AC78" s="46"/>
      <c r="AD78" s="46"/>
      <c r="AE78" s="46"/>
      <c r="AF78" s="46"/>
      <c r="AG78" s="44" t="str" cm="1">
        <f t="array" ref="AG78">TRIM(SUBSTITUTE(TRANSPOSE(_xlfn._xlws.FILTER('news 8h30'!G27:G36, 'news 8h30'!A27:A36="o")), CHAR(10), " "))</f>
        <v>VietABank chốt danh sách ngày 15/8 phát hành 276,4 triệu cổ phiếu tăng vốn chủ sở hữu. OCB chốt 11/8 phát hành gần 197,3 triệu cổ phiếu tăng vốn chủ sở hữu 8%. SHB phát hành tối đa 528,5 triệu cổ phiếu tỷ lệ 13% trả cổ tức. MSB phát hành tối đa 520 triệu cổ phiếu tỷ lệ 20% trả cổ tức 2025. Các ngân hàng này đang tăng vốn điều lệ mạnh mẽ từ nguồn lợi nhuận.</v>
      </c>
      <c r="AH78" s="44"/>
      <c r="AI78" s="44"/>
      <c r="AJ78" s="44"/>
      <c r="AK78" s="44"/>
      <c r="AN78" s="37"/>
      <c r="AO78" s="37"/>
    </row>
    <row r="79" spans="23:41" ht="14.1" customHeight="1" x14ac:dyDescent="0.25">
      <c r="AB79" s="46"/>
      <c r="AC79" s="46"/>
      <c r="AD79" s="46"/>
      <c r="AE79" s="46"/>
      <c r="AF79" s="46"/>
      <c r="AG79" s="27" t="s">
        <v>56</v>
      </c>
      <c r="AH79" s="38" t="str" cm="1">
        <f t="array" ref="AH79">TRANSPOSE(_xlfn._xlws.FILTER('news 8h30'!D27:D36, 'news 8h30'!A27:A36="o"))</f>
        <v>Tích cực</v>
      </c>
      <c r="AI79" s="38"/>
      <c r="AJ79" s="38"/>
      <c r="AK79" s="38"/>
      <c r="AN79" s="37"/>
      <c r="AO79" s="37"/>
    </row>
    <row r="80" spans="23:41" ht="12.6" customHeight="1" x14ac:dyDescent="0.25">
      <c r="AC80" s="16"/>
      <c r="AD80" s="15"/>
      <c r="AE80" s="15"/>
      <c r="AF80" s="15"/>
      <c r="AG80" s="15"/>
      <c r="AH80" s="16"/>
      <c r="AI80" s="15"/>
      <c r="AJ80" s="15"/>
      <c r="AK80" s="15"/>
    </row>
    <row r="81" spans="11:41" ht="56.45" customHeight="1" x14ac:dyDescent="0.25">
      <c r="K81" s="21" t="str" cm="1">
        <f t="array" ref="K81:M81">TRANSPOSE(_xlfn._xlws.FILTER('news 8h30'!F27:F36, 'news 8h30'!A27:A36="x"))</f>
        <v>Doanh nghiệp 3 tuần tuổi nhắm dự án giáo dục gần 3.5 ngàn tỷ tại Ninh Bình</v>
      </c>
      <c r="L81" s="21" t="str">
        <v>Tiền ồ ạt đổ vào chứng khoán khi VN-Index vượt đỉnh lịch sử, thanh khoản khớp lệnh cao kỷ lục</v>
      </c>
      <c r="M81" s="21" t="str">
        <v>Một thành viên HĐQT Novaland từ nhiệm sau 3 tháng</v>
      </c>
      <c r="W81" s="21" t="e" cm="1" vm="5">
        <f t="array" ref="W81">TRANSPOSE(_xlfn._xlws.FILTER('news 8h30'!S27:S36, 'news 8h30'!N27:N36="x"))</f>
        <v>#VALUE!</v>
      </c>
      <c r="X81" s="21"/>
      <c r="Y81" s="21"/>
      <c r="AB81" s="40" t="str">
        <f>K81</f>
        <v>Doanh nghiệp 3 tuần tuổi nhắm dự án giáo dục gần 3.5 ngàn tỷ tại Ninh Bình</v>
      </c>
      <c r="AC81" s="40"/>
      <c r="AD81" s="22"/>
      <c r="AE81" s="42" t="str">
        <f>L81</f>
        <v>Tiền ồ ạt đổ vào chứng khoán khi VN-Index vượt đỉnh lịch sử, thanh khoản khớp lệnh cao kỷ lục</v>
      </c>
      <c r="AF81" s="42"/>
      <c r="AG81" s="42"/>
      <c r="AH81" s="42"/>
      <c r="AI81" s="22"/>
      <c r="AJ81" s="40" t="str">
        <f>M81</f>
        <v>Một thành viên HĐQT Novaland từ nhiệm sau 3 tháng</v>
      </c>
      <c r="AK81" s="40"/>
      <c r="AN81" s="37"/>
      <c r="AO81" s="37"/>
    </row>
    <row r="82" spans="11:41" ht="122.45" customHeight="1" x14ac:dyDescent="0.25">
      <c r="K82" s="20" t="str" cm="1">
        <f t="array" ref="K82:M82">TRANSPOSE(_xlfn._xlws.FILTER('news 8h30'!G27:G36, 'news 8h30'!A27:A36="x"))</f>
        <v xml:space="preserve">Công ty Mặt Trời, 3 tuần tuổi, đăng ký dự án 3.489 tỷ đồng tại Ninh Bình, rộng 30.3 ha. Dự án gồm tổ hợp giáo dục và thương mại, dự kiến xây dựng đến năm 2032 với 25 tầng. Vốn điều lệ 550 tỷ đồng, CTCP Mặt Trời Hà Nam nắm giữ 90% cổ phần, còn lại 10%. Thời hạn hoạt động của dự án là 50 năm, bắt đầu từ khi giao đất. Doanh nghiệp này thành lập ngày 08/07/2025, tập trung vào đào tạo trung cấp.
</v>
      </c>
      <c r="L82" s="20" t="str">
        <v xml:space="preserve">VN-Index ngày 28/7/2025 tăng hơn 26 điểm, đóng cửa ở mức kỷ lục 1.557,42 điểm. Thanh khoản bùng nổ với 44.300 tỷ đồng, thiết lập kỷ lục mới sau 25 năm. Thị trường được thúc đẩy bởi GDP quý 2/2025 tăng trưởng 7,96% và kỳ vọng nâng hạng. Các chuyên gia dự báo VN-Index có thể đạt vùng 1.513-1.756 điểm trong 6-8 tháng tới. Tuy nhiên, nhà đầu tư cần thận trọng vì rủi ro điều chỉnh và biến động địa chính trị.
</v>
      </c>
      <c r="M82" s="20" t="str">
        <v>Ông Đoàn Minh Trường xin từ nhiệm thành viên HĐQT Novaland theo nguyện vọng cá nhân. Đơn từ nhiệm sẽ được thông qua tại Đại hội đồng cổ đông bất thường ngày 7/8. Novaland dự kiến phát hành hơn 2.645 tỷ đồng cổ phiếu hoán đổi nợ cho ba chủ nợ. Trong đó, Novagroup chiếm phần lớn với 2.527 tỷ đồng. Hai chủ nợ Novagroup và Diamond Properties liên quan đến Chủ tịch Bùi Thành Nhơn.</v>
      </c>
      <c r="W82" s="20" t="e" cm="1" vm="5">
        <f t="array" ref="W82">TRANSPOSE(_xlfn._xlws.FILTER('news 8h30'!T27:T36, 'news 8h30'!N27:N36="x"))</f>
        <v>#VALUE!</v>
      </c>
      <c r="X82" s="20"/>
      <c r="Y82" s="20"/>
      <c r="AB82" s="41" t="str">
        <f>TRIM(SUBSTITUTE(K82, CHAR(10), " "))</f>
        <v>Công ty Mặt Trời, 3 tuần tuổi, đăng ký dự án 3.489 tỷ đồng tại Ninh Bình, rộng 30.3 ha. Dự án gồm tổ hợp giáo dục và thương mại, dự kiến xây dựng đến năm 2032 với 25 tầng. Vốn điều lệ 550 tỷ đồng, CTCP Mặt Trời Hà Nam nắm giữ 90% cổ phần, còn lại 10%. Thời hạn hoạt động của dự án là 50 năm, bắt đầu từ khi giao đất. Doanh nghiệp này thành lập ngày 08/07/2025, tập trung vào đào tạo trung cấp.</v>
      </c>
      <c r="AC82" s="41"/>
      <c r="AE82" s="41" t="str">
        <f>TRIM(SUBSTITUTE(L82, CHAR(10), " "))</f>
        <v>VN-Index ngày 28/7/2025 tăng hơn 26 điểm, đóng cửa ở mức kỷ lục 1.557,42 điểm. Thanh khoản bùng nổ với 44.300 tỷ đồng, thiết lập kỷ lục mới sau 25 năm. Thị trường được thúc đẩy bởi GDP quý 2/2025 tăng trưởng 7,96% và kỳ vọng nâng hạng. Các chuyên gia dự báo VN-Index có thể đạt vùng 1.513-1.756 điểm trong 6-8 tháng tới. Tuy nhiên, nhà đầu tư cần thận trọng vì rủi ro điều chỉnh và biến động địa chính trị.</v>
      </c>
      <c r="AF82" s="41"/>
      <c r="AG82" s="41"/>
      <c r="AH82" s="41"/>
      <c r="AJ82" s="41" t="str">
        <f>TRIM(SUBSTITUTE(M82, CHAR(10), " "))</f>
        <v>Ông Đoàn Minh Trường xin từ nhiệm thành viên HĐQT Novaland theo nguyện vọng cá nhân. Đơn từ nhiệm sẽ được thông qua tại Đại hội đồng cổ đông bất thường ngày 7/8. Novaland dự kiến phát hành hơn 2.645 tỷ đồng cổ phiếu hoán đổi nợ cho ba chủ nợ. Trong đó, Novagroup chiếm phần lớn với 2.527 tỷ đồng. Hai chủ nợ Novagroup và Diamond Properties liên quan đến Chủ tịch Bùi Thành Nhơn.</v>
      </c>
      <c r="AK82" s="41"/>
      <c r="AN82" s="37"/>
      <c r="AO82" s="37"/>
    </row>
    <row r="83" spans="11:41" ht="21.4" customHeight="1" x14ac:dyDescent="0.25">
      <c r="K83" s="24" t="str" cm="1">
        <f t="array" ref="K83:M83">TRANSPOSE(_xlfn._xlws.FILTER('news 8h30'!D27:D36, 'news 8h30'!A27:A36="x"))</f>
        <v>Tiêu cực</v>
      </c>
      <c r="L83" s="24" t="str">
        <v>Tích cực</v>
      </c>
      <c r="M83" s="24" t="str">
        <v>Trung lập</v>
      </c>
      <c r="W83" s="24" t="e" cm="1" vm="5">
        <f t="array" ref="W83">TRANSPOSE(_xlfn._xlws.FILTER('news 8h30'!Q27:Q36, 'news 8h30'!N27:N36="x"))</f>
        <v>#VALUE!</v>
      </c>
      <c r="X83" s="24"/>
      <c r="Y83" s="24"/>
      <c r="AB83" s="26" t="s">
        <v>56</v>
      </c>
      <c r="AC83" s="25" t="str">
        <f>K83</f>
        <v>Tiêu cực</v>
      </c>
      <c r="AD83" s="23"/>
      <c r="AE83" s="26" t="s">
        <v>56</v>
      </c>
      <c r="AF83" s="38" t="str">
        <f>L83</f>
        <v>Tích cực</v>
      </c>
      <c r="AG83" s="38"/>
      <c r="AH83" s="38"/>
      <c r="AI83" s="23"/>
      <c r="AJ83" s="26" t="s">
        <v>56</v>
      </c>
      <c r="AK83" s="38" t="str">
        <f>M83</f>
        <v>Trung lập</v>
      </c>
      <c r="AL83" s="38"/>
    </row>
    <row r="84" spans="11:41" ht="15.75" thickBot="1" x14ac:dyDescent="0.3">
      <c r="AD84" s="23"/>
      <c r="AE84" s="23"/>
      <c r="AF84" s="23"/>
      <c r="AG84" s="23"/>
      <c r="AH84" s="23"/>
      <c r="AI84" s="23"/>
      <c r="AJ84" s="23"/>
      <c r="AK84" s="6" t="str">
        <f>"*Dữ liệu cập nhật lúc " &amp; daily_8h30_time!$A$2 &amp; " ngày " &amp; daily_8h30_time!$B$2</f>
        <v>*Dữ liệu cập nhật lúc 15:00 ngày 28/07/2025</v>
      </c>
      <c r="AL84" s="23"/>
    </row>
    <row r="85" spans="11:41" ht="17.100000000000001" customHeight="1" x14ac:dyDescent="0.25">
      <c r="AB85" s="39" t="str">
        <f>"BÁO CÁO CHIẾN LƯỢC HÀNG NGÀY | " &amp; $A$2</f>
        <v>BÁO CÁO CHIẾN LƯỢC HÀNG NGÀY | BẢN TIN CHÀO BUỔI SÁNG NGÀY 28/07/2025</v>
      </c>
      <c r="AC85" s="39"/>
      <c r="AD85" s="39"/>
      <c r="AE85" s="39"/>
      <c r="AF85" s="39"/>
      <c r="AG85" s="7"/>
      <c r="AH85" s="9"/>
      <c r="AI85" s="9"/>
      <c r="AJ85" s="9"/>
      <c r="AK85" s="10" t="s">
        <v>61</v>
      </c>
      <c r="AN85" s="37"/>
      <c r="AO85" s="37"/>
    </row>
    <row r="86" spans="11:41" ht="14.65" customHeight="1" x14ac:dyDescent="0.25">
      <c r="AB86" s="37"/>
      <c r="AC86" s="37"/>
      <c r="AD86" s="37"/>
      <c r="AE86" s="37"/>
      <c r="AN86" s="45" t="s">
        <v>81</v>
      </c>
      <c r="AO86" s="45"/>
    </row>
    <row r="87" spans="11:41" ht="14.65" customHeight="1" x14ac:dyDescent="0.25">
      <c r="AB87" s="37"/>
      <c r="AC87" s="37"/>
      <c r="AD87" s="37"/>
      <c r="AE87" s="37"/>
      <c r="AN87" s="45"/>
      <c r="AO87" s="45"/>
    </row>
    <row r="89" spans="11:41" ht="15" customHeight="1" x14ac:dyDescent="0.25">
      <c r="AN89" s="59" t="s">
        <v>82</v>
      </c>
      <c r="AO89" s="59"/>
    </row>
    <row r="90" spans="11:41" ht="15" customHeight="1" x14ac:dyDescent="0.25">
      <c r="AN90" s="21" t="str" cm="1">
        <f t="array" ref="AN90:AO95">_xlfn.CHOOSECOLS(_xlfn._xlws.SORT(_xlfn._xlws.FILTER('news 8h30'!A2:F12, 'news 8h30'!A2:A12=""), 1, -1), 6, 4)</f>
        <v>Nobu Danang : Chuẩn đầu tư thế hệ mới với căn hộ Studio và 1 phòng ngủ</v>
      </c>
      <c r="AO90" s="56" t="str">
        <v>Trung lập</v>
      </c>
    </row>
    <row r="91" spans="11:41" ht="15" customHeight="1" x14ac:dyDescent="0.25">
      <c r="AN91" s="21" t="str">
        <v>Theo dấu dòng tiền cá mập 28/07: Khối ngoại và tự doanh bán ròng trong ngày VN-Index lập đỉnh mới</v>
      </c>
      <c r="AO91" s="56" t="str">
        <v>Tiêu cực</v>
      </c>
    </row>
    <row r="92" spans="11:41" ht="15" customHeight="1" x14ac:dyDescent="0.25">
      <c r="AN92" s="21" t="str">
        <v>Ông Nguyễn Mạnh Cường làm Phó chủ tịch UBND TPHCM</v>
      </c>
      <c r="AO92" s="56" t="str">
        <v>Trung lập</v>
      </c>
    </row>
    <row r="93" spans="11:41" ht="15" customHeight="1" x14ac:dyDescent="0.25">
      <c r="AN93" s="21" t="str">
        <v>Nam Long lãi gần trăm tỷ trong quý II, bắt đầu giải ngân cho dự án Hải Phòng</v>
      </c>
      <c r="AO93" s="56" t="str">
        <v>Trung lập</v>
      </c>
    </row>
    <row r="94" spans="11:41" ht="15" customHeight="1" x14ac:dyDescent="0.25">
      <c r="AN94" s="21" t="str">
        <v>TPHCM xây Tượng đài Thống Nhất hơn 6.000m2 ở Thủ Thiêm</v>
      </c>
      <c r="AO94" s="56" t="str">
        <v>Trung lập</v>
      </c>
    </row>
    <row r="95" spans="11:41" ht="15" customHeight="1" x14ac:dyDescent="0.25">
      <c r="AN95" s="21" t="str">
        <v>Lịch chốt quyền cổ tức 28/7-1/8: 25 doanh nghiệp ồ ạt "lăn chốt", cổ tức tiền mặt cao nhất 25%</v>
      </c>
      <c r="AO95" s="56" t="str">
        <v>Tích cực</v>
      </c>
    </row>
    <row r="96" spans="11:41" ht="10.5" customHeight="1" x14ac:dyDescent="0.25">
      <c r="AN96" s="21"/>
      <c r="AO96" s="56"/>
    </row>
    <row r="97" spans="11:42" ht="15" customHeight="1" x14ac:dyDescent="0.25">
      <c r="AN97" s="58" t="s">
        <v>83</v>
      </c>
      <c r="AO97" s="58"/>
    </row>
    <row r="98" spans="11:42" ht="15" customHeight="1" x14ac:dyDescent="0.25">
      <c r="AN98" s="21" t="str" cm="1">
        <f t="array" ref="AN98:AO103">_xlfn.CHOOSECOLS(_xlfn._xlws.SORT(_xlfn._xlws.FILTER('news 8h30'!A14:F24, 'news 8h30'!A14:A24=""), 1, -1), 6, 4)</f>
        <v>Thông điệp từ chuyến thăm trụ sở Fed của Tổng thống Trump</v>
      </c>
      <c r="AO98" s="56" t="str">
        <v>Tiêu cực</v>
      </c>
    </row>
    <row r="99" spans="11:42" ht="15" customHeight="1" x14ac:dyDescent="0.25">
      <c r="AN99" s="21" t="str">
        <v>Giá vàng đương đầu áp lực giảm khi Mỹ liên tục đạt thỏa thuận thương mại</v>
      </c>
      <c r="AO99" s="56" t="str">
        <v>Tiêu cực</v>
      </c>
    </row>
    <row r="100" spans="11:42" ht="15" customHeight="1" x14ac:dyDescent="0.25">
      <c r="AN100" s="21" t="str">
        <v>Giá vàng trượt dốc vì đồng USD mạnh lên</v>
      </c>
      <c r="AO100" s="56" t="str">
        <v>Tiêu cực</v>
      </c>
    </row>
    <row r="101" spans="11:42" ht="15" customHeight="1" x14ac:dyDescent="0.25">
      <c r="AN101" s="21" t="str">
        <v>Sợi Thế Kỷ báo lỗ quý 2, chi phí tài chính "nuốt" hết lợi nhuận</v>
      </c>
      <c r="AO101" s="56" t="str">
        <v>Tiêu cực</v>
      </c>
    </row>
    <row r="102" spans="11:42" ht="15" customHeight="1" x14ac:dyDescent="0.25">
      <c r="AN102" s="21" t="str">
        <v>Gần 23 triệu cổ phiếu được sang tay phiên PET lên đỉnh một năm</v>
      </c>
      <c r="AO102" s="56" t="str">
        <v>Tích cực</v>
      </c>
    </row>
    <row r="103" spans="11:42" ht="15" customHeight="1" x14ac:dyDescent="0.25">
      <c r="AN103" s="57" t="str">
        <v>Dự báo về xu hướng lãi suất của các ngân hàng trung ương</v>
      </c>
      <c r="AO103" s="56" t="str">
        <v>Trung lập</v>
      </c>
    </row>
    <row r="104" spans="11:42" ht="15" customHeight="1" x14ac:dyDescent="0.25">
      <c r="AN104" s="57"/>
      <c r="AO104" s="56"/>
    </row>
    <row r="105" spans="11:42" ht="15" customHeight="1" x14ac:dyDescent="0.25">
      <c r="AN105" s="58" t="s">
        <v>195</v>
      </c>
      <c r="AO105" s="58"/>
    </row>
    <row r="106" spans="11:42" ht="15" customHeight="1" x14ac:dyDescent="0.25">
      <c r="AN106" s="21" t="str" cm="1">
        <f t="array" ref="AN106:AO111">_xlfn.CHOOSECOLS(_xlfn._xlws.SORT(_xlfn._xlws.FILTER('news 8h30'!A26:F36, 'news 8h30'!A26:A36=""), 1, -1), 6, 4)</f>
        <v>BVBank 6 tháng đầu năm: Tăng trưởng tín dụng đạt gần 14%, tổng tài sản tăng 12%</v>
      </c>
      <c r="AO106" s="56" t="str">
        <v>Tích cực</v>
      </c>
    </row>
    <row r="107" spans="11:42" ht="15" customHeight="1" x14ac:dyDescent="0.25">
      <c r="AN107" s="21" t="str">
        <v>Bàn giao nhiều dự án trọng điểm, Nam Long báo lãi nửa đầu năm gấp 3 lần cùng kỳ</v>
      </c>
      <c r="AO107" s="56" t="str">
        <v>Tích cực</v>
      </c>
    </row>
    <row r="108" spans="11:42" ht="15" customHeight="1" x14ac:dyDescent="0.25">
      <c r="AN108" s="21" t="str">
        <v>VietinBank Capital không còn là cổ đông lớn tại Petrosetco</v>
      </c>
      <c r="AO108" s="56" t="str">
        <v>Trung lập</v>
      </c>
    </row>
    <row r="109" spans="11:42" ht="16.5" customHeight="1" x14ac:dyDescent="0.25">
      <c r="K109" s="21"/>
      <c r="L109" s="21"/>
      <c r="M109" s="21"/>
      <c r="W109" s="21"/>
      <c r="X109" s="21"/>
      <c r="Y109" s="21"/>
      <c r="AB109" s="37"/>
      <c r="AC109" s="37"/>
      <c r="AE109" s="37"/>
      <c r="AF109" s="37"/>
      <c r="AG109" s="37"/>
      <c r="AH109" s="37"/>
      <c r="AJ109" s="37"/>
      <c r="AK109" s="37"/>
      <c r="AN109" s="21" t="str">
        <v>Thuduc House có lãi trở lại nhờ khoản thu bồi hoàn</v>
      </c>
      <c r="AO109" s="56" t="str">
        <v>Tích cực</v>
      </c>
    </row>
    <row r="110" spans="11:42" ht="16.5" customHeight="1" x14ac:dyDescent="0.25">
      <c r="K110" s="20"/>
      <c r="L110" s="20"/>
      <c r="M110" s="20"/>
      <c r="W110" s="20"/>
      <c r="X110" s="20"/>
      <c r="Y110" s="20"/>
      <c r="AB110" s="37"/>
      <c r="AC110" s="37"/>
      <c r="AE110" s="37"/>
      <c r="AF110" s="37"/>
      <c r="AG110" s="37"/>
      <c r="AH110" s="37"/>
      <c r="AJ110" s="37"/>
      <c r="AK110" s="37"/>
      <c r="AN110" s="21" t="str">
        <v>Lãi lớn, Gelex Electric muốn nâng gấp đôi mục tiêu lợi nhuận và cổ tức 2025</v>
      </c>
      <c r="AO110" s="56" t="str">
        <v>Tích cực</v>
      </c>
    </row>
    <row r="111" spans="11:42" ht="16.5" customHeight="1" x14ac:dyDescent="0.25">
      <c r="K111" s="24"/>
      <c r="L111" s="24"/>
      <c r="M111" s="24"/>
      <c r="W111" s="24"/>
      <c r="X111" s="24"/>
      <c r="Y111" s="24"/>
      <c r="AF111" s="37"/>
      <c r="AG111" s="37"/>
      <c r="AH111" s="37"/>
      <c r="AK111" s="37"/>
      <c r="AL111" s="37"/>
      <c r="AN111" s="57" t="str">
        <v>Cổ phiếu SHB tăng trần trong phiên 28/7, vốn hóa vượt 2,6 tỷ USD</v>
      </c>
      <c r="AO111" s="56" t="str">
        <v>Tích cực</v>
      </c>
      <c r="AP111" s="25"/>
    </row>
    <row r="112" spans="11:42" ht="15.75" thickBot="1" x14ac:dyDescent="0.3">
      <c r="AP112" s="23"/>
    </row>
    <row r="113" spans="28:51" ht="17.100000000000001" customHeight="1" x14ac:dyDescent="0.25">
      <c r="AB113" s="37"/>
      <c r="AC113" s="37"/>
      <c r="AD113" s="37"/>
      <c r="AE113" s="37"/>
      <c r="AF113" s="37"/>
      <c r="AN113" s="39"/>
      <c r="AO113" s="39"/>
    </row>
    <row r="114" spans="28:51" ht="14.65" customHeight="1" x14ac:dyDescent="0.25">
      <c r="AS114" s="24"/>
      <c r="AT114" s="24"/>
      <c r="AU114" s="24"/>
      <c r="AV114" s="24"/>
      <c r="AW114" s="24"/>
      <c r="AX114" s="24"/>
    </row>
    <row r="115" spans="28:51" ht="14.65" customHeight="1" x14ac:dyDescent="0.35">
      <c r="AR115" s="28"/>
      <c r="AS115" s="28"/>
      <c r="AT115" s="28"/>
      <c r="AU115" s="24"/>
      <c r="AV115" s="24"/>
      <c r="AW115" s="24"/>
      <c r="AX115" s="24"/>
    </row>
    <row r="116" spans="28:51" ht="8.65" customHeight="1" x14ac:dyDescent="0.35">
      <c r="AR116" s="28"/>
      <c r="AS116" s="28"/>
      <c r="AT116" s="28"/>
      <c r="AU116" s="24"/>
      <c r="AV116" s="24"/>
      <c r="AW116" s="24"/>
      <c r="AX116" s="24"/>
    </row>
    <row r="117" spans="28:51" ht="20.100000000000001" customHeight="1" x14ac:dyDescent="0.25">
      <c r="AR117" s="49" t="s">
        <v>62</v>
      </c>
      <c r="AS117" s="49"/>
      <c r="AT117" s="49"/>
      <c r="AU117" s="49"/>
      <c r="AV117" s="49"/>
      <c r="AW117" s="49"/>
      <c r="AX117" s="49"/>
    </row>
    <row r="118" spans="28:51" ht="9" customHeight="1" x14ac:dyDescent="0.25">
      <c r="AQ118" s="29"/>
      <c r="AR118" s="30"/>
      <c r="AS118" s="31"/>
      <c r="AT118" s="30"/>
      <c r="AU118" s="30"/>
      <c r="AV118" s="30"/>
      <c r="AW118" s="30"/>
      <c r="AX118" s="30"/>
      <c r="AY118" s="29"/>
    </row>
    <row r="119" spans="28:51" ht="148.35" customHeight="1" x14ac:dyDescent="0.25">
      <c r="AQ119" s="32"/>
      <c r="AR119" s="50" t="s">
        <v>63</v>
      </c>
      <c r="AS119" s="50"/>
      <c r="AT119" s="50"/>
      <c r="AU119" s="50"/>
      <c r="AV119" s="50"/>
      <c r="AW119" s="50"/>
      <c r="AX119" s="50"/>
      <c r="AY119" s="32"/>
    </row>
    <row r="120" spans="28:51" ht="35.65" customHeight="1" x14ac:dyDescent="0.25">
      <c r="AR120" s="47" t="s">
        <v>64</v>
      </c>
      <c r="AS120" s="47"/>
      <c r="AT120" s="47"/>
      <c r="AU120" s="33"/>
      <c r="AV120" s="47" t="s">
        <v>65</v>
      </c>
      <c r="AW120" s="47"/>
      <c r="AX120" s="47"/>
    </row>
    <row r="121" spans="28:51" ht="130.35" customHeight="1" x14ac:dyDescent="0.25">
      <c r="AR121" s="34"/>
      <c r="AS121" s="34"/>
      <c r="AT121" s="34"/>
      <c r="AU121" s="34"/>
      <c r="AV121" s="34"/>
      <c r="AW121" s="34"/>
      <c r="AX121" s="34"/>
    </row>
    <row r="122" spans="28:51" ht="15.75" thickBot="1" x14ac:dyDescent="0.3">
      <c r="AR122" s="24"/>
      <c r="AS122" s="24"/>
      <c r="AT122" s="24"/>
      <c r="AU122" s="24"/>
      <c r="AV122" s="24"/>
      <c r="AW122" s="24"/>
      <c r="AX122" s="24"/>
    </row>
    <row r="123" spans="28:51" ht="17.100000000000001" customHeight="1" x14ac:dyDescent="0.25">
      <c r="AR123" s="35" t="str">
        <f>"BÁO CÁO CHIẾN LƯỢC HÀNG NGÀY | " &amp; $A$2</f>
        <v>BÁO CÁO CHIẾN LƯỢC HÀNG NGÀY | BẢN TIN CHÀO BUỔI SÁNG NGÀY 28/07/2025</v>
      </c>
      <c r="AS123" s="35"/>
      <c r="AT123" s="35"/>
      <c r="AU123" s="35"/>
      <c r="AV123" s="48" t="s">
        <v>66</v>
      </c>
      <c r="AW123" s="48"/>
      <c r="AX123" s="48"/>
    </row>
  </sheetData>
  <mergeCells count="91">
    <mergeCell ref="P30:S30"/>
    <mergeCell ref="P36:S36"/>
    <mergeCell ref="T30:X30"/>
    <mergeCell ref="C25:M25"/>
    <mergeCell ref="C26:I26"/>
    <mergeCell ref="C2:H3"/>
    <mergeCell ref="AB50:AE51"/>
    <mergeCell ref="AB53:AF55"/>
    <mergeCell ref="AN97:AO97"/>
    <mergeCell ref="AN105:AO105"/>
    <mergeCell ref="C27:H28"/>
    <mergeCell ref="C48:M48"/>
    <mergeCell ref="C49:I49"/>
    <mergeCell ref="P2:T3"/>
    <mergeCell ref="P25:Y25"/>
    <mergeCell ref="P26:U26"/>
    <mergeCell ref="P27:T28"/>
    <mergeCell ref="P48:Y48"/>
    <mergeCell ref="P49:U49"/>
    <mergeCell ref="AB58:AC58"/>
    <mergeCell ref="AB57:AC57"/>
    <mergeCell ref="AE57:AH57"/>
    <mergeCell ref="AE58:AH58"/>
    <mergeCell ref="AH55:AK55"/>
    <mergeCell ref="AG54:AK54"/>
    <mergeCell ref="AG53:AK53"/>
    <mergeCell ref="AF59:AH59"/>
    <mergeCell ref="AK59:AL59"/>
    <mergeCell ref="AJ57:AK57"/>
    <mergeCell ref="AJ58:AK58"/>
    <mergeCell ref="AB69:AC69"/>
    <mergeCell ref="AE69:AH69"/>
    <mergeCell ref="AJ69:AK69"/>
    <mergeCell ref="AB70:AC70"/>
    <mergeCell ref="AE70:AH70"/>
    <mergeCell ref="AJ70:AK70"/>
    <mergeCell ref="AB61:AF61"/>
    <mergeCell ref="AB62:AE63"/>
    <mergeCell ref="AB65:AF67"/>
    <mergeCell ref="AG65:AK65"/>
    <mergeCell ref="AG66:AK66"/>
    <mergeCell ref="AH67:AK67"/>
    <mergeCell ref="AB82:AC82"/>
    <mergeCell ref="AE82:AH82"/>
    <mergeCell ref="AJ82:AK82"/>
    <mergeCell ref="AF71:AH71"/>
    <mergeCell ref="AK71:AL71"/>
    <mergeCell ref="AB73:AF73"/>
    <mergeCell ref="AB74:AE75"/>
    <mergeCell ref="AB77:AF79"/>
    <mergeCell ref="AG77:AK77"/>
    <mergeCell ref="AG78:AK78"/>
    <mergeCell ref="AH79:AK79"/>
    <mergeCell ref="AN50:AO51"/>
    <mergeCell ref="AN53:AO55"/>
    <mergeCell ref="AR120:AT120"/>
    <mergeCell ref="AV120:AX120"/>
    <mergeCell ref="AV123:AX123"/>
    <mergeCell ref="AF83:AH83"/>
    <mergeCell ref="AK83:AL83"/>
    <mergeCell ref="AB85:AF85"/>
    <mergeCell ref="AR117:AX117"/>
    <mergeCell ref="AR119:AX119"/>
    <mergeCell ref="AN85:AO85"/>
    <mergeCell ref="AB86:AE87"/>
    <mergeCell ref="AN86:AO87"/>
    <mergeCell ref="AB81:AC81"/>
    <mergeCell ref="AE81:AH81"/>
    <mergeCell ref="AJ81:AK81"/>
    <mergeCell ref="AN60:AO60"/>
    <mergeCell ref="AN62:AO63"/>
    <mergeCell ref="AN65:AO67"/>
    <mergeCell ref="AN57:AO57"/>
    <mergeCell ref="AN58:AO58"/>
    <mergeCell ref="AN73:AO73"/>
    <mergeCell ref="AN74:AO75"/>
    <mergeCell ref="AN77:AO79"/>
    <mergeCell ref="AN69:AO69"/>
    <mergeCell ref="AN70:AO70"/>
    <mergeCell ref="AN81:AO81"/>
    <mergeCell ref="AN82:AO82"/>
    <mergeCell ref="AF111:AH111"/>
    <mergeCell ref="AK111:AL111"/>
    <mergeCell ref="AB113:AF113"/>
    <mergeCell ref="AN113:AO113"/>
    <mergeCell ref="AB110:AC110"/>
    <mergeCell ref="AE110:AH110"/>
    <mergeCell ref="AJ110:AK110"/>
    <mergeCell ref="AB109:AC109"/>
    <mergeCell ref="AE109:AH109"/>
    <mergeCell ref="AJ109:AK109"/>
  </mergeCells>
  <conditionalFormatting sqref="D13:E13">
    <cfRule type="expression" dxfId="159" priority="201">
      <formula>D13&lt;0</formula>
    </cfRule>
    <cfRule type="expression" dxfId="158" priority="202">
      <formula>D13&gt;=0</formula>
    </cfRule>
  </conditionalFormatting>
  <conditionalFormatting sqref="D20:E20">
    <cfRule type="expression" dxfId="157" priority="199">
      <formula>D20&lt;0</formula>
    </cfRule>
    <cfRule type="expression" dxfId="156" priority="200">
      <formula>D20&gt;=0</formula>
    </cfRule>
  </conditionalFormatting>
  <conditionalFormatting sqref="D6:F6 I15:K15">
    <cfRule type="expression" dxfId="155" priority="219">
      <formula>D6&lt;0</formula>
    </cfRule>
    <cfRule type="expression" dxfId="154" priority="220">
      <formula>D6&gt;=0</formula>
    </cfRule>
  </conditionalFormatting>
  <conditionalFormatting sqref="D15:F15">
    <cfRule type="expression" dxfId="153" priority="213">
      <formula>D15&lt;0</formula>
    </cfRule>
    <cfRule type="expression" dxfId="152" priority="214">
      <formula>D15&gt;=0</formula>
    </cfRule>
  </conditionalFormatting>
  <conditionalFormatting sqref="H13:I13">
    <cfRule type="expression" dxfId="151" priority="167">
      <formula>H13&lt;0</formula>
    </cfRule>
    <cfRule type="expression" dxfId="150" priority="168">
      <formula>H13&gt;=0</formula>
    </cfRule>
  </conditionalFormatting>
  <conditionalFormatting sqref="H20:I20">
    <cfRule type="expression" dxfId="149" priority="163">
      <formula>H20&lt;0</formula>
    </cfRule>
    <cfRule type="expression" dxfId="148" priority="164">
      <formula>H20&gt;=0</formula>
    </cfRule>
  </conditionalFormatting>
  <conditionalFormatting sqref="H6:J6">
    <cfRule type="expression" dxfId="147" priority="173">
      <formula>H6&lt;0</formula>
    </cfRule>
    <cfRule type="expression" dxfId="146" priority="174">
      <formula>H6&gt;=0</formula>
    </cfRule>
  </conditionalFormatting>
  <conditionalFormatting sqref="L6:M6">
    <cfRule type="expression" dxfId="145" priority="171">
      <formula>L6&lt;0</formula>
    </cfRule>
    <cfRule type="expression" dxfId="144" priority="172">
      <formula>L6&gt;=0</formula>
    </cfRule>
  </conditionalFormatting>
  <conditionalFormatting sqref="L13:M13">
    <cfRule type="expression" dxfId="143" priority="165">
      <formula>L13&lt;0</formula>
    </cfRule>
    <cfRule type="expression" dxfId="142" priority="166">
      <formula>L13&gt;=0</formula>
    </cfRule>
  </conditionalFormatting>
  <conditionalFormatting sqref="L20:M20">
    <cfRule type="expression" dxfId="141" priority="161">
      <formula>L20&lt;0</formula>
    </cfRule>
    <cfRule type="expression" dxfId="140" priority="162">
      <formula>L20&gt;=0</formula>
    </cfRule>
  </conditionalFormatting>
  <conditionalFormatting sqref="AH55 AC59 AF59 AK59">
    <cfRule type="expression" dxfId="139" priority="136">
      <formula>AC55="Tích cực"</formula>
    </cfRule>
    <cfRule type="expression" dxfId="138" priority="137">
      <formula>AC55="Tiêu cực"</formula>
    </cfRule>
    <cfRule type="expression" dxfId="137" priority="138">
      <formula>AC55="Trung lập"</formula>
    </cfRule>
  </conditionalFormatting>
  <conditionalFormatting sqref="AH67 AC71 AF71 AK71">
    <cfRule type="expression" dxfId="136" priority="131">
      <formula>AC67="Tích cực"</formula>
    </cfRule>
    <cfRule type="expression" dxfId="135" priority="132">
      <formula>AC67="Tiêu cực"</formula>
    </cfRule>
    <cfRule type="expression" dxfId="134" priority="133">
      <formula>AC67="Trung lập"</formula>
    </cfRule>
  </conditionalFormatting>
  <conditionalFormatting sqref="AH79 AC83 AF83 AK83">
    <cfRule type="expression" dxfId="133" priority="126">
      <formula>AC79="Tích cực"</formula>
    </cfRule>
    <cfRule type="expression" dxfId="132" priority="127">
      <formula>AC79="Tiêu cực"</formula>
    </cfRule>
    <cfRule type="expression" dxfId="131" priority="128">
      <formula>AC79="Trung lập"</formula>
    </cfRule>
  </conditionalFormatting>
  <conditionalFormatting sqref="AC111 AF111 AK111">
    <cfRule type="expression" dxfId="130" priority="106">
      <formula>AC111="Tích cực"</formula>
    </cfRule>
    <cfRule type="expression" dxfId="129" priority="107">
      <formula>AC111="Tiêu cực"</formula>
    </cfRule>
    <cfRule type="expression" dxfId="128" priority="108">
      <formula>AC111="Trung lập"</formula>
    </cfRule>
  </conditionalFormatting>
  <conditionalFormatting sqref="AI57">
    <cfRule type="expression" dxfId="127" priority="143">
      <formula>AI57&lt;0</formula>
    </cfRule>
    <cfRule type="expression" dxfId="126" priority="144">
      <formula>AI57&gt;=0</formula>
    </cfRule>
  </conditionalFormatting>
  <conditionalFormatting sqref="AI69">
    <cfRule type="expression" dxfId="125" priority="134">
      <formula>AI69&lt;0</formula>
    </cfRule>
    <cfRule type="expression" dxfId="124" priority="135">
      <formula>AI69&gt;=0</formula>
    </cfRule>
  </conditionalFormatting>
  <conditionalFormatting sqref="AI81">
    <cfRule type="expression" dxfId="123" priority="129">
      <formula>AI81&lt;0</formula>
    </cfRule>
    <cfRule type="expression" dxfId="122" priority="130">
      <formula>AI81&gt;=0</formula>
    </cfRule>
  </conditionalFormatting>
  <conditionalFormatting sqref="AI109">
    <cfRule type="expression" dxfId="121" priority="109">
      <formula>AI109&lt;0</formula>
    </cfRule>
    <cfRule type="expression" dxfId="120" priority="110">
      <formula>AI109&gt;=0</formula>
    </cfRule>
  </conditionalFormatting>
  <conditionalFormatting sqref="AO59">
    <cfRule type="expression" dxfId="119" priority="121">
      <formula>AO59="Tích cực"</formula>
    </cfRule>
    <cfRule type="expression" dxfId="118" priority="122">
      <formula>AO59="Tiêu cực"</formula>
    </cfRule>
    <cfRule type="expression" dxfId="117" priority="123">
      <formula>AO59="Trung lập"</formula>
    </cfRule>
  </conditionalFormatting>
  <conditionalFormatting sqref="AO71">
    <cfRule type="expression" dxfId="116" priority="116">
      <formula>AO71="Tích cực"</formula>
    </cfRule>
    <cfRule type="expression" dxfId="115" priority="117">
      <formula>AO71="Tiêu cực"</formula>
    </cfRule>
    <cfRule type="expression" dxfId="114" priority="118">
      <formula>AO71="Trung lập"</formula>
    </cfRule>
  </conditionalFormatting>
  <conditionalFormatting sqref="AO83">
    <cfRule type="expression" dxfId="113" priority="111">
      <formula>AO83="Tích cực"</formula>
    </cfRule>
    <cfRule type="expression" dxfId="112" priority="112">
      <formula>AO83="Tiêu cực"</formula>
    </cfRule>
    <cfRule type="expression" dxfId="111" priority="113">
      <formula>AO83="Trung lập"</formula>
    </cfRule>
  </conditionalFormatting>
  <conditionalFormatting sqref="D36:E36">
    <cfRule type="expression" dxfId="79" priority="75">
      <formula>D36&lt;0</formula>
    </cfRule>
    <cfRule type="expression" dxfId="78" priority="76">
      <formula>D36&gt;=0</formula>
    </cfRule>
  </conditionalFormatting>
  <conditionalFormatting sqref="D43:E43">
    <cfRule type="expression" dxfId="77" priority="73">
      <formula>D43&lt;0</formula>
    </cfRule>
    <cfRule type="expression" dxfId="76" priority="74">
      <formula>D43&gt;=0</formula>
    </cfRule>
  </conditionalFormatting>
  <conditionalFormatting sqref="D31:F31 I38:K38">
    <cfRule type="expression" dxfId="75" priority="79">
      <formula>D31&lt;0</formula>
    </cfRule>
    <cfRule type="expression" dxfId="74" priority="80">
      <formula>D31&gt;=0</formula>
    </cfRule>
  </conditionalFormatting>
  <conditionalFormatting sqref="D38:F38">
    <cfRule type="expression" dxfId="73" priority="77">
      <formula>D38&lt;0</formula>
    </cfRule>
    <cfRule type="expression" dxfId="72" priority="78">
      <formula>D38&gt;=0</formula>
    </cfRule>
  </conditionalFormatting>
  <conditionalFormatting sqref="H36:I36">
    <cfRule type="expression" dxfId="71" priority="67">
      <formula>H36&lt;0</formula>
    </cfRule>
    <cfRule type="expression" dxfId="70" priority="68">
      <formula>H36&gt;=0</formula>
    </cfRule>
  </conditionalFormatting>
  <conditionalFormatting sqref="H43:I43">
    <cfRule type="expression" dxfId="69" priority="63">
      <formula>H43&lt;0</formula>
    </cfRule>
    <cfRule type="expression" dxfId="68" priority="64">
      <formula>H43&gt;=0</formula>
    </cfRule>
  </conditionalFormatting>
  <conditionalFormatting sqref="H31:J31">
    <cfRule type="expression" dxfId="67" priority="71">
      <formula>H31&lt;0</formula>
    </cfRule>
    <cfRule type="expression" dxfId="66" priority="72">
      <formula>H31&gt;=0</formula>
    </cfRule>
  </conditionalFormatting>
  <conditionalFormatting sqref="L31:M31">
    <cfRule type="expression" dxfId="65" priority="69">
      <formula>L31&lt;0</formula>
    </cfRule>
    <cfRule type="expression" dxfId="64" priority="70">
      <formula>L31&gt;=0</formula>
    </cfRule>
  </conditionalFormatting>
  <conditionalFormatting sqref="L36:M36">
    <cfRule type="expression" dxfId="63" priority="65">
      <formula>L36&lt;0</formula>
    </cfRule>
    <cfRule type="expression" dxfId="62" priority="66">
      <formula>L36&gt;=0</formula>
    </cfRule>
  </conditionalFormatting>
  <conditionalFormatting sqref="L43:M43">
    <cfRule type="expression" dxfId="61" priority="61">
      <formula>L43&lt;0</formula>
    </cfRule>
    <cfRule type="expression" dxfId="60" priority="62">
      <formula>L43&gt;=0</formula>
    </cfRule>
  </conditionalFormatting>
  <conditionalFormatting sqref="Q13:R13">
    <cfRule type="expression" dxfId="39" priority="35">
      <formula>Q13&lt;0</formula>
    </cfRule>
    <cfRule type="expression" dxfId="38" priority="36">
      <formula>Q13&gt;=0</formula>
    </cfRule>
  </conditionalFormatting>
  <conditionalFormatting sqref="Q20:R20">
    <cfRule type="expression" dxfId="37" priority="33">
      <formula>Q20&lt;0</formula>
    </cfRule>
    <cfRule type="expression" dxfId="36" priority="34">
      <formula>Q20&gt;=0</formula>
    </cfRule>
  </conditionalFormatting>
  <conditionalFormatting sqref="Q6:S6 U15:W15">
    <cfRule type="expression" dxfId="35" priority="39">
      <formula>Q6&lt;0</formula>
    </cfRule>
    <cfRule type="expression" dxfId="34" priority="40">
      <formula>Q6&gt;=0</formula>
    </cfRule>
  </conditionalFormatting>
  <conditionalFormatting sqref="Q15:S15">
    <cfRule type="expression" dxfId="33" priority="37">
      <formula>Q15&lt;0</formula>
    </cfRule>
    <cfRule type="expression" dxfId="32" priority="38">
      <formula>Q15&gt;=0</formula>
    </cfRule>
  </conditionalFormatting>
  <conditionalFormatting sqref="T13:U13">
    <cfRule type="expression" dxfId="31" priority="27">
      <formula>T13&lt;0</formula>
    </cfRule>
    <cfRule type="expression" dxfId="30" priority="28">
      <formula>T13&gt;=0</formula>
    </cfRule>
  </conditionalFormatting>
  <conditionalFormatting sqref="T20:U20">
    <cfRule type="expression" dxfId="29" priority="23">
      <formula>T20&lt;0</formula>
    </cfRule>
    <cfRule type="expression" dxfId="28" priority="24">
      <formula>T20&gt;=0</formula>
    </cfRule>
  </conditionalFormatting>
  <conditionalFormatting sqref="T6:V6">
    <cfRule type="expression" dxfId="27" priority="31">
      <formula>T6&lt;0</formula>
    </cfRule>
    <cfRule type="expression" dxfId="26" priority="32">
      <formula>T6&gt;=0</formula>
    </cfRule>
  </conditionalFormatting>
  <conditionalFormatting sqref="X6:Y6">
    <cfRule type="expression" dxfId="25" priority="29">
      <formula>X6&lt;0</formula>
    </cfRule>
    <cfRule type="expression" dxfId="24" priority="30">
      <formula>X6&gt;=0</formula>
    </cfRule>
  </conditionalFormatting>
  <conditionalFormatting sqref="X13:Y13">
    <cfRule type="expression" dxfId="23" priority="25">
      <formula>X13&lt;0</formula>
    </cfRule>
    <cfRule type="expression" dxfId="22" priority="26">
      <formula>X13&gt;=0</formula>
    </cfRule>
  </conditionalFormatting>
  <conditionalFormatting sqref="X20:Y20">
    <cfRule type="expression" dxfId="21" priority="21">
      <formula>X20&lt;0</formula>
    </cfRule>
    <cfRule type="expression" dxfId="20" priority="22">
      <formula>X20&gt;=0</formula>
    </cfRule>
  </conditionalFormatting>
  <conditionalFormatting sqref="Q43:R43">
    <cfRule type="expression" dxfId="17" priority="13">
      <formula>Q43&lt;0</formula>
    </cfRule>
    <cfRule type="expression" dxfId="16" priority="14">
      <formula>Q43&gt;=0</formula>
    </cfRule>
  </conditionalFormatting>
  <conditionalFormatting sqref="Q31:S31 U38:W38">
    <cfRule type="expression" dxfId="15" priority="19">
      <formula>Q31&lt;0</formula>
    </cfRule>
    <cfRule type="expression" dxfId="14" priority="20">
      <formula>Q31&gt;=0</formula>
    </cfRule>
  </conditionalFormatting>
  <conditionalFormatting sqref="Q38:S38">
    <cfRule type="expression" dxfId="13" priority="17">
      <formula>Q38&lt;0</formula>
    </cfRule>
    <cfRule type="expression" dxfId="12" priority="18">
      <formula>Q38&gt;=0</formula>
    </cfRule>
  </conditionalFormatting>
  <conditionalFormatting sqref="T36:U36">
    <cfRule type="expression" dxfId="11" priority="7">
      <formula>T36&lt;0</formula>
    </cfRule>
    <cfRule type="expression" dxfId="10" priority="8">
      <formula>T36&gt;=0</formula>
    </cfRule>
  </conditionalFormatting>
  <conditionalFormatting sqref="T43:U43">
    <cfRule type="expression" dxfId="9" priority="3">
      <formula>T43&lt;0</formula>
    </cfRule>
    <cfRule type="expression" dxfId="8" priority="4">
      <formula>T43&gt;=0</formula>
    </cfRule>
  </conditionalFormatting>
  <conditionalFormatting sqref="T31:V31">
    <cfRule type="expression" dxfId="7" priority="11">
      <formula>T31&lt;0</formula>
    </cfRule>
    <cfRule type="expression" dxfId="6" priority="12">
      <formula>T31&gt;=0</formula>
    </cfRule>
  </conditionalFormatting>
  <conditionalFormatting sqref="X31:Y31">
    <cfRule type="expression" dxfId="5" priority="9">
      <formula>X31&lt;0</formula>
    </cfRule>
    <cfRule type="expression" dxfId="4" priority="10">
      <formula>X31&gt;=0</formula>
    </cfRule>
  </conditionalFormatting>
  <conditionalFormatting sqref="X36:Y36">
    <cfRule type="expression" dxfId="3" priority="5">
      <formula>X36&lt;0</formula>
    </cfRule>
    <cfRule type="expression" dxfId="2" priority="6">
      <formula>X36&gt;=0</formula>
    </cfRule>
  </conditionalFormatting>
  <conditionalFormatting sqref="X43:Y43">
    <cfRule type="expression" dxfId="1" priority="1">
      <formula>X43&lt;0</formula>
    </cfRule>
    <cfRule type="expression" dxfId="0" priority="2">
      <formula>X43&gt;=0</formula>
    </cfRule>
  </conditionalFormatting>
  <printOptions horizontalCentered="1"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999F-BAE6-46DB-B626-7EE6FBC38D39}">
  <dimension ref="A1:B2"/>
  <sheetViews>
    <sheetView workbookViewId="0">
      <selection activeCell="N18" sqref="N18"/>
    </sheetView>
  </sheetViews>
  <sheetFormatPr defaultRowHeight="15" x14ac:dyDescent="0.25"/>
  <cols>
    <col min="1" max="1" width="7.42578125" bestFit="1" customWidth="1"/>
    <col min="2" max="2" width="10.7109375" bestFit="1" customWidth="1"/>
  </cols>
  <sheetData>
    <row r="1" spans="1:2" x14ac:dyDescent="0.25">
      <c r="A1" t="s">
        <v>50</v>
      </c>
      <c r="B1" t="s">
        <v>27</v>
      </c>
    </row>
    <row r="2" spans="1:2" x14ac:dyDescent="0.25">
      <c r="A2" t="s">
        <v>55</v>
      </c>
      <c r="B2" t="s">
        <v>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33A2-A2E0-4BA5-A58C-3EE7C928BDB2}">
  <dimension ref="A1:L21"/>
  <sheetViews>
    <sheetView workbookViewId="0">
      <selection activeCell="I11" sqref="I11"/>
    </sheetView>
  </sheetViews>
  <sheetFormatPr defaultRowHeight="15" x14ac:dyDescent="0.25"/>
  <cols>
    <col min="1" max="1" width="10.7109375" bestFit="1" customWidth="1"/>
    <col min="2" max="2" width="10.85546875" bestFit="1" customWidth="1"/>
    <col min="3" max="4" width="11.140625" bestFit="1" customWidth="1"/>
    <col min="5" max="5" width="17.85546875" bestFit="1" customWidth="1"/>
    <col min="6" max="6" width="18.7109375" bestFit="1" customWidth="1"/>
    <col min="7" max="7" width="16.42578125" bestFit="1" customWidth="1"/>
    <col min="8" max="8" width="17.5703125" bestFit="1" customWidth="1"/>
    <col min="9" max="9" width="11.85546875" bestFit="1" customWidth="1"/>
    <col min="10" max="10" width="20.28515625" bestFit="1" customWidth="1"/>
    <col min="11" max="11" width="11.28515625" bestFit="1" customWidth="1"/>
    <col min="12" max="12" width="20.7109375" bestFit="1" customWidth="1"/>
    <col min="13" max="13" width="11.28515625" bestFit="1" customWidth="1"/>
    <col min="14" max="14" width="20.28515625" bestFit="1" customWidth="1"/>
    <col min="15" max="15" width="20.7109375" bestFit="1" customWidth="1"/>
  </cols>
  <sheetData>
    <row r="1" spans="1:12" x14ac:dyDescent="0.25">
      <c r="A1" t="s">
        <v>27</v>
      </c>
      <c r="B1" t="s">
        <v>204</v>
      </c>
      <c r="C1" t="s">
        <v>205</v>
      </c>
      <c r="D1" t="s">
        <v>206</v>
      </c>
      <c r="E1" t="s">
        <v>207</v>
      </c>
      <c r="F1" t="s">
        <v>208</v>
      </c>
      <c r="G1" t="s">
        <v>209</v>
      </c>
      <c r="H1" t="s">
        <v>210</v>
      </c>
      <c r="I1" t="s">
        <v>211</v>
      </c>
      <c r="J1" t="s">
        <v>213</v>
      </c>
      <c r="K1" t="s">
        <v>212</v>
      </c>
      <c r="L1" t="s">
        <v>214</v>
      </c>
    </row>
    <row r="2" spans="1:12" x14ac:dyDescent="0.25">
      <c r="A2" s="2">
        <v>45865</v>
      </c>
      <c r="E2">
        <v>0.03</v>
      </c>
      <c r="F2">
        <v>4.4999999999999998E-2</v>
      </c>
      <c r="G2">
        <v>0.05</v>
      </c>
      <c r="H2">
        <v>25182</v>
      </c>
      <c r="I2">
        <v>26441.1</v>
      </c>
      <c r="J2">
        <v>26335</v>
      </c>
      <c r="K2">
        <v>23922.9</v>
      </c>
      <c r="L2">
        <v>26450</v>
      </c>
    </row>
    <row r="3" spans="1:12" x14ac:dyDescent="0.25">
      <c r="A3" s="2">
        <v>45862</v>
      </c>
      <c r="E3">
        <v>0.03</v>
      </c>
      <c r="F3">
        <v>4.4999999999999998E-2</v>
      </c>
      <c r="G3">
        <v>0.05</v>
      </c>
      <c r="H3">
        <v>25164</v>
      </c>
      <c r="I3">
        <v>26422.2</v>
      </c>
      <c r="J3">
        <v>26300</v>
      </c>
      <c r="K3">
        <v>23905.8</v>
      </c>
      <c r="L3">
        <v>26460</v>
      </c>
    </row>
    <row r="4" spans="1:12" x14ac:dyDescent="0.25">
      <c r="A4" s="2">
        <v>45861</v>
      </c>
      <c r="B4">
        <v>5.9500000000000004E-2</v>
      </c>
      <c r="C4">
        <v>5.6299999999999996E-2</v>
      </c>
      <c r="D4">
        <v>5.79E-2</v>
      </c>
      <c r="E4">
        <v>0.03</v>
      </c>
      <c r="F4">
        <v>4.4999999999999998E-2</v>
      </c>
      <c r="G4">
        <v>0.05</v>
      </c>
      <c r="H4">
        <v>25166</v>
      </c>
      <c r="I4">
        <v>26424.3</v>
      </c>
      <c r="J4">
        <v>26320</v>
      </c>
      <c r="K4">
        <v>23907.7</v>
      </c>
      <c r="L4">
        <v>26460</v>
      </c>
    </row>
    <row r="5" spans="1:12" x14ac:dyDescent="0.25">
      <c r="A5" s="2">
        <v>45860</v>
      </c>
      <c r="B5">
        <v>5.2600000000000001E-2</v>
      </c>
      <c r="C5">
        <v>5.2400000000000002E-2</v>
      </c>
      <c r="D5">
        <v>5.0499999999999996E-2</v>
      </c>
      <c r="E5">
        <v>0.03</v>
      </c>
      <c r="F5">
        <v>4.4999999999999998E-2</v>
      </c>
      <c r="G5">
        <v>0.05</v>
      </c>
      <c r="H5">
        <v>25177</v>
      </c>
      <c r="I5">
        <v>26435.85</v>
      </c>
      <c r="J5">
        <v>26320</v>
      </c>
      <c r="K5">
        <v>23918.15</v>
      </c>
      <c r="L5">
        <v>26460</v>
      </c>
    </row>
    <row r="6" spans="1:12" x14ac:dyDescent="0.25">
      <c r="A6" s="2">
        <v>45859</v>
      </c>
      <c r="B6">
        <v>5.04E-2</v>
      </c>
      <c r="C6">
        <v>5.0900000000000001E-2</v>
      </c>
      <c r="D6">
        <v>5.0700000000000002E-2</v>
      </c>
      <c r="E6">
        <v>0.03</v>
      </c>
      <c r="F6">
        <v>4.4999999999999998E-2</v>
      </c>
      <c r="G6">
        <v>0.05</v>
      </c>
      <c r="H6">
        <v>25179</v>
      </c>
      <c r="I6">
        <v>26437.95</v>
      </c>
      <c r="J6">
        <v>26320</v>
      </c>
      <c r="K6">
        <v>23920.05</v>
      </c>
      <c r="L6">
        <v>26450</v>
      </c>
    </row>
    <row r="7" spans="1:12" x14ac:dyDescent="0.25">
      <c r="A7" s="2">
        <v>45858</v>
      </c>
      <c r="B7">
        <v>4.9299999999999997E-2</v>
      </c>
      <c r="C7">
        <v>4.9000000000000002E-2</v>
      </c>
      <c r="D7">
        <v>4.9699999999999994E-2</v>
      </c>
      <c r="E7">
        <v>0.03</v>
      </c>
      <c r="F7">
        <v>4.4999999999999998E-2</v>
      </c>
      <c r="G7">
        <v>0.05</v>
      </c>
      <c r="H7">
        <v>25191</v>
      </c>
      <c r="I7">
        <v>26450.55</v>
      </c>
      <c r="J7">
        <v>26340</v>
      </c>
      <c r="K7">
        <v>23931.45</v>
      </c>
      <c r="L7">
        <v>26450</v>
      </c>
    </row>
    <row r="8" spans="1:12" x14ac:dyDescent="0.25">
      <c r="A8" s="2">
        <v>45855</v>
      </c>
      <c r="B8">
        <v>5.0099999999999999E-2</v>
      </c>
      <c r="C8">
        <v>4.9400000000000006E-2</v>
      </c>
      <c r="D8">
        <v>0.05</v>
      </c>
      <c r="E8">
        <v>0.03</v>
      </c>
      <c r="F8">
        <v>4.4999999999999998E-2</v>
      </c>
      <c r="G8">
        <v>0.05</v>
      </c>
      <c r="H8">
        <v>25185</v>
      </c>
      <c r="I8">
        <v>26444.25</v>
      </c>
      <c r="J8">
        <v>26330</v>
      </c>
      <c r="K8">
        <v>23925.75</v>
      </c>
      <c r="L8">
        <v>26420</v>
      </c>
    </row>
    <row r="9" spans="1:12" x14ac:dyDescent="0.25">
      <c r="A9" s="2">
        <v>45854</v>
      </c>
      <c r="B9">
        <v>5.1699999999999996E-2</v>
      </c>
      <c r="C9">
        <v>5.1299999999999998E-2</v>
      </c>
      <c r="D9">
        <v>5.1799999999999999E-2</v>
      </c>
      <c r="E9">
        <v>0.03</v>
      </c>
      <c r="F9">
        <v>4.4999999999999998E-2</v>
      </c>
      <c r="G9">
        <v>0.05</v>
      </c>
      <c r="H9">
        <v>25176</v>
      </c>
      <c r="I9">
        <v>26434.799999999999</v>
      </c>
      <c r="J9">
        <v>26340</v>
      </c>
      <c r="K9">
        <v>23917.200000000001</v>
      </c>
      <c r="L9">
        <v>26420</v>
      </c>
    </row>
    <row r="10" spans="1:12" x14ac:dyDescent="0.25">
      <c r="A10" s="2">
        <v>45853</v>
      </c>
      <c r="B10">
        <v>5.0900000000000001E-2</v>
      </c>
      <c r="C10">
        <v>5.04E-2</v>
      </c>
      <c r="D10">
        <v>5.0499999999999996E-2</v>
      </c>
      <c r="E10">
        <v>0.03</v>
      </c>
      <c r="F10">
        <v>4.4999999999999998E-2</v>
      </c>
      <c r="G10">
        <v>0.05</v>
      </c>
      <c r="H10">
        <v>25168</v>
      </c>
      <c r="I10">
        <v>26426.400000000001</v>
      </c>
      <c r="J10">
        <v>26320</v>
      </c>
      <c r="K10">
        <v>23909.599999999999</v>
      </c>
      <c r="L10">
        <v>26420</v>
      </c>
    </row>
    <row r="11" spans="1:12" x14ac:dyDescent="0.25">
      <c r="A11" s="2">
        <v>45852</v>
      </c>
      <c r="B11">
        <v>4.7800000000000002E-2</v>
      </c>
      <c r="C11">
        <v>4.7800000000000002E-2</v>
      </c>
      <c r="D11">
        <v>4.7500000000000001E-2</v>
      </c>
      <c r="E11">
        <v>0.03</v>
      </c>
      <c r="F11">
        <v>4.4999999999999998E-2</v>
      </c>
      <c r="G11">
        <v>0.05</v>
      </c>
      <c r="H11">
        <v>25148</v>
      </c>
      <c r="I11">
        <v>26405.4</v>
      </c>
      <c r="J11">
        <v>26310</v>
      </c>
      <c r="K11">
        <v>23890.6</v>
      </c>
      <c r="L11">
        <v>26420</v>
      </c>
    </row>
    <row r="12" spans="1:12" x14ac:dyDescent="0.25">
      <c r="A12" s="2">
        <v>45851</v>
      </c>
      <c r="B12">
        <v>4.6799999999999994E-2</v>
      </c>
      <c r="C12">
        <v>4.6900000000000004E-2</v>
      </c>
      <c r="D12">
        <v>4.5999999999999999E-2</v>
      </c>
      <c r="E12">
        <v>0.03</v>
      </c>
      <c r="F12">
        <v>4.4999999999999998E-2</v>
      </c>
      <c r="G12">
        <v>0.05</v>
      </c>
      <c r="H12">
        <v>25126</v>
      </c>
      <c r="I12">
        <v>26382.3</v>
      </c>
      <c r="J12">
        <v>26290</v>
      </c>
      <c r="K12">
        <v>23869.7</v>
      </c>
      <c r="L12">
        <v>26430</v>
      </c>
    </row>
    <row r="13" spans="1:12" x14ac:dyDescent="0.25">
      <c r="A13" s="2">
        <v>45848</v>
      </c>
      <c r="B13">
        <v>4.6500000000000007E-2</v>
      </c>
      <c r="C13">
        <v>4.6600000000000003E-2</v>
      </c>
      <c r="D13">
        <v>4.7100000000000003E-2</v>
      </c>
      <c r="E13">
        <v>0.03</v>
      </c>
      <c r="F13">
        <v>4.4999999999999998E-2</v>
      </c>
      <c r="G13">
        <v>0.05</v>
      </c>
      <c r="H13">
        <v>25128</v>
      </c>
      <c r="I13">
        <v>26384.400000000001</v>
      </c>
      <c r="J13">
        <v>26290</v>
      </c>
      <c r="K13">
        <v>23871.599999999999</v>
      </c>
      <c r="L13">
        <v>26490</v>
      </c>
    </row>
    <row r="14" spans="1:12" x14ac:dyDescent="0.25">
      <c r="A14" s="2">
        <v>45847</v>
      </c>
      <c r="B14">
        <v>4.6900000000000004E-2</v>
      </c>
      <c r="C14">
        <v>4.6799999999999994E-2</v>
      </c>
      <c r="D14">
        <v>4.6900000000000004E-2</v>
      </c>
      <c r="E14">
        <v>0.03</v>
      </c>
      <c r="F14">
        <v>4.4999999999999998E-2</v>
      </c>
      <c r="G14">
        <v>0.05</v>
      </c>
      <c r="H14">
        <v>25131</v>
      </c>
      <c r="I14">
        <v>26387.55</v>
      </c>
      <c r="J14">
        <v>26290</v>
      </c>
      <c r="K14">
        <v>23874.45</v>
      </c>
      <c r="L14">
        <v>26490</v>
      </c>
    </row>
    <row r="15" spans="1:12" x14ac:dyDescent="0.25">
      <c r="A15" s="2">
        <v>45846</v>
      </c>
      <c r="B15">
        <v>4.6500000000000007E-2</v>
      </c>
      <c r="C15">
        <v>4.6500000000000007E-2</v>
      </c>
      <c r="D15">
        <v>4.7199999999999999E-2</v>
      </c>
      <c r="E15">
        <v>0.03</v>
      </c>
      <c r="F15">
        <v>4.4999999999999998E-2</v>
      </c>
      <c r="G15">
        <v>0.05</v>
      </c>
      <c r="H15">
        <v>25119</v>
      </c>
      <c r="I15">
        <v>26374.95</v>
      </c>
      <c r="J15">
        <v>26320</v>
      </c>
      <c r="K15">
        <v>23863.05</v>
      </c>
      <c r="L15">
        <v>26490</v>
      </c>
    </row>
    <row r="16" spans="1:12" x14ac:dyDescent="0.25">
      <c r="A16" s="2">
        <v>45845</v>
      </c>
      <c r="B16">
        <v>4.4800000000000006E-2</v>
      </c>
      <c r="C16">
        <v>4.5499999999999999E-2</v>
      </c>
      <c r="D16">
        <v>4.5899999999999996E-2</v>
      </c>
      <c r="E16">
        <v>0.03</v>
      </c>
      <c r="F16">
        <v>4.4999999999999998E-2</v>
      </c>
      <c r="G16">
        <v>0.05</v>
      </c>
      <c r="H16">
        <v>25121</v>
      </c>
      <c r="I16">
        <v>26377.05</v>
      </c>
      <c r="J16">
        <v>26305</v>
      </c>
      <c r="K16">
        <v>23864.95</v>
      </c>
      <c r="L16">
        <v>26500</v>
      </c>
    </row>
    <row r="17" spans="1:12" x14ac:dyDescent="0.25">
      <c r="A17" s="2">
        <v>45844</v>
      </c>
      <c r="B17">
        <v>4.2500000000000003E-2</v>
      </c>
      <c r="C17">
        <v>4.3200000000000002E-2</v>
      </c>
      <c r="D17">
        <v>4.3099999999999999E-2</v>
      </c>
      <c r="E17">
        <v>0.03</v>
      </c>
      <c r="F17">
        <v>4.4999999999999998E-2</v>
      </c>
      <c r="G17">
        <v>0.05</v>
      </c>
      <c r="H17">
        <v>25113</v>
      </c>
      <c r="I17">
        <v>26368.65</v>
      </c>
      <c r="J17">
        <v>26330</v>
      </c>
      <c r="K17">
        <v>23857.35</v>
      </c>
      <c r="L17">
        <v>26500</v>
      </c>
    </row>
    <row r="18" spans="1:12" x14ac:dyDescent="0.25">
      <c r="A18" s="2">
        <v>45841</v>
      </c>
      <c r="B18">
        <v>4.0800000000000003E-2</v>
      </c>
      <c r="C18">
        <v>4.2500000000000003E-2</v>
      </c>
      <c r="D18">
        <v>4.2500000000000003E-2</v>
      </c>
      <c r="E18">
        <v>0.03</v>
      </c>
      <c r="F18">
        <v>4.4999999999999998E-2</v>
      </c>
      <c r="G18">
        <v>0.05</v>
      </c>
      <c r="H18">
        <v>25116</v>
      </c>
      <c r="I18">
        <v>26371.8</v>
      </c>
      <c r="J18">
        <v>26350</v>
      </c>
      <c r="K18">
        <v>23860.2</v>
      </c>
      <c r="L18">
        <v>26520</v>
      </c>
    </row>
    <row r="19" spans="1:12" x14ac:dyDescent="0.25">
      <c r="A19" s="2">
        <v>45840</v>
      </c>
      <c r="B19">
        <v>3.9100000000000003E-2</v>
      </c>
      <c r="C19">
        <v>4.0300000000000002E-2</v>
      </c>
      <c r="D19">
        <v>4.1900000000000007E-2</v>
      </c>
      <c r="E19">
        <v>0.03</v>
      </c>
      <c r="F19">
        <v>4.4999999999999998E-2</v>
      </c>
      <c r="G19">
        <v>0.05</v>
      </c>
      <c r="H19">
        <v>25091</v>
      </c>
      <c r="I19">
        <v>26345.55</v>
      </c>
      <c r="J19">
        <v>26345</v>
      </c>
      <c r="K19">
        <v>23836.45</v>
      </c>
      <c r="L19">
        <v>26470</v>
      </c>
    </row>
    <row r="20" spans="1:12" x14ac:dyDescent="0.25">
      <c r="A20" s="2">
        <v>45839</v>
      </c>
      <c r="B20">
        <v>3.8100000000000002E-2</v>
      </c>
      <c r="C20">
        <v>4.0099999999999997E-2</v>
      </c>
      <c r="D20">
        <v>4.0899999999999999E-2</v>
      </c>
      <c r="E20">
        <v>0.03</v>
      </c>
      <c r="F20">
        <v>4.4999999999999998E-2</v>
      </c>
      <c r="G20">
        <v>0.05</v>
      </c>
      <c r="H20">
        <v>25070</v>
      </c>
      <c r="I20">
        <v>26323.5</v>
      </c>
      <c r="J20">
        <v>26323</v>
      </c>
      <c r="K20">
        <v>23816.5</v>
      </c>
      <c r="L20">
        <v>26450</v>
      </c>
    </row>
    <row r="21" spans="1:12" x14ac:dyDescent="0.25">
      <c r="A21" s="2">
        <v>45838</v>
      </c>
      <c r="B21">
        <v>4.8399999999999999E-2</v>
      </c>
      <c r="C21">
        <v>4.9699999999999994E-2</v>
      </c>
      <c r="D21">
        <v>4.4900000000000002E-2</v>
      </c>
      <c r="E21">
        <v>0.03</v>
      </c>
      <c r="F21">
        <v>4.4999999999999998E-2</v>
      </c>
      <c r="G21">
        <v>0.05</v>
      </c>
      <c r="H21">
        <v>25058</v>
      </c>
      <c r="I21">
        <v>26310.9</v>
      </c>
      <c r="J21">
        <v>26290</v>
      </c>
      <c r="K21">
        <v>23805.1</v>
      </c>
      <c r="L21">
        <v>26500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157C-8961-42C9-8276-ACA95D7530ED}">
  <dimension ref="A1:H36"/>
  <sheetViews>
    <sheetView topLeftCell="A9" workbookViewId="0">
      <selection activeCell="A27" sqref="A27:A36"/>
    </sheetView>
  </sheetViews>
  <sheetFormatPr defaultColWidth="9.28515625" defaultRowHeight="15" x14ac:dyDescent="0.25"/>
  <cols>
    <col min="1" max="1" width="8.5703125" bestFit="1" customWidth="1"/>
    <col min="2" max="2" width="11.140625" bestFit="1" customWidth="1"/>
    <col min="3" max="3" width="11.5703125" customWidth="1"/>
    <col min="4" max="4" width="10.140625" customWidth="1"/>
    <col min="5" max="5" width="19.7109375" style="17" customWidth="1"/>
    <col min="6" max="6" width="80.5703125" customWidth="1"/>
    <col min="7" max="7" width="255.7109375" bestFit="1" customWidth="1"/>
    <col min="8" max="8" width="164.7109375" bestFit="1" customWidth="1"/>
  </cols>
  <sheetData>
    <row r="1" spans="1:8" ht="20.25" thickBot="1" x14ac:dyDescent="0.35">
      <c r="A1" s="53" t="s">
        <v>9</v>
      </c>
      <c r="B1" s="53"/>
      <c r="C1" s="53"/>
      <c r="D1" s="53"/>
      <c r="E1" s="53"/>
      <c r="F1" s="53"/>
      <c r="G1" s="53"/>
      <c r="H1" s="53"/>
    </row>
    <row r="2" spans="1:8" ht="15.75" thickTop="1" x14ac:dyDescent="0.25">
      <c r="A2" s="18" t="s">
        <v>52</v>
      </c>
      <c r="B2" s="18" t="str" cm="1">
        <f t="array" ref="B2:H12">_xlfn.CHOOSECOLS(_xlfn.VSTACK(daily_8h30_news[#Headers],
  _xlfn._xlws.SORT(_xlfn._xlws.FILTER(daily_8h30_news[], daily_8h30_news[news_type]=A1), 1, -1)
 ), 10, 1, 9, 6, 2, 3, 4)</f>
        <v>ai_selected</v>
      </c>
      <c r="C2" s="18" t="str">
        <v>source</v>
      </c>
      <c r="D2" s="18" t="str">
        <v>impact</v>
      </c>
      <c r="E2" s="19" t="str">
        <v>published_time</v>
      </c>
      <c r="F2" s="18" t="str">
        <v>title</v>
      </c>
      <c r="G2" s="18" t="str">
        <v>content</v>
      </c>
      <c r="H2" s="18" t="str">
        <v>image_url</v>
      </c>
    </row>
    <row r="3" spans="1:8" x14ac:dyDescent="0.25">
      <c r="A3" t="str">
        <f>B3</f>
        <v>x</v>
      </c>
      <c r="B3" t="str">
        <v>x</v>
      </c>
      <c r="C3" t="str">
        <v>VnEconomy</v>
      </c>
      <c r="D3" t="str">
        <v>Tích cực</v>
      </c>
      <c r="E3" s="17">
        <v>45866.393703703703</v>
      </c>
      <c r="F3" t="str">
        <v>Lượng giao dịch nhà ở tăng, giá bán cơ bản ổn định</v>
      </c>
      <c r="G3" t="str">
        <v>Quý 2/2025 ghi nhận 157.021 giao dịch nhà ở, tăng 16,6%, đất nền tăng 21,3%.  Giá căn hộ Hà Nội đạt 80 triệu đồng/m², tăng 5,6%; TP.HCM 89 triệu đồng/m², tăng 36%.  Biệt thự, nhà liền kề Hà Nội giá 197-332 triệu/m², TP.HCM 110-304 triệu/m².  Chính sách tháo gỡ vướng mắc giúp thị trường bất động sản ổn định. Tồn kho bất động sản toàn quốc tăng nhẹ, chung cư tồn 3.287 căn.</v>
      </c>
      <c r="H3" t="str">
        <v>https://media.vneconomy.vn/640x360/images/upload/2025/05/19/anh-chup-man-hinh-2025-05-19-luc-15-01-43.png</v>
      </c>
    </row>
    <row r="4" spans="1:8" x14ac:dyDescent="0.25">
      <c r="A4" t="str">
        <f>B4</f>
        <v>x</v>
      </c>
      <c r="B4" t="str">
        <v>x</v>
      </c>
      <c r="C4" t="str">
        <v>VnEconomy</v>
      </c>
      <c r="D4" t="str">
        <v>Tiêu cực</v>
      </c>
      <c r="E4" s="17">
        <v>45866.337650462963</v>
      </c>
      <c r="F4" t="str">
        <v>Chuyên gia lo phân bổ tín dụng lệch lạc và rủi ro thanh khoản trung, dài hạn</v>
      </c>
      <c r="G4" t="str">
        <v>Tăng trưởng tín dụng nửa đầu năm đạt 10%, gấp đôi cùng kỳ, nằm trong tầm kiểm soát.  Ngân hàng Nhà nước kiểm soát rủi ro bằng Basel II và Thông tư 14/2025/TT-NHNN.  80% vốn tín dụng từ dân cư, tổ chức, khó đẩy vay quá mức. Tín dụng 14,9% năm ngoái, thực chất 8% sau tái cấu trúc nợ.  Tỷ lệ tín dụng/GDP 134% cần xem xét bối cảnh phát triển kênh vốn.</v>
      </c>
      <c r="H4" t="str">
        <v>https://media.vneconomy.vn/640x360/images/upload//2025/07/26/tienmuanha-9068.jpeg</v>
      </c>
    </row>
    <row r="5" spans="1:8" x14ac:dyDescent="0.25">
      <c r="A5" t="str">
        <f t="shared" ref="A5:A12" si="0">B5</f>
        <v>o</v>
      </c>
      <c r="B5" t="str">
        <v>o</v>
      </c>
      <c r="C5" t="str">
        <v>VnEconomy</v>
      </c>
      <c r="D5" t="str">
        <v>Tiêu cực</v>
      </c>
      <c r="E5" s="17">
        <v>45866.167361111111</v>
      </c>
      <c r="F5" t="str">
        <v>Áp lực giám sát hệ thống ngân hàng sau khi xóa bỏ hạn mức tín dụng</v>
      </c>
      <c r="G5" t="str">
        <v>Hệ số an toàn vốn Việt Nam 12,63% thấp hơn ASEAN, cần tăng gấp đôi.  Các ngân hàng quốc doanh cần vốn, dự kiến 9 triệu tỷ đồng đến 2030.  Thận trọng bỏ hạn mức tín dụng, bắt đầu với 10 ngân hàng hàng đầu.  Ngân hàng Nhà nước cần công cụ giám sát hiện đại, hiệu quả, minh bạch.  Số hóa dữ liệu, ngưỡng cảnh báo tự động sẽ đảm bảo an toàn hệ thống.</v>
      </c>
      <c r="H5" t="str">
        <v>https://media.vneconomy.vn/640x360/images/upload//2025/07/27/toa-dam.png</v>
      </c>
    </row>
    <row r="6" spans="1:8" x14ac:dyDescent="0.25">
      <c r="A6" t="str">
        <f t="shared" si="0"/>
        <v/>
      </c>
      <c r="B6" t="str">
        <v/>
      </c>
      <c r="C6" t="str">
        <v>VnEconomy</v>
      </c>
      <c r="D6" t="str">
        <v>Trung lập</v>
      </c>
      <c r="E6" s="17">
        <v>45866.041666666664</v>
      </c>
      <c r="F6" t="str">
        <v>Nobu Danang : Chuẩn đầu tư thế hệ mới với căn hộ Studio và 1 phòng ngủ</v>
      </c>
      <c r="G6" t="str">
        <v>Nobu Danang thu hút giới đầu tư bằng hiệu suất sinh lời hấp dẫn, với Studio dự kiến 3,7% năm đầu. Căn hộ 1 phòng ngủ có tỷ suất khởi điểm 3,2%, cam kết thuê 6%/năm. Studio diện tích 38-42m2, 1 phòng ngủ 60,6-68m2, thiết kế Japandi sang trọng. Chủ sở hữu hưởng đặc quyền dịch vụ concierge, nhà hàng, hồ bơi nước ấm. Chính sách thanh toán linh hoạt, chiết khấu 10% hoặc cam kết lợi nhuận hấp dẫn.</v>
      </c>
      <c r="H6" t="str">
        <v>https://media.vneconomy.vn/640x360/images/upload//2025/07/27/hinh-1-thumbnail.jpeg</v>
      </c>
    </row>
    <row r="7" spans="1:8" x14ac:dyDescent="0.25">
      <c r="A7" t="str">
        <f t="shared" si="0"/>
        <v/>
      </c>
      <c r="B7" t="str">
        <v/>
      </c>
      <c r="C7" t="str">
        <v>VietStock</v>
      </c>
      <c r="D7" t="str">
        <v>Tiêu cực</v>
      </c>
      <c r="E7" s="17">
        <v>45866.794062499997</v>
      </c>
      <c r="F7" t="str">
        <v>Theo dấu dòng tiền cá mập 28/07: Khối ngoại và tự doanh bán ròng trong ngày VN-Index lập đỉnh mới</v>
      </c>
      <c r="G7" t="str">
        <v>Trong phiên 28/07, tự doanh CTCK và khối ngoại cùng bán ròng mạnh. Tự doanh bán ròng chủ yếu VPB 251 tỷ đồng, mua ròng VIX 52 tỷ đồng. Khối ngoại bán ròng hơn 1.000 tỷ đồng, HPG bị bán mạnh nhất 418 tỷ đồng. SHB được khối ngoại gom ròng mạnh mẽ với 334 tỷ đồng. VN-Index lập đỉnh mới trong bối cảnh các dòng tiền lớn rút ròng.</v>
      </c>
      <c r="H7" t="str">
        <v>https://image.vietstock.vn/2025/07/28/20250728_camap_ava_1655109.png</v>
      </c>
    </row>
    <row r="8" spans="1:8" x14ac:dyDescent="0.25">
      <c r="A8" t="str">
        <f t="shared" si="0"/>
        <v/>
      </c>
      <c r="B8" t="str">
        <v/>
      </c>
      <c r="C8" t="str">
        <v>VietStock</v>
      </c>
      <c r="D8" t="str">
        <v>Trung lập</v>
      </c>
      <c r="E8" s="17">
        <v>45862.589583333334</v>
      </c>
      <c r="F8" t="str">
        <v>Ông Nguyễn Mạnh Cường làm Phó chủ tịch UBND TPHCM</v>
      </c>
      <c r="G8" t="str">
        <v>Ông Nguyễn Mạnh Cường, sinh năm 1979, được bầu giữ chức Phó chủ tịch UBND TPHCM.  Ông từng là Trưởng Ban Tuyên giáo và Dân vận Thành ủy.  Vị trí này là một phần của kỳ họp thứ hai HĐND TPHCM. Ông Cường có trình độ thạc sĩ kinh tế và kinh nghiệm lãnh đạo nhiều tổ chức.  Sau khi bổ nhiệm, UBND TPHCM hiện có 8 thành viên lãnh đạo.</v>
      </c>
      <c r="H8" t="str">
        <v>https://image.vietstock.vn/2025/07/24/vietstock_s_ong-nguyen-manh-cuong-lam-pho-chu-tich-ubnd-tphcm_20250724135059.png</v>
      </c>
    </row>
    <row r="9" spans="1:8" x14ac:dyDescent="0.25">
      <c r="A9" t="str">
        <f t="shared" si="0"/>
        <v/>
      </c>
      <c r="B9" t="str">
        <v/>
      </c>
      <c r="C9" t="str">
        <v>Vietnambiz</v>
      </c>
      <c r="D9" t="str">
        <v>Trung lập</v>
      </c>
      <c r="E9" s="17">
        <v>45866.660416666666</v>
      </c>
      <c r="F9" t="str">
        <v>Nam Long lãi gần trăm tỷ trong quý II, bắt đầu giải ngân cho dự án Hải Phòng</v>
      </c>
      <c r="G9" t="str">
        <v>Nam Long ghi nhận doanh thu thuần quý II/2025 đạt 773 tỷ đồng, tăng gấp ba lần so với cùng kỳ. Tuy nhiên, lãi ròng giảm 38% xuống 99 tỷ đồng do bán vốn tại Paragon. Lũy kế sáu tháng đầu năm, doanh thu thuần đạt 2.064 tỷ đồng, lãi ròng 208 tỷ đồng. Công ty đã giải ngân hơn 350 tỷ cho dự án Ehome PG Hải Phòng. Tổng tài sản Nam Long thu hẹp về 28.200 tỷ đồng, nợ phải trả giảm về 7.150 tỷ đồng.</v>
      </c>
      <c r="H9" t="str">
        <v>https://cdn.vietnambiz.vn/1881912202208555/images/2025/07/28/screenshot-2025-07-28-at-154652-20250728154844657.png?width=700</v>
      </c>
    </row>
    <row r="10" spans="1:8" x14ac:dyDescent="0.25">
      <c r="A10" t="str">
        <f t="shared" si="0"/>
        <v>x</v>
      </c>
      <c r="B10" t="str">
        <v>x</v>
      </c>
      <c r="C10" t="str">
        <v>Vietnambiz</v>
      </c>
      <c r="D10" t="str">
        <v>Tích cực</v>
      </c>
      <c r="E10" s="17">
        <v>45866.432638888888</v>
      </c>
      <c r="F10" t="str">
        <v>Ngành chứng khoán tiếp tục hút tiền, 3 ông lớn chiếm hơn 1.600 tỷ đồng thanh khoản</v>
      </c>
      <c r="G10" t="str">
        <v>Nhóm chứng khoán dẫn đầu thị trường với VIX, SSI, VND hút hơn 1.600 tỷ đồng. VIX tăng trần hút hơn 620 tỷ, VND tăng 6,6% giao dịch hơn 480 tỷ. SSI giao dịch gần 510 tỷ, tăng 2,2% giá trị khớp lệnh. Nhiều mã chứng khoán khác cũng tăng mạnh, góp phần kéo VN-Index lên 1.544 điểm. Thanh khoản HOSE đạt 12.600 tỷ, tăng 32% so với phiên trước.</v>
      </c>
      <c r="H10" t="str">
        <v>https://cdn.vietnambiz.vn/1881912202208555/images/2025/07/28/hinh-anh-28-7-25-luc-1013-20250728101351280.jpeg?width=1000</v>
      </c>
    </row>
    <row r="11" spans="1:8" x14ac:dyDescent="0.25">
      <c r="A11" t="str">
        <f t="shared" si="0"/>
        <v/>
      </c>
      <c r="B11" t="str">
        <v/>
      </c>
      <c r="C11" t="str">
        <v>CafeF</v>
      </c>
      <c r="D11" t="str">
        <v>Trung lập</v>
      </c>
      <c r="E11" s="17">
        <v>45866.443055555559</v>
      </c>
      <c r="F11" t="str">
        <v>TPHCM xây Tượng đài Thống Nhất hơn 6.000m2 ở Thủ Thiêm</v>
      </c>
      <c r="G11" t="str">
        <v>UBND TPHCM tổ chức thi tuyển toàn quốc mẫu phác thảo kiến trúc tượng đài Thống Nhất.  Tượng đài tôn vinh Đảng, Chủ tịch Hồ Chí Minh, chiến sĩ, anh hùng liệt sĩ đã hy sinh.  Công trình thể hiện tri ân sự giúp đỡ của nhân dân thế giới.  Phương án được chọn phải đạt mỹ thuật, kỹ thuật, cảnh quan khu vực.  Kết quả sẽ được báo cáo UBND TPHCM xem xét, trình Ban Thường vụ Thành ủy phê duyệt.</v>
      </c>
      <c r="H11" t="str">
        <v>https://cafefcdn.com/zoom/600_315/203337114487263232/2025/7/28/avatar1753670690292-1753670690515178437619.webp</v>
      </c>
    </row>
    <row r="12" spans="1:8" x14ac:dyDescent="0.25">
      <c r="A12" t="str">
        <f t="shared" si="0"/>
        <v/>
      </c>
      <c r="B12" t="str">
        <v/>
      </c>
      <c r="C12" t="str">
        <v>CafeF</v>
      </c>
      <c r="D12" t="str">
        <v>Tích cực</v>
      </c>
      <c r="E12" s="17">
        <v>45865.001388888886</v>
      </c>
      <c r="F12" t="str">
        <v>Lịch chốt quyền cổ tức 28/7-1/8: 25 doanh nghiệp ồ ạt "lăn chốt", cổ tức tiền mặt cao nhất 25%</v>
      </c>
      <c r="G12" t="str">
        <v>Tuần 28/7-1/8 có 25 doanh nghiệp chốt quyền cổ tức, 17 trả tiền mặt. Minh Đức (HMD) chia thưởng 40% cổ phiếu, tăng vốn lên 70 tỷ đồng. First Real (FIR) phát hành 6,4 triệu cổ phiếu thưởng, vốn điều lệ lên 706,7 tỷ. Bệnh viện Tim Tâm Đức (TTD) tạm ứng cổ tức 10% tiền mặt, chi 15,6 tỷ. May mặc Bình Dương (BDG) chi trả cổ tức 25% tiền mặt, dự kiến 62 tỷ.</v>
      </c>
      <c r="H12" t="str">
        <v>https://cafefcdn.com/thumb_w/640/203337114487263232/2025/7/26/avatar1753546624245-1753546624827205692608.jpg</v>
      </c>
    </row>
    <row r="13" spans="1:8" ht="20.25" thickBot="1" x14ac:dyDescent="0.35">
      <c r="A13" s="53" t="s">
        <v>17</v>
      </c>
      <c r="B13" s="53"/>
      <c r="C13" s="53"/>
      <c r="D13" s="53"/>
      <c r="E13" s="53"/>
      <c r="F13" s="53"/>
      <c r="G13" s="53"/>
      <c r="H13" s="53"/>
    </row>
    <row r="14" spans="1:8" ht="15.75" thickTop="1" x14ac:dyDescent="0.25">
      <c r="A14" s="18" t="s">
        <v>52</v>
      </c>
      <c r="B14" s="18" t="str" cm="1">
        <f t="array" ref="B14:H24">_xlfn.CHOOSECOLS(_xlfn.VSTACK(daily_8h30_news[#Headers],
  _xlfn._xlws.SORT(_xlfn._xlws.FILTER(daily_8h30_news[], daily_8h30_news[news_type]=A13), 1, -1)
 ), 10, 1, 9, 6, 2, 3, 4)</f>
        <v>ai_selected</v>
      </c>
      <c r="C14" s="18" t="str">
        <v>source</v>
      </c>
      <c r="D14" s="18" t="str">
        <v>impact</v>
      </c>
      <c r="E14" s="19" t="str">
        <v>published_time</v>
      </c>
      <c r="F14" s="18" t="str">
        <v>title</v>
      </c>
      <c r="G14" s="18" t="str">
        <v>content</v>
      </c>
      <c r="H14" s="18" t="str">
        <v>image_url</v>
      </c>
    </row>
    <row r="15" spans="1:8" x14ac:dyDescent="0.25">
      <c r="A15" t="str">
        <f t="shared" ref="A15:A24" si="1">B15</f>
        <v/>
      </c>
      <c r="B15" t="str">
        <v/>
      </c>
      <c r="C15" t="str">
        <v>VnEconomy</v>
      </c>
      <c r="D15" t="str">
        <v>Tiêu cực</v>
      </c>
      <c r="E15" s="17">
        <v>45866.420659722222</v>
      </c>
      <c r="F15" t="str">
        <v>Thông điệp từ chuyến thăm trụ sở Fed của Tổng thống Trump</v>
      </c>
      <c r="G15" t="str">
        <v xml:space="preserve">Tổng thống Trump không sa thải Powell dù muốn lãi suất thấp, thăm trụ sở Fed. Ông Trump muốn hạ lãi suất, chỉ trích dự án nâng cấp 3.1 tỷ USD của Fed. Powell bỏ qua thông lệ họp chuẩn bị, trong khi Fed lỗ 114.6 tỷ USD năm 2023. Trump nói không có căng thẳng, nhưng muốn dự án hoàn thiện, lãi suất giảm nhanh. Chuyến thăm hiếm hoi gây chú ý, nghị sỹ cho rằng Trump không hài lòng Fed hiện tại.
</v>
      </c>
      <c r="H15" t="str">
        <v>https://media.vneconomy.vn/640x360/images/upload//2025/07/28/anh-man-hinh-2025-07-28-luc-16-48-05.png</v>
      </c>
    </row>
    <row r="16" spans="1:8" x14ac:dyDescent="0.25">
      <c r="A16" t="str">
        <f t="shared" si="1"/>
        <v>x</v>
      </c>
      <c r="B16" t="str">
        <v>x</v>
      </c>
      <c r="C16" t="str">
        <v>VnEconomy</v>
      </c>
      <c r="D16" t="str">
        <v>Tiêu cực</v>
      </c>
      <c r="E16" s="17">
        <v>45866.213888888888</v>
      </c>
      <c r="F16" t="str">
        <v>Fed chuẩn bị bước vào cuộc họp đầy căng thẳng</v>
      </c>
      <c r="G16" t="str">
        <v>Giới chức Fed dự kiến giữ nguyên lãi suất 4,25-4,5% tuần này, phản ánh lo ngại lạm phát.  Hai thống đốc Fed có thể bất đồng quan điểm, ủng hộ giảm lãi suất hỗ trợ lao động.  Nhà đầu tư kỳ vọng mạnh mẽ vào việc cắt giảm lãi suất tiếp theo vào tháng 9.  Thuế quan ảnh hưởng lạm phát nhưng mức độ tác động vẫn chưa rõ ràng.  Fed cần thêm dữ liệu kinh tế, đặc biệt là việc làm tháng 7.</v>
      </c>
      <c r="H16" t="str">
        <v>https://media.vneconomy.vn/640x360/images/upload//2025/07/28/anh-man-hinh-2025-07-28-luc-11-00-34.png</v>
      </c>
    </row>
    <row r="17" spans="1:8" x14ac:dyDescent="0.25">
      <c r="A17" t="str">
        <f t="shared" si="1"/>
        <v>o</v>
      </c>
      <c r="B17" t="str">
        <v>o</v>
      </c>
      <c r="C17" t="str">
        <v>VnEconomy</v>
      </c>
      <c r="D17" t="str">
        <v>Trung lập</v>
      </c>
      <c r="E17" s="17">
        <v>45866.106249999997</v>
      </c>
      <c r="F17" t="str">
        <v>Nhà đầu tư chờ loạt tin tức, sự kiện quan trọng của kinh tế Mỹ trong tuần này</v>
      </c>
      <c r="G17" t="str">
        <v>Tuần này, Mỹ đối mặt hạn chót thuế quan 1/8, đàm phán thương mại với Trung Quốc, báo cáo tài chính lớn, dữ liệu GDP và quyết định lãi suất Fed. Microsoft, Meta, Amazon, Apple công bố lợi nhuận quý 2, định hình tâm lý thị trường. Niềm tin tiêu dùng dự kiến công bố hai chỉ số quan trọng về kinh tế. Lạm phát PCE có thể phản ánh tác động chính sách thương mại Mỹ. Báo cáo việc làm tháng 7 có thể cho thấy sự suy yếu.</v>
      </c>
      <c r="H17" t="str">
        <v>https://media.vneconomy.vn/640x360/images/upload//2025/07/28/anh-man-hinh-2025-07-28-luc-09-28-49.png</v>
      </c>
    </row>
    <row r="18" spans="1:8" x14ac:dyDescent="0.25">
      <c r="A18" t="str">
        <f t="shared" si="1"/>
        <v/>
      </c>
      <c r="B18" t="str">
        <v/>
      </c>
      <c r="C18" t="str">
        <v>VnEconomy</v>
      </c>
      <c r="D18" t="str">
        <v>Tiêu cực</v>
      </c>
      <c r="E18" s="17">
        <v>45866.065567129626</v>
      </c>
      <c r="F18" t="str">
        <v>Giá vàng đương đầu áp lực giảm khi Mỹ liên tục đạt thỏa thuận thương mại</v>
      </c>
      <c r="G18" t="str">
        <v>Giá vàng thế giới giảm 0,16% xuống 3.332,6 USD/oz vào sáng 28/7.  Thỏa thuận thương mại Mỹ-Nhật Bản và EU giảm thuế quan, khiến vàng mất hấp dẫn.  Chứng khoán Mỹ lập kỷ lục mới, hút vốn khỏi kênh đầu tư an toàn này.  Nhiều chuyên gia dự báo giá vàng tiếp tục khó bứt phá, có thể giảm xuống 3.150 USD/oz.  Lãi suất có thể không đổi sau cuộc họp Fed, hỗ trợ đồng USD mạnh hơn.</v>
      </c>
      <c r="H18" t="str">
        <v>https://media.vneconomy.vn/640x360/images/upload//2025/07/28/anh-man-hinh-2025-07-28-luc-08-21-46.png</v>
      </c>
    </row>
    <row r="19" spans="1:8" x14ac:dyDescent="0.25">
      <c r="A19" t="str">
        <f t="shared" si="1"/>
        <v/>
      </c>
      <c r="B19" t="str">
        <v/>
      </c>
      <c r="C19" t="str">
        <v>VnEconomy</v>
      </c>
      <c r="D19" t="str">
        <v>Tiêu cực</v>
      </c>
      <c r="E19" s="17">
        <v>45864.113182870373</v>
      </c>
      <c r="F19" t="str">
        <v>Giá vàng trượt dốc vì đồng USD mạnh lên</v>
      </c>
      <c r="G19" t="str">
        <v>Giá vàng thế giới giảm 0,92% xuống 3.338 USD/oz do USD mạnh lên. Vàng giao ngay tuần qua giảm gần 0,4% và SPDR Gold Trust đã mua ròng 13,5 tấn. Tin tức thương mại khả quan làm suy yếu nhu cầu phòng ngừa rủi ro của nhà đầu tư. Thị trường lao động Mỹ ổn định có thể khiến Fed giữ nguyên lãi suất. Vàng có thể tăng nếu Fed phát tín hiệu giảm lãi suất năm nay.</v>
      </c>
      <c r="H19" t="str">
        <v>https://media.vneconomy.vn/640x360/images/upload//2025/07/26/anh-man-hinh-2025-07-26-luc-09-22-21.png</v>
      </c>
    </row>
    <row r="20" spans="1:8" x14ac:dyDescent="0.25">
      <c r="A20" t="str">
        <f t="shared" si="1"/>
        <v/>
      </c>
      <c r="B20" t="str">
        <v/>
      </c>
      <c r="C20" t="str">
        <v>VietStock</v>
      </c>
      <c r="D20" t="str">
        <v>Tiêu cực</v>
      </c>
      <c r="E20" s="17">
        <v>45866.708333333336</v>
      </c>
      <c r="F20" t="str">
        <v>Sợi Thế Kỷ báo lỗ quý 2, chi phí tài chính "nuốt" hết lợi nhuận</v>
      </c>
      <c r="G20" t="str">
        <v xml:space="preserve">Sợi Thế Kỷ (STK) quý 2/2025 báo lỗ 6 tỷ đồng, dù doanh thu tăng 10% đạt 333 tỷ. Chi phí tài chính gần 55 tỷ, đặc biệt từ lỗ tỷ giá bào mòn lợi nhuận gộp 62 tỷ đồng. Lũy kế 6 tháng vẫn lãi gần 30 tỷ nhờ quý 1, nhưng chi phí tài chính đã lên đến gần 79 tỷ đồng. Dự án Unitex chậm tiến độ, chỉ đạt 10% mục tiêu lợi nhuận trong cả năm 2025. Hàng tồn kho tăng 24% lên 765 tỷ, tiền gửi giảm, STK không bán được 13.5 triệu cổ phiếu.
</v>
      </c>
      <c r="H20" t="str">
        <v>https://image.vietstock.vn/2025/07/28/STK-KQKD-Q2-FIX.png</v>
      </c>
    </row>
    <row r="21" spans="1:8" x14ac:dyDescent="0.25">
      <c r="A21" t="str">
        <f t="shared" si="1"/>
        <v>x</v>
      </c>
      <c r="B21" t="str">
        <v>x</v>
      </c>
      <c r="C21" t="str">
        <v>VietStock</v>
      </c>
      <c r="D21" t="str">
        <v>Tích cực</v>
      </c>
      <c r="E21" s="17">
        <v>45866.474999999999</v>
      </c>
      <c r="F21" t="str">
        <v>Samsung ký hợp đồng cung cấp chip 16.5 tỷ USD với một ông lớn toàn cầu</v>
      </c>
      <c r="G21" t="str">
        <v xml:space="preserve">Samsung đã ký hợp đồng cung cấp chip trị giá 16.5 tỷ USD với một đối tác lớn toàn cầu. Hợp đồng sẽ có hiệu lực từ năm 2025 đến cuối năm 2033, nhưng danh tính đối tác được giữ bí mật. Các chuyên gia đồn đoán Qualcomm hoặc Tesla có thể là đối tác của Samsung. Công ty đang cố gắng bắt kịp các đối thủ trong lĩnh vực chip nhớ băng thông cao HBM.
</v>
      </c>
      <c r="H21" t="str">
        <v>https://image.vietstock.vn/2025/07/28/samsung-28-07.png</v>
      </c>
    </row>
    <row r="22" spans="1:8" x14ac:dyDescent="0.25">
      <c r="A22" t="str">
        <f t="shared" si="1"/>
        <v>x</v>
      </c>
      <c r="B22" t="str">
        <v>x</v>
      </c>
      <c r="C22" t="str">
        <v>VietStock</v>
      </c>
      <c r="D22" t="str">
        <v>Tích cực</v>
      </c>
      <c r="E22" s="17">
        <v>45862.349733796298</v>
      </c>
      <c r="F22" t="str">
        <v>Nasdaq Composite lần đầu vượt ngưỡng 21,000 điểm</v>
      </c>
      <c r="G22" t="str">
        <v>Nasdaq Composite lần đầu vượt 21,000 điểm, Dow Jones tăng 507.85 điểm, S&amp;P 500 đạt kỷ lục mới. Tổng thống Trump thông báo thỏa thuận thương mại lớn với Nhật Bản, thuế quan 15%. Mỹ tiến gần thỏa thuận thuế quan 15% với EU, thúc đẩy lạc quan. Mỹ đạt nhiều thỏa thuận thương mại trước hạn 01/08, bao gồm Indonesia, Trung Quốc. Nhà đầu tư chờ báo cáo lợi nhuận từ Alphabet và Tesla.</v>
      </c>
      <c r="H22" t="str">
        <v>https://image.vietstock.vn/2025/07/24/072425-ck-1.png</v>
      </c>
    </row>
    <row r="23" spans="1:8" x14ac:dyDescent="0.25">
      <c r="A23" t="str">
        <f t="shared" si="1"/>
        <v/>
      </c>
      <c r="B23" t="str">
        <v/>
      </c>
      <c r="C23" t="str">
        <v>Vietnambiz</v>
      </c>
      <c r="D23" t="str">
        <v>Tích cực</v>
      </c>
      <c r="E23" s="17">
        <v>45866.729166666664</v>
      </c>
      <c r="F23" t="str">
        <v>Gần 23 triệu cổ phiếu được sang tay phiên PET lên đỉnh một năm</v>
      </c>
      <c r="G23" t="str">
        <v xml:space="preserve">Cổ phiếu PET của Petrosetco ngày 28/7 đạt đỉnh một năm ở mức 30.750 đồng/cp, tăng 4%. Phiên này ghi nhận giao dịch thỏa thuận đột biến 20,3 triệu cổ phiếu, tương đương 568 tỷ đồng. Trong ba tháng, PET tăng 64%, khối lượng khớp lệnh bình quân đạt 1,3 triệu cổ phiếu/phiên. VietinBank Capital đã bán 7,8 triệu cổ phiếu PET trong phiên 23/7, giảm sở hữu và không còn là cổ đông lớn. Trước đó, đầu năm, VietinBank Capital mua 5 triệu cổ phiếu với giá 24.600 đồng/cp.
</v>
      </c>
      <c r="H23" t="str">
        <v>https://cdn.vietnambiz.vn/1881912202208555/images/2025/07/28/hinh-anh-28-7-25-luc-1726-20250728172651423.jpeg?width=700</v>
      </c>
    </row>
    <row r="24" spans="1:8" x14ac:dyDescent="0.25">
      <c r="A24" t="str">
        <f t="shared" si="1"/>
        <v/>
      </c>
      <c r="B24" t="str">
        <v/>
      </c>
      <c r="C24" t="str">
        <v>Vietnambiz</v>
      </c>
      <c r="D24" t="str">
        <v>Trung lập</v>
      </c>
      <c r="E24" s="17">
        <v>45864.59375</v>
      </c>
      <c r="F24" t="str">
        <v>Dự báo về xu hướng lãi suất của các ngân hàng trung ương</v>
      </c>
      <c r="G24" t="str">
        <v>Đà cắt giảm lãi suất toàn cầu chậm lại, lạm phát dai dẳng khiến nhiều ngân hàng phải thận trọng. SNB giữ nguyên lãi suất 0%, BoC dự báo giữ nguyên lãi suất 2,75%. Riksbank giảm lãi suất xuống 2%, RBNZ giữ nguyên, ECB giữ nguyên lãi suất 2%. Fed dự kiến giữ nguyên lãi suất, BoE có thể giảm 25 điểm cơ bản. RBA giữ nguyên lãi suất 3,85%, Na Uy giảm xuống 4,25%.</v>
      </c>
      <c r="H24" t="str">
        <v>https://cdn.vietnambiz.vn/1881912202208555/images/2025/07/26/crawl-20250726141356186.jpg</v>
      </c>
    </row>
    <row r="25" spans="1:8" ht="20.25" thickBot="1" x14ac:dyDescent="0.35">
      <c r="A25" s="53" t="s">
        <v>18</v>
      </c>
      <c r="B25" s="53"/>
      <c r="C25" s="53"/>
      <c r="D25" s="53"/>
      <c r="E25" s="53"/>
      <c r="F25" s="53"/>
      <c r="G25" s="53"/>
      <c r="H25" s="53"/>
    </row>
    <row r="26" spans="1:8" ht="15.75" thickTop="1" x14ac:dyDescent="0.25">
      <c r="A26" s="18" t="s">
        <v>52</v>
      </c>
      <c r="B26" s="18" t="str" cm="1">
        <f t="array" ref="B26:H36">_xlfn.CHOOSECOLS(_xlfn.VSTACK(daily_8h30_news[#Headers],
  _xlfn._xlws.SORT(_xlfn._xlws.FILTER(daily_8h30_news[], daily_8h30_news[news_type]=A25), 1, -1)
 ), 10, 1, 9, 6, 2, 3, 4)</f>
        <v>ai_selected</v>
      </c>
      <c r="C26" s="18" t="str">
        <v>source</v>
      </c>
      <c r="D26" s="18" t="str">
        <v>impact</v>
      </c>
      <c r="E26" s="19" t="str">
        <v>published_time</v>
      </c>
      <c r="F26" s="18" t="str">
        <v>title</v>
      </c>
      <c r="G26" s="18" t="str">
        <v>content</v>
      </c>
      <c r="H26" s="18" t="str">
        <v>image_url</v>
      </c>
    </row>
    <row r="27" spans="1:8" x14ac:dyDescent="0.25">
      <c r="A27" t="str">
        <f>B27</f>
        <v/>
      </c>
      <c r="B27" t="str">
        <v/>
      </c>
      <c r="C27" t="str">
        <v>VietStock</v>
      </c>
      <c r="D27" t="str">
        <v>Tích cực</v>
      </c>
      <c r="E27" s="17">
        <v>45866.767361111109</v>
      </c>
      <c r="F27" t="str">
        <v>BVBank 6 tháng đầu năm: Tăng trưởng tín dụng đạt gần 14%, tổng tài sản tăng 12%</v>
      </c>
      <c r="G27" t="str">
        <v xml:space="preserve">BVBank 6 tháng đầu năm 2025: Tăng trưởng tín dụng gần 14%, tổng tài sản đạt 115,500 tỷ đồng. Dư nợ cho vay khách hàng tăng gần 8%, tổng thu nhập hơn 1,200 tỷ đồng nhờ chiến lược số. Có 93% khách hàng mở mới qua kênh số, giao dịch Digimi tăng mạnh 51% so năm ngoái. Lợi nhuận trước thuế 93 tỷ đồng, ứng dụng Digistore tăng trưởng 30 lần, BVBank nhận nhiều giải thưởng.
</v>
      </c>
      <c r="H27" t="str">
        <v>https://image.vietstock.vn/2025/07/28/bvb-thong-cao-bao-chi-2807-1.jpg</v>
      </c>
    </row>
    <row r="28" spans="1:8" x14ac:dyDescent="0.25">
      <c r="A28" t="str">
        <f t="shared" ref="A28:A36" si="2">B28</f>
        <v>x</v>
      </c>
      <c r="B28" t="str">
        <v>x</v>
      </c>
      <c r="C28" t="str">
        <v>VietStock</v>
      </c>
      <c r="D28" t="str">
        <v>Tiêu cực</v>
      </c>
      <c r="E28" s="17">
        <v>45866.657777777778</v>
      </c>
      <c r="F28" t="str">
        <v>Doanh nghiệp 3 tuần tuổi nhắm dự án giáo dục gần 3.5 ngàn tỷ tại Ninh Bình</v>
      </c>
      <c r="G28" t="str">
        <v xml:space="preserve">Công ty Mặt Trời, 3 tuần tuổi, đăng ký dự án 3.489 tỷ đồng tại Ninh Bình, rộng 30.3 ha. Dự án gồm tổ hợp giáo dục và thương mại, dự kiến xây dựng đến năm 2032 với 25 tầng. Vốn điều lệ 550 tỷ đồng, CTCP Mặt Trời Hà Nam nắm giữ 90% cổ phần, còn lại 10%. Thời hạn hoạt động của dự án là 50 năm, bắt đầu từ khi giao đất. Doanh nghiệp này thành lập ngày 08/07/2025, tập trung vào đào tạo trung cấp.
</v>
      </c>
      <c r="H28" t="str">
        <v>https://image.vietstock.vn/2025/07/28/20250728-NinhBinh-cd_1357280.png</v>
      </c>
    </row>
    <row r="29" spans="1:8" x14ac:dyDescent="0.25">
      <c r="A29" t="str">
        <f t="shared" si="2"/>
        <v/>
      </c>
      <c r="B29" t="str">
        <v/>
      </c>
      <c r="C29" t="str">
        <v>VietStock</v>
      </c>
      <c r="D29" t="str">
        <v>Tích cực</v>
      </c>
      <c r="E29" s="17">
        <v>45866.486145833333</v>
      </c>
      <c r="F29" t="str">
        <v>Bàn giao nhiều dự án trọng điểm, Nam Long báo lãi nửa đầu năm gấp 3 lần cùng kỳ</v>
      </c>
      <c r="G29" t="str">
        <v xml:space="preserve">Doanh thu Nam Long đạt gần 2.1 ngàn tỷ đồng, gấp 4.5 lần so với cùng kỳ năm trước. Lợi nhuận ròng 6 tháng đầu năm đạt gần 208 tỷ đồng, tăng 3 lần so với năm 2024. Tổng tài sản của công ty đạt hơn 28.2 ngàn tỷ đồng tính đến ngày 30/06/2025. Việc bàn giao các dự án trọng điểm đã thúc đẩy kết quả kinh doanh khả quan này. Izumi City dự kiến mở bán năm nay, hứa hẹn tăng trưởng vượt bậc trong tương lai.
</v>
      </c>
      <c r="H29" t="str">
        <v>https://image.vietstock.vn/2025/07/28/NLG-Q22025-KQKD.png</v>
      </c>
    </row>
    <row r="30" spans="1:8" x14ac:dyDescent="0.25">
      <c r="A30" t="str">
        <f t="shared" si="2"/>
        <v/>
      </c>
      <c r="B30" t="str">
        <v/>
      </c>
      <c r="C30" t="str">
        <v>Vietnambiz</v>
      </c>
      <c r="D30" t="str">
        <v>Trung lập</v>
      </c>
      <c r="E30" s="17">
        <v>45866.336111111108</v>
      </c>
      <c r="F30" t="str">
        <v>VietinBank Capital không còn là cổ đông lớn tại Petrosetco</v>
      </c>
      <c r="G30" t="str">
        <v xml:space="preserve">VietinBank Capital thoái vốn khỏi Petrosetco, bán 7,8 triệu cổ phiếu ngày 23/7. Công ty thu về khoảng 217 tỷ đồng, giá bình quân 27.850 đồng/cp.  Trước đó, VietinBank Capital mua cổ phiếu với giá 24.600 đồng/cp, sở hữu 9,37%.  Giá cổ phiếu PET tăng mạnh, gần 20% chỉ trong vòng hai tuần giao dịch sôi động.  Như vậy, VietinBank Capital đã có lãi khoảng 13% khi thoái vốn thành công.
</v>
      </c>
      <c r="H30" t="str">
        <v>https://cdn.vietnambiz.vn/1881912202208555/images/2025/07/27/hinh-anh-27-7-25-luc-1446-20250727144612184.jpeg?width=700</v>
      </c>
    </row>
    <row r="31" spans="1:8" x14ac:dyDescent="0.25">
      <c r="A31" t="str">
        <f t="shared" si="2"/>
        <v/>
      </c>
      <c r="B31" t="str">
        <v/>
      </c>
      <c r="C31" t="str">
        <v>Vietnambiz</v>
      </c>
      <c r="D31" t="str">
        <v>Tích cực</v>
      </c>
      <c r="E31" s="17">
        <v>45865.229166666664</v>
      </c>
      <c r="F31" t="str">
        <v>Thuduc House có lãi trở lại nhờ khoản thu bồi hoàn</v>
      </c>
      <c r="G31" t="str">
        <v>Quý II/2025, ThuDuc House lãi hơn 13 tỷ đồng nhờ bồi thường pháp lý 18 tỷ. Lũy kế 6 tháng đầu năm, doanh thu gần 26 tỷ, lợi nhuận sau thuế gần 19 tỷ. Công ty tái cấu trúc, tái khởi động hai dự án bất động sản lớn. ThuDuc House lấn sân sang đồ gia dụng và dự kiến xuất nhập khẩu nông sản. Tổng tài sản cuối kỳ đạt gần 694 tỷ đồng, nợ phải trả giảm nhẹ 2%.</v>
      </c>
      <c r="H31" t="str">
        <v>https://cdn.vietnambiz.vn/1881912202208555/images/2025/07/26/screenshot29-2025072615335937.png?width=700</v>
      </c>
    </row>
    <row r="32" spans="1:8" x14ac:dyDescent="0.25">
      <c r="A32" t="str">
        <f t="shared" si="2"/>
        <v/>
      </c>
      <c r="B32" t="str">
        <v/>
      </c>
      <c r="C32" t="str">
        <v>Vietnambiz</v>
      </c>
      <c r="D32" t="str">
        <v>Tích cực</v>
      </c>
      <c r="E32" s="17">
        <v>45864.479166666664</v>
      </c>
      <c r="F32" t="str">
        <v>Lãi lớn, Gelex Electric muốn nâng gấp đôi mục tiêu lợi nhuận và cổ tức 2025</v>
      </c>
      <c r="G32" t="str">
        <v>Gelex Electric đề xuất tăng lợi nhuận sau thuế 118% lên hơn 2.819 tỷ đồng năm 2025. Công ty cũng muốn tăng chỉ tiêu doanh thu thêm 7% lên 23.794 tỷ đồng. Chính sách cổ tức được nâng gấp đôi từ 30% lên 60% cho năm nay. Kết quả 6 tháng đầu năm có doanh thu 11.800 tỷ, lợi nhuận 1.053 tỷ. Lãi gộp quý II đạt hơn 1.035 tỷ đồng nhờ biên lợi nhuận 15,9%.</v>
      </c>
      <c r="H32" t="str">
        <v>https://cdn.vietnambiz.vn/1881912202208555/images/2025/07/25/gee-3-202507252114270.png?width=700</v>
      </c>
    </row>
    <row r="33" spans="1:8" x14ac:dyDescent="0.25">
      <c r="A33" t="str">
        <f t="shared" si="2"/>
        <v/>
      </c>
      <c r="B33" t="str">
        <v/>
      </c>
      <c r="C33" t="str">
        <v>CafeF</v>
      </c>
      <c r="D33" t="str">
        <v>Tích cực</v>
      </c>
      <c r="E33" s="17">
        <v>45866.78125</v>
      </c>
      <c r="F33" t="str">
        <v>Cổ phiếu SHB tăng trần trong phiên 28/7, vốn hóa vượt 2,6 tỷ USD</v>
      </c>
      <c r="G33" t="str">
        <v>SHB dẫn đầu thanh khoản, tăng trần 7% đạt 16.100 đồng, vượt 2,6 tỷ USD vốn hóa.
Khối ngoại mua ròng 21 triệu cổ phiếu SHB, gom 95 triệu từ đầu tháng bảy.
Ngân hàng Nhà nước chấp thuận tăng vốn điều lệ SHB lên 45.942 tỷ đồng.
SHB mục tiêu tài sản 1 triệu tỷ đồng năm 2026, lợi nhuận trước thuế 14.500 tỷ.
Trở thành ngân hàng TOP đầu khu vực năm 2035 với chiến lược chuyển đổi mạnh mẽ.</v>
      </c>
      <c r="H33" t="str">
        <v>https://cafefcdn.com/zoom/600_315/203337114487263232/2025/7/28/avatar1753703047336-175370304870140344064-0-0-314-600-crop-17537030651651799560959.jpeg</v>
      </c>
    </row>
    <row r="34" spans="1:8" x14ac:dyDescent="0.25">
      <c r="A34" t="str">
        <f t="shared" si="2"/>
        <v>x</v>
      </c>
      <c r="B34" t="str">
        <v>x</v>
      </c>
      <c r="C34" t="str">
        <v>CafeF</v>
      </c>
      <c r="D34" t="str">
        <v>Tích cực</v>
      </c>
      <c r="E34" s="17">
        <v>45866.65625</v>
      </c>
      <c r="F34" t="str">
        <v>Tiền ồ ạt đổ vào chứng khoán khi VN-Index vượt đỉnh lịch sử, thanh khoản khớp lệnh cao kỷ lục</v>
      </c>
      <c r="G34" t="str">
        <v xml:space="preserve">VN-Index ngày 28/7/2025 tăng hơn 26 điểm, đóng cửa ở mức kỷ lục 1.557,42 điểm. Thanh khoản bùng nổ với 44.300 tỷ đồng, thiết lập kỷ lục mới sau 25 năm. Thị trường được thúc đẩy bởi GDP quý 2/2025 tăng trưởng 7,96% và kỳ vọng nâng hạng. Các chuyên gia dự báo VN-Index có thể đạt vùng 1.513-1.756 điểm trong 6-8 tháng tới. Tuy nhiên, nhà đầu tư cần thận trọng vì rủi ro điều chỉnh và biến động địa chính trị.
</v>
      </c>
      <c r="H34" t="str">
        <v>https://cafefcdn.com/thumb_w/640/203337114487263232/2025/7/28/avatar1753691770355-1753691770696223091993.jpg</v>
      </c>
    </row>
    <row r="35" spans="1:8" x14ac:dyDescent="0.25">
      <c r="A35" t="str">
        <f t="shared" si="2"/>
        <v>o</v>
      </c>
      <c r="B35" t="str">
        <v>o</v>
      </c>
      <c r="C35" t="str">
        <v>CafeF</v>
      </c>
      <c r="D35" t="str">
        <v>Tích cực</v>
      </c>
      <c r="E35" s="17">
        <v>45865.35833333333</v>
      </c>
      <c r="F35" t="str">
        <v>Bốn ngân hàng chuẩn bị trả cổ tức, thưởng cổ phiếu cho cổ đông</v>
      </c>
      <c r="G35" t="str">
        <v>VietABank chốt danh sách ngày 15/8 phát hành 276,4 triệu cổ phiếu tăng vốn chủ sở hữu. OCB chốt 11/8 phát hành gần 197,3 triệu cổ phiếu tăng vốn chủ sở hữu 8%. SHB phát hành tối đa 528,5 triệu cổ phiếu tỷ lệ 13% trả cổ tức. MSB phát hành tối đa 520 triệu cổ phiếu tỷ lệ 20% trả cổ tức 2025. Các ngân hàng này đang tăng vốn điều lệ mạnh mẽ từ nguồn lợi nhuận.</v>
      </c>
      <c r="H35" t="str">
        <v>https://cafefcdn.com/thumb_w/640/203337114487263232/2025/7/26/avatar1753572800928-1753572801637648262728.jpg</v>
      </c>
    </row>
    <row r="36" spans="1:8" x14ac:dyDescent="0.25">
      <c r="A36" t="str">
        <f t="shared" si="2"/>
        <v>x</v>
      </c>
      <c r="B36" t="str">
        <v>x</v>
      </c>
      <c r="C36" t="str">
        <v>CafeF</v>
      </c>
      <c r="D36" t="str">
        <v>Trung lập</v>
      </c>
      <c r="E36" s="17">
        <v>45864.495833333334</v>
      </c>
      <c r="F36" t="str">
        <v>Một thành viên HĐQT Novaland từ nhiệm sau 3 tháng</v>
      </c>
      <c r="G36" t="str">
        <v>Ông Đoàn Minh Trường xin từ nhiệm thành viên HĐQT Novaland theo nguyện vọng cá nhân. Đơn từ nhiệm sẽ được thông qua tại Đại hội đồng cổ đông bất thường ngày 7/8. Novaland dự kiến phát hành hơn 2.645 tỷ đồng cổ phiếu hoán đổi nợ cho ba chủ nợ. Trong đó, Novagroup chiếm phần lớn với 2.527 tỷ đồng. Hai chủ nợ Novagroup và Diamond Properties liên quan đến Chủ tịch Bùi Thành Nhơn.</v>
      </c>
      <c r="H36" t="str">
        <v>https://cafefcdn.com/zoom/600_315/203337114487263232/2025/7/26/avatar1753502024064-17535020267491688735934.jpg</v>
      </c>
    </row>
  </sheetData>
  <mergeCells count="3">
    <mergeCell ref="A1:H1"/>
    <mergeCell ref="A13:H13"/>
    <mergeCell ref="A25:H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topLeftCell="C22" workbookViewId="0">
      <selection activeCell="G46" sqref="G46"/>
    </sheetView>
  </sheetViews>
  <sheetFormatPr defaultRowHeight="15" x14ac:dyDescent="0.25"/>
  <cols>
    <col min="1" max="1" width="10.7109375" style="2" bestFit="1" customWidth="1"/>
    <col min="2" max="2" width="12" bestFit="1" customWidth="1"/>
    <col min="3" max="3" width="12.7109375" bestFit="1" customWidth="1"/>
    <col min="4" max="5" width="12" bestFit="1" customWidth="1"/>
    <col min="7" max="7" width="10.7109375" style="2" bestFit="1" customWidth="1"/>
    <col min="8" max="8" width="12" bestFit="1" customWidth="1"/>
    <col min="9" max="10" width="12.7109375" bestFit="1" customWidth="1"/>
    <col min="11" max="11" width="12" bestFit="1" customWidth="1"/>
    <col min="13" max="13" width="10.7109375" style="2" bestFit="1" customWidth="1"/>
    <col min="14" max="14" width="12" bestFit="1" customWidth="1"/>
    <col min="15" max="16" width="12.7109375" bestFit="1" customWidth="1"/>
    <col min="17" max="17" width="12" bestFit="1" customWidth="1"/>
  </cols>
  <sheetData>
    <row r="1" spans="1:17" ht="20.25" thickBot="1" x14ac:dyDescent="0.35">
      <c r="A1" s="54" t="s">
        <v>24</v>
      </c>
      <c r="B1" s="54"/>
      <c r="C1" s="54"/>
      <c r="D1" s="54"/>
      <c r="E1" s="54"/>
      <c r="G1" s="54" t="s">
        <v>25</v>
      </c>
      <c r="H1" s="54"/>
      <c r="I1" s="54"/>
      <c r="J1" s="54"/>
      <c r="K1" s="54"/>
      <c r="M1" s="54" t="s">
        <v>39</v>
      </c>
      <c r="N1" s="54"/>
      <c r="O1" s="54"/>
      <c r="P1" s="54"/>
      <c r="Q1" s="54"/>
    </row>
    <row r="2" spans="1:17" ht="15.75" thickTop="1" x14ac:dyDescent="0.25">
      <c r="A2" s="2" t="str" cm="1">
        <f t="array" ref="A2:E22">_xlfn.CHOOSECOLS(_xlfn.VSTACK(daily_8h30_data[#Headers],
  _xlfn._xlws.SORT(_xlfn._xlws.FILTER(daily_8h30_data[], daily_8h30_data[ticker]=A1), 1, -1)
 ), 1, 3, 4, 5, 6)</f>
        <v>date</v>
      </c>
      <c r="B2" t="str">
        <v>close</v>
      </c>
      <c r="C2" t="str">
        <v>1d_diff</v>
      </c>
      <c r="D2" t="str">
        <v>1d_change</v>
      </c>
      <c r="E2" t="str">
        <v>cum_change</v>
      </c>
      <c r="G2" s="2" t="str" cm="1">
        <f t="array" ref="G2:K22">_xlfn.CHOOSECOLS(_xlfn.VSTACK(daily_8h30_data[#Headers],
  _xlfn._xlws.SORT(_xlfn._xlws.FILTER(daily_8h30_data[], daily_8h30_data[ticker]=G1), 1, -1)
 ), 1, 3, 4, 5, 6)</f>
        <v>date</v>
      </c>
      <c r="H2" t="str">
        <v>close</v>
      </c>
      <c r="I2" t="str">
        <v>1d_diff</v>
      </c>
      <c r="J2" t="str">
        <v>1d_change</v>
      </c>
      <c r="K2" t="str">
        <v>cum_change</v>
      </c>
      <c r="M2" s="2" t="str" cm="1">
        <f t="array" ref="M2:Q22">_xlfn.CHOOSECOLS(_xlfn.VSTACK(daily_8h30_data[#Headers],
  _xlfn._xlws.SORT(_xlfn._xlws.FILTER(daily_8h30_data[], daily_8h30_data[ticker]=M1), 1, -1)
 ), 1, 3, 4, 5, 6)</f>
        <v>date</v>
      </c>
      <c r="N2" t="str">
        <v>close</v>
      </c>
      <c r="O2" t="str">
        <v>1d_diff</v>
      </c>
      <c r="P2" t="str">
        <v>1d_change</v>
      </c>
      <c r="Q2" t="str">
        <v>cum_change</v>
      </c>
    </row>
    <row r="3" spans="1:17" x14ac:dyDescent="0.25">
      <c r="A3" s="2">
        <v>45866</v>
      </c>
      <c r="B3">
        <v>1557.4200439453125</v>
      </c>
      <c r="C3">
        <v>26.2900390625</v>
      </c>
      <c r="D3">
        <v>1.7170350642114363E-2</v>
      </c>
      <c r="E3">
        <v>0.12459620851750375</v>
      </c>
      <c r="G3" s="2">
        <v>45866</v>
      </c>
      <c r="H3">
        <v>1695.6300048828125</v>
      </c>
      <c r="I3">
        <v>26.300048828125</v>
      </c>
      <c r="J3">
        <v>1.5754853456462659E-2</v>
      </c>
      <c r="K3">
        <v>0.13874346356685163</v>
      </c>
      <c r="M3" s="2">
        <v>45866</v>
      </c>
      <c r="N3">
        <v>1693</v>
      </c>
      <c r="O3">
        <v>20</v>
      </c>
      <c r="P3">
        <v>1.1954572624028659E-2</v>
      </c>
      <c r="Q3">
        <v>0.14754326223779723</v>
      </c>
    </row>
    <row r="4" spans="1:17" x14ac:dyDescent="0.25">
      <c r="A4" s="2">
        <v>45863</v>
      </c>
      <c r="B4">
        <v>1531.1300048828125</v>
      </c>
      <c r="C4">
        <v>10.1099853515625</v>
      </c>
      <c r="D4">
        <v>6.6468456836472622E-3</v>
      </c>
      <c r="E4">
        <v>0.10742585787538939</v>
      </c>
      <c r="G4" s="2">
        <v>45863</v>
      </c>
      <c r="H4">
        <v>1669.3299560546875</v>
      </c>
      <c r="I4">
        <v>8.0999755859375</v>
      </c>
      <c r="J4">
        <v>4.8758905637207306E-3</v>
      </c>
      <c r="K4">
        <v>0.12298861011038897</v>
      </c>
      <c r="M4" s="2">
        <v>45863</v>
      </c>
      <c r="N4">
        <v>1673</v>
      </c>
      <c r="O4">
        <v>17.5</v>
      </c>
      <c r="P4">
        <v>1.0570824524312794E-2</v>
      </c>
      <c r="Q4">
        <v>0.13558868961376858</v>
      </c>
    </row>
    <row r="5" spans="1:17" x14ac:dyDescent="0.25">
      <c r="A5" s="2">
        <v>45862</v>
      </c>
      <c r="B5">
        <v>1521.02001953125</v>
      </c>
      <c r="C5">
        <v>8.7099609375</v>
      </c>
      <c r="D5">
        <v>5.75937512813951E-3</v>
      </c>
      <c r="E5">
        <v>0.10077901219174212</v>
      </c>
      <c r="G5" s="2">
        <v>45862</v>
      </c>
      <c r="H5">
        <v>1661.22998046875</v>
      </c>
      <c r="I5">
        <v>8.219970703125</v>
      </c>
      <c r="J5">
        <v>4.9727289336201075E-3</v>
      </c>
      <c r="K5">
        <v>0.11811271954666824</v>
      </c>
      <c r="M5" s="2">
        <v>45862</v>
      </c>
      <c r="N5">
        <v>1655.5</v>
      </c>
      <c r="O5">
        <v>2.5</v>
      </c>
      <c r="P5">
        <v>1.5124016938898865E-3</v>
      </c>
      <c r="Q5">
        <v>0.12501786508945578</v>
      </c>
    </row>
    <row r="6" spans="1:17" x14ac:dyDescent="0.25">
      <c r="A6" s="2">
        <v>45861</v>
      </c>
      <c r="B6">
        <v>1512.31005859375</v>
      </c>
      <c r="C6">
        <v>2.77001953125</v>
      </c>
      <c r="D6">
        <v>1.835008982584041E-3</v>
      </c>
      <c r="E6">
        <v>9.5019637063602613E-2</v>
      </c>
      <c r="G6" s="2">
        <v>45861</v>
      </c>
      <c r="H6">
        <v>1653.010009765625</v>
      </c>
      <c r="I6">
        <v>-2.969970703125</v>
      </c>
      <c r="J6">
        <v>-1.7934822510863313E-3</v>
      </c>
      <c r="K6">
        <v>0.11313999061304814</v>
      </c>
      <c r="M6" s="2">
        <v>45861</v>
      </c>
      <c r="N6">
        <v>1653</v>
      </c>
      <c r="O6">
        <v>-2</v>
      </c>
      <c r="P6">
        <v>-1.2084592145015227E-3</v>
      </c>
      <c r="Q6">
        <v>0.1235054633955659</v>
      </c>
    </row>
    <row r="7" spans="1:17" x14ac:dyDescent="0.25">
      <c r="A7" s="2">
        <v>45860</v>
      </c>
      <c r="B7">
        <v>1509.5400390625</v>
      </c>
      <c r="C7">
        <v>24.489990234375</v>
      </c>
      <c r="D7">
        <v>1.6491020119961952E-2</v>
      </c>
      <c r="E7">
        <v>9.3184628081018572E-2</v>
      </c>
      <c r="G7" s="2">
        <v>45860</v>
      </c>
      <c r="H7">
        <v>1655.97998046875</v>
      </c>
      <c r="I7">
        <v>27.919921875</v>
      </c>
      <c r="J7">
        <v>1.714919651005764E-2</v>
      </c>
      <c r="K7">
        <v>0.11493347286413447</v>
      </c>
      <c r="M7" s="2">
        <v>45860</v>
      </c>
      <c r="N7">
        <v>1655</v>
      </c>
      <c r="O7">
        <v>30.5</v>
      </c>
      <c r="P7">
        <v>1.8775007694675327E-2</v>
      </c>
      <c r="Q7">
        <v>0.12471392261006742</v>
      </c>
    </row>
    <row r="8" spans="1:17" x14ac:dyDescent="0.25">
      <c r="A8" s="2">
        <v>45859</v>
      </c>
      <c r="B8">
        <v>1485.050048828125</v>
      </c>
      <c r="C8">
        <v>-12.22998046875</v>
      </c>
      <c r="D8">
        <v>-8.1681316984459906E-3</v>
      </c>
      <c r="E8">
        <v>7.669360796105662E-2</v>
      </c>
      <c r="G8" s="2">
        <v>45859</v>
      </c>
      <c r="H8">
        <v>1628.06005859375</v>
      </c>
      <c r="I8">
        <v>-15.8499755859375</v>
      </c>
      <c r="J8">
        <v>-9.641631997122424E-3</v>
      </c>
      <c r="K8">
        <v>9.7784276354076827E-2</v>
      </c>
      <c r="M8" s="2">
        <v>45859</v>
      </c>
      <c r="N8">
        <v>1624.5</v>
      </c>
      <c r="O8">
        <v>-13.5</v>
      </c>
      <c r="P8">
        <v>-8.2417582417582125E-3</v>
      </c>
      <c r="Q8">
        <v>0.10593891491539209</v>
      </c>
    </row>
    <row r="9" spans="1:17" x14ac:dyDescent="0.25">
      <c r="A9" s="2">
        <v>45856</v>
      </c>
      <c r="B9">
        <v>1497.280029296875</v>
      </c>
      <c r="C9">
        <v>7.27001953125</v>
      </c>
      <c r="D9">
        <v>4.8791749609746748E-3</v>
      </c>
      <c r="E9">
        <v>8.4861739659502611E-2</v>
      </c>
      <c r="G9" s="2">
        <v>45856</v>
      </c>
      <c r="H9">
        <v>1643.9100341796875</v>
      </c>
      <c r="I9">
        <v>9.2100830078125</v>
      </c>
      <c r="J9">
        <v>5.6341122425616064E-3</v>
      </c>
      <c r="K9">
        <v>0.10742590835119925</v>
      </c>
      <c r="M9" s="2">
        <v>45856</v>
      </c>
      <c r="N9">
        <v>1638</v>
      </c>
      <c r="O9">
        <v>0</v>
      </c>
      <c r="P9">
        <v>0</v>
      </c>
      <c r="Q9">
        <v>0.1141806731571503</v>
      </c>
    </row>
    <row r="10" spans="1:17" x14ac:dyDescent="0.25">
      <c r="A10" s="2">
        <v>45855</v>
      </c>
      <c r="B10">
        <v>1490.010009765625</v>
      </c>
      <c r="C10">
        <v>14.5400390625</v>
      </c>
      <c r="D10">
        <v>9.8545137150918283E-3</v>
      </c>
      <c r="E10">
        <v>7.9982564698527936E-2</v>
      </c>
      <c r="G10" s="2">
        <v>45855</v>
      </c>
      <c r="H10">
        <v>1634.699951171875</v>
      </c>
      <c r="I10">
        <v>20.2799072265625</v>
      </c>
      <c r="J10">
        <v>1.2561729088176099E-2</v>
      </c>
      <c r="K10">
        <v>0.10179179610863764</v>
      </c>
      <c r="M10" s="2">
        <v>45855</v>
      </c>
      <c r="N10">
        <v>1638</v>
      </c>
      <c r="O10">
        <v>20</v>
      </c>
      <c r="P10">
        <v>1.2360939431396822E-2</v>
      </c>
      <c r="Q10">
        <v>0.1141806731571503</v>
      </c>
    </row>
    <row r="11" spans="1:17" x14ac:dyDescent="0.25">
      <c r="A11" s="2">
        <v>45854</v>
      </c>
      <c r="B11">
        <v>1475.469970703125</v>
      </c>
      <c r="C11">
        <v>14.8199462890625</v>
      </c>
      <c r="D11">
        <v>1.0146130860475999E-2</v>
      </c>
      <c r="E11">
        <v>7.0128050983436108E-2</v>
      </c>
      <c r="G11" s="2">
        <v>45854</v>
      </c>
      <c r="H11">
        <v>1614.4200439453125</v>
      </c>
      <c r="I11">
        <v>20.580078125</v>
      </c>
      <c r="J11">
        <v>1.2912261310004114E-2</v>
      </c>
      <c r="K11">
        <v>8.9230067020461545E-2</v>
      </c>
      <c r="M11" s="2">
        <v>45854</v>
      </c>
      <c r="N11">
        <v>1618</v>
      </c>
      <c r="O11">
        <v>24</v>
      </c>
      <c r="P11">
        <v>1.5056461731492998E-2</v>
      </c>
      <c r="Q11">
        <v>0.10181973372575348</v>
      </c>
    </row>
    <row r="12" spans="1:17" x14ac:dyDescent="0.25">
      <c r="A12" s="2">
        <v>45853</v>
      </c>
      <c r="B12">
        <v>1460.6500244140625</v>
      </c>
      <c r="C12">
        <v>-9.77001953125</v>
      </c>
      <c r="D12">
        <v>-6.6443731989913601E-3</v>
      </c>
      <c r="E12">
        <v>5.9981920122960108E-2</v>
      </c>
      <c r="G12" s="2">
        <v>45853</v>
      </c>
      <c r="H12">
        <v>1593.8399658203125</v>
      </c>
      <c r="I12">
        <v>-11.820068359375</v>
      </c>
      <c r="J12">
        <v>-7.3615012566553562E-3</v>
      </c>
      <c r="K12">
        <v>7.6317805710457431E-2</v>
      </c>
      <c r="M12" s="2">
        <v>45853</v>
      </c>
      <c r="N12">
        <v>1594</v>
      </c>
      <c r="O12">
        <v>-7.199951171875</v>
      </c>
      <c r="P12">
        <v>-4.4965971717683129E-3</v>
      </c>
      <c r="Q12">
        <v>8.6763271994260482E-2</v>
      </c>
    </row>
    <row r="13" spans="1:17" x14ac:dyDescent="0.25">
      <c r="A13" s="2">
        <v>45852</v>
      </c>
      <c r="B13">
        <v>1470.4200439453125</v>
      </c>
      <c r="C13">
        <v>12.6600341796875</v>
      </c>
      <c r="D13">
        <v>8.6845805172848234E-3</v>
      </c>
      <c r="E13">
        <v>6.6626293321951469E-2</v>
      </c>
      <c r="G13" s="2">
        <v>45852</v>
      </c>
      <c r="H13">
        <v>1605.6600341796875</v>
      </c>
      <c r="I13">
        <v>11.6500244140625</v>
      </c>
      <c r="J13">
        <v>7.3086268860855785E-3</v>
      </c>
      <c r="K13">
        <v>8.3679306967112788E-2</v>
      </c>
      <c r="M13" s="2">
        <v>45852</v>
      </c>
      <c r="N13">
        <v>1601.199951171875</v>
      </c>
      <c r="O13">
        <v>5.2999267578125</v>
      </c>
      <c r="P13">
        <v>3.3209641435767434E-3</v>
      </c>
      <c r="Q13">
        <v>9.1259869166028795E-2</v>
      </c>
    </row>
    <row r="14" spans="1:17" x14ac:dyDescent="0.25">
      <c r="A14" s="2">
        <v>45849</v>
      </c>
      <c r="B14">
        <v>1457.760009765625</v>
      </c>
      <c r="C14">
        <v>12.1199951171875</v>
      </c>
      <c r="D14">
        <v>8.3838265366049658E-3</v>
      </c>
      <c r="E14">
        <v>5.7941712804666645E-2</v>
      </c>
      <c r="G14" s="2">
        <v>45849</v>
      </c>
      <c r="H14">
        <v>1594.010009765625</v>
      </c>
      <c r="I14">
        <v>24.6700439453125</v>
      </c>
      <c r="J14">
        <v>1.572001254197164E-2</v>
      </c>
      <c r="K14">
        <v>7.6370680081027209E-2</v>
      </c>
      <c r="M14" s="2">
        <v>45849</v>
      </c>
      <c r="N14">
        <v>1595.9000244140625</v>
      </c>
      <c r="O14">
        <v>28</v>
      </c>
      <c r="P14">
        <v>1.7858281500100048E-2</v>
      </c>
      <c r="Q14">
        <v>8.7938905022452052E-2</v>
      </c>
    </row>
    <row r="15" spans="1:17" x14ac:dyDescent="0.25">
      <c r="A15" s="2">
        <v>45848</v>
      </c>
      <c r="B15">
        <v>1445.6400146484375</v>
      </c>
      <c r="C15">
        <v>14.320068359375</v>
      </c>
      <c r="D15">
        <v>1.0004798994454056E-2</v>
      </c>
      <c r="E15">
        <v>4.9557886268061679E-2</v>
      </c>
      <c r="G15" s="2">
        <v>45848</v>
      </c>
      <c r="H15">
        <v>1569.3399658203125</v>
      </c>
      <c r="I15">
        <v>26.0699462890625</v>
      </c>
      <c r="J15">
        <v>1.6892666843214554E-2</v>
      </c>
      <c r="K15">
        <v>6.0650667539055569E-2</v>
      </c>
      <c r="M15" s="2">
        <v>45848</v>
      </c>
      <c r="N15">
        <v>1567.9000244140625</v>
      </c>
      <c r="O15">
        <v>34.9000244140625</v>
      </c>
      <c r="P15">
        <v>2.2765834581906397E-2</v>
      </c>
      <c r="Q15">
        <v>7.0080623522352004E-2</v>
      </c>
    </row>
    <row r="16" spans="1:17" x14ac:dyDescent="0.25">
      <c r="A16" s="2">
        <v>45847</v>
      </c>
      <c r="B16">
        <v>1431.3199462890625</v>
      </c>
      <c r="C16">
        <v>15.8599853515625</v>
      </c>
      <c r="D16">
        <v>1.1204827963525066E-2</v>
      </c>
      <c r="E16">
        <v>3.9553087273607623E-2</v>
      </c>
      <c r="G16" s="2">
        <v>45847</v>
      </c>
      <c r="H16">
        <v>1543.27001953125</v>
      </c>
      <c r="I16">
        <v>14</v>
      </c>
      <c r="J16">
        <v>9.1546946067060375E-3</v>
      </c>
      <c r="K16">
        <v>4.3758000695841015E-2</v>
      </c>
      <c r="M16" s="2">
        <v>45847</v>
      </c>
      <c r="N16">
        <v>1533</v>
      </c>
      <c r="O16">
        <v>21</v>
      </c>
      <c r="P16">
        <v>1.388888888888884E-2</v>
      </c>
      <c r="Q16">
        <v>4.7314788940445607E-2</v>
      </c>
    </row>
    <row r="17" spans="1:17" x14ac:dyDescent="0.25">
      <c r="A17" s="2">
        <v>45846</v>
      </c>
      <c r="B17">
        <v>1415.4599609375</v>
      </c>
      <c r="C17">
        <v>13.39990234375</v>
      </c>
      <c r="D17">
        <v>9.5572955392437819E-3</v>
      </c>
      <c r="E17">
        <v>2.8348259310082558E-2</v>
      </c>
      <c r="G17" s="2">
        <v>45846</v>
      </c>
      <c r="H17">
        <v>1529.27001953125</v>
      </c>
      <c r="I17">
        <v>20.6099853515625</v>
      </c>
      <c r="J17">
        <v>1.3661119725206339E-2</v>
      </c>
      <c r="K17">
        <v>3.4603306089134978E-2</v>
      </c>
      <c r="M17" s="2">
        <v>45846</v>
      </c>
      <c r="N17">
        <v>1512</v>
      </c>
      <c r="O17">
        <v>19.0999755859375</v>
      </c>
      <c r="P17">
        <v>1.279387452179459E-2</v>
      </c>
      <c r="Q17">
        <v>3.3425900051556767E-2</v>
      </c>
    </row>
    <row r="18" spans="1:17" x14ac:dyDescent="0.25">
      <c r="A18" s="2">
        <v>45845</v>
      </c>
      <c r="B18">
        <v>1402.06005859375</v>
      </c>
      <c r="C18">
        <v>15.090087890625</v>
      </c>
      <c r="D18">
        <v>1.0879895173920184E-2</v>
      </c>
      <c r="E18">
        <v>1.8790963770838776E-2</v>
      </c>
      <c r="G18" s="2">
        <v>45845</v>
      </c>
      <c r="H18">
        <v>1508.6600341796875</v>
      </c>
      <c r="I18">
        <v>19.8900146484375</v>
      </c>
      <c r="J18">
        <v>1.3360031695627494E-2</v>
      </c>
      <c r="K18">
        <v>2.0942186363928639E-2</v>
      </c>
      <c r="M18" s="2">
        <v>45845</v>
      </c>
      <c r="N18">
        <v>1492.9000244140625</v>
      </c>
      <c r="O18">
        <v>20.7000732421875</v>
      </c>
      <c r="P18">
        <v>1.406063981031247E-2</v>
      </c>
      <c r="Q18">
        <v>2.0632025529762177E-2</v>
      </c>
    </row>
    <row r="19" spans="1:17" x14ac:dyDescent="0.25">
      <c r="A19" s="2">
        <v>45842</v>
      </c>
      <c r="B19">
        <v>1386.969970703125</v>
      </c>
      <c r="C19">
        <v>5.010009765625</v>
      </c>
      <c r="D19">
        <v>3.6252929949043278E-3</v>
      </c>
      <c r="E19">
        <v>7.9110685969185912E-3</v>
      </c>
      <c r="G19" s="2">
        <v>45842</v>
      </c>
      <c r="H19">
        <v>1488.77001953125</v>
      </c>
      <c r="I19">
        <v>7.570068359375</v>
      </c>
      <c r="J19">
        <v>5.1107673568215883E-3</v>
      </c>
      <c r="K19">
        <v>7.5821546683011443E-3</v>
      </c>
      <c r="M19" s="2">
        <v>45842</v>
      </c>
      <c r="N19">
        <v>1472.199951171875</v>
      </c>
      <c r="O19">
        <v>1.199951171875</v>
      </c>
      <c r="P19">
        <v>8.157383901257198E-4</v>
      </c>
      <c r="Q19">
        <v>6.5713857194497072E-3</v>
      </c>
    </row>
    <row r="20" spans="1:17" x14ac:dyDescent="0.25">
      <c r="A20" s="2">
        <v>45841</v>
      </c>
      <c r="B20">
        <v>1381.9599609375</v>
      </c>
      <c r="C20">
        <v>-2.6300048828125</v>
      </c>
      <c r="D20">
        <v>-1.8994828416616372E-3</v>
      </c>
      <c r="E20">
        <v>4.2857756020142634E-3</v>
      </c>
      <c r="G20" s="2">
        <v>45841</v>
      </c>
      <c r="H20">
        <v>1481.199951171875</v>
      </c>
      <c r="I20">
        <v>-1.56005859375</v>
      </c>
      <c r="J20">
        <v>-1.0521315543143839E-3</v>
      </c>
      <c r="K20">
        <v>2.4713873114795559E-3</v>
      </c>
      <c r="M20" s="2">
        <v>45841</v>
      </c>
      <c r="N20">
        <v>1471</v>
      </c>
      <c r="O20">
        <v>1.300048828125</v>
      </c>
      <c r="P20">
        <v>8.8456751127230504E-4</v>
      </c>
      <c r="Q20">
        <v>5.7556473293239874E-3</v>
      </c>
    </row>
    <row r="21" spans="1:17" x14ac:dyDescent="0.25">
      <c r="A21" s="2">
        <v>45840</v>
      </c>
      <c r="B21">
        <v>1384.5899658203125</v>
      </c>
      <c r="C21">
        <v>6.75</v>
      </c>
      <c r="D21">
        <v>4.8989724260040113E-3</v>
      </c>
      <c r="E21">
        <v>6.1852584436759006E-3</v>
      </c>
      <c r="G21" s="2">
        <v>45840</v>
      </c>
      <c r="H21">
        <v>1482.760009765625</v>
      </c>
      <c r="I21">
        <v>6.5999755859375</v>
      </c>
      <c r="J21">
        <v>4.471043405266828E-3</v>
      </c>
      <c r="K21">
        <v>3.5235188657939398E-3</v>
      </c>
      <c r="M21" s="2">
        <v>45840</v>
      </c>
      <c r="N21">
        <v>1469.699951171875</v>
      </c>
      <c r="O21">
        <v>10.5</v>
      </c>
      <c r="P21">
        <v>7.1957239249957894E-3</v>
      </c>
      <c r="Q21">
        <v>4.8710798180516823E-3</v>
      </c>
    </row>
    <row r="22" spans="1:17" x14ac:dyDescent="0.25">
      <c r="A22" s="2">
        <v>45839</v>
      </c>
      <c r="B22">
        <v>1377.8399658203125</v>
      </c>
      <c r="C22">
        <v>1.77001953125</v>
      </c>
      <c r="D22">
        <v>1.2862860176718893E-3</v>
      </c>
      <c r="E22">
        <v>1.2862860176718893E-3</v>
      </c>
      <c r="G22" s="2">
        <v>45839</v>
      </c>
      <c r="H22">
        <v>1476.1600341796875</v>
      </c>
      <c r="I22">
        <v>-1.4000244140625</v>
      </c>
      <c r="J22">
        <v>-9.4752453947288817E-4</v>
      </c>
      <c r="K22">
        <v>-9.4752453947288817E-4</v>
      </c>
      <c r="M22" s="2">
        <v>45839</v>
      </c>
      <c r="N22">
        <v>1459.199951171875</v>
      </c>
      <c r="O22">
        <v>-3.4000244140625</v>
      </c>
      <c r="P22">
        <v>-2.3246441069441071E-3</v>
      </c>
      <c r="Q22">
        <v>-2.3246441069441071E-3</v>
      </c>
    </row>
    <row r="23" spans="1:17" ht="20.25" thickBot="1" x14ac:dyDescent="0.35">
      <c r="A23" s="54" t="s">
        <v>22</v>
      </c>
      <c r="B23" s="54"/>
      <c r="C23" s="54"/>
      <c r="D23" s="54"/>
      <c r="E23" s="54"/>
      <c r="G23" s="54" t="s">
        <v>23</v>
      </c>
      <c r="H23" s="54"/>
      <c r="I23" s="54"/>
      <c r="J23" s="54"/>
      <c r="K23" s="54"/>
      <c r="M23" s="54" t="s">
        <v>21</v>
      </c>
      <c r="N23" s="54"/>
      <c r="O23" s="54"/>
      <c r="P23" s="54"/>
      <c r="Q23" s="54"/>
    </row>
    <row r="24" spans="1:17" ht="15.75" thickTop="1" x14ac:dyDescent="0.25">
      <c r="A24" s="2" t="str" cm="1">
        <f t="array" ref="A24:E44">_xlfn.CHOOSECOLS(_xlfn.VSTACK(daily_8h30_data[#Headers],
  _xlfn._xlws.SORT(_xlfn._xlws.FILTER(daily_8h30_data[], daily_8h30_data[ticker]=A23), 1, -1)
 ), 1, 3, 4, 5, 6)</f>
        <v>date</v>
      </c>
      <c r="B24" t="str">
        <v>close</v>
      </c>
      <c r="C24" t="str">
        <v>1d_diff</v>
      </c>
      <c r="D24" t="str">
        <v>1d_change</v>
      </c>
      <c r="E24" t="str">
        <v>cum_change</v>
      </c>
      <c r="G24" s="2" t="str" cm="1">
        <f t="array" ref="G24:K44">_xlfn.CHOOSECOLS(_xlfn.VSTACK(daily_8h30_data[#Headers],
  _xlfn._xlws.SORT(_xlfn._xlws.FILTER(daily_8h30_data[], daily_8h30_data[ticker]=G23), 1, -1)
 ), 1, 3, 4, 5, 6)</f>
        <v>date</v>
      </c>
      <c r="H24" t="str">
        <v>close</v>
      </c>
      <c r="I24" t="str">
        <v>1d_diff</v>
      </c>
      <c r="J24" t="str">
        <v>1d_change</v>
      </c>
      <c r="K24" t="str">
        <v>cum_change</v>
      </c>
      <c r="M24" s="2" t="str" cm="1">
        <f t="array" ref="M24:Q44">_xlfn.CHOOSECOLS(_xlfn.VSTACK(daily_8h30_data[#Headers],
  _xlfn._xlws.SORT(_xlfn._xlws.FILTER(daily_8h30_data[], daily_8h30_data[ticker]=M23), 1, -1)
 ), 1, 3, 4, 5, 6)</f>
        <v>date</v>
      </c>
      <c r="N24" t="str">
        <v>close</v>
      </c>
      <c r="O24" t="str">
        <v>1d_diff</v>
      </c>
      <c r="P24" t="str">
        <v>1d_change</v>
      </c>
      <c r="Q24" t="str">
        <v>cum_change</v>
      </c>
    </row>
    <row r="25" spans="1:17" x14ac:dyDescent="0.25">
      <c r="A25" s="2">
        <v>45863</v>
      </c>
      <c r="B25">
        <v>44901.921875</v>
      </c>
      <c r="C25">
        <v>208.01171875</v>
      </c>
      <c r="D25">
        <v>4.6541400835771185E-3</v>
      </c>
      <c r="E25">
        <v>3.4748059365866113E-2</v>
      </c>
      <c r="G25" s="2">
        <v>45866</v>
      </c>
      <c r="H25">
        <v>9133.7900390625</v>
      </c>
      <c r="I25">
        <v>13.48046875</v>
      </c>
      <c r="J25">
        <v>1.4780714016420227E-3</v>
      </c>
      <c r="K25">
        <v>4.1904073734418068E-2</v>
      </c>
      <c r="M25" s="2">
        <v>45866</v>
      </c>
      <c r="N25">
        <v>3597.93701171875</v>
      </c>
      <c r="O25">
        <v>4.28173828125</v>
      </c>
      <c r="P25">
        <v>1.1914716230292388E-3</v>
      </c>
      <c r="Q25">
        <v>4.3758944647056097E-2</v>
      </c>
    </row>
    <row r="26" spans="1:17" x14ac:dyDescent="0.25">
      <c r="A26" s="2">
        <v>45862</v>
      </c>
      <c r="B26">
        <v>44693.91015625</v>
      </c>
      <c r="C26">
        <v>-316.37890625</v>
      </c>
      <c r="D26">
        <v>-7.0290352014998891E-3</v>
      </c>
      <c r="E26">
        <v>3.0093919282288994E-2</v>
      </c>
      <c r="G26" s="2">
        <v>45863</v>
      </c>
      <c r="H26">
        <v>9120.3095703125</v>
      </c>
      <c r="I26">
        <v>-18.060546875</v>
      </c>
      <c r="J26">
        <v>-1.9763422408369813E-3</v>
      </c>
      <c r="K26">
        <v>4.0426002332776045E-2</v>
      </c>
      <c r="M26" s="2">
        <v>45863</v>
      </c>
      <c r="N26">
        <v>3593.6552734375</v>
      </c>
      <c r="O26">
        <v>-12.071533203125</v>
      </c>
      <c r="P26">
        <v>-3.3478779315430085E-3</v>
      </c>
      <c r="Q26">
        <v>4.2567473024026858E-2</v>
      </c>
    </row>
    <row r="27" spans="1:17" x14ac:dyDescent="0.25">
      <c r="A27" s="2">
        <v>45861</v>
      </c>
      <c r="B27">
        <v>45010.2890625</v>
      </c>
      <c r="C27">
        <v>507.84765625</v>
      </c>
      <c r="D27">
        <v>1.1411680802273505E-2</v>
      </c>
      <c r="E27">
        <v>3.7122954483788884E-2</v>
      </c>
      <c r="G27" s="2">
        <v>45862</v>
      </c>
      <c r="H27">
        <v>9138.3701171875</v>
      </c>
      <c r="I27">
        <v>76.8798828125</v>
      </c>
      <c r="J27">
        <v>8.4842427485993799E-3</v>
      </c>
      <c r="K27">
        <v>4.2402344573613027E-2</v>
      </c>
      <c r="M27" s="2">
        <v>45862</v>
      </c>
      <c r="N27">
        <v>3605.726806640625</v>
      </c>
      <c r="O27">
        <v>23.4287109375</v>
      </c>
      <c r="P27">
        <v>6.5401343806652523E-3</v>
      </c>
      <c r="Q27">
        <v>4.5915350955569867E-2</v>
      </c>
    </row>
    <row r="28" spans="1:17" x14ac:dyDescent="0.25">
      <c r="A28" s="2">
        <v>45860</v>
      </c>
      <c r="B28">
        <v>44502.44140625</v>
      </c>
      <c r="C28">
        <v>179.37109375</v>
      </c>
      <c r="D28">
        <v>4.0469013650306085E-3</v>
      </c>
      <c r="E28">
        <v>2.5711273681515379E-2</v>
      </c>
      <c r="G28" s="2">
        <v>45861</v>
      </c>
      <c r="H28">
        <v>9061.490234375</v>
      </c>
      <c r="I28">
        <v>37.6806640625</v>
      </c>
      <c r="J28">
        <v>4.17569362129111E-3</v>
      </c>
      <c r="K28">
        <v>3.3918101825013647E-2</v>
      </c>
      <c r="M28" s="2">
        <v>45861</v>
      </c>
      <c r="N28">
        <v>3582.298095703125</v>
      </c>
      <c r="O28">
        <v>0.43701171875</v>
      </c>
      <c r="P28">
        <v>1.2200688650487734E-4</v>
      </c>
      <c r="Q28">
        <v>3.9375216574904615E-2</v>
      </c>
    </row>
    <row r="29" spans="1:17" x14ac:dyDescent="0.25">
      <c r="A29" s="2">
        <v>45859</v>
      </c>
      <c r="B29">
        <v>44323.0703125</v>
      </c>
      <c r="C29">
        <v>-19.12109375</v>
      </c>
      <c r="D29">
        <v>-4.3121670678880619E-4</v>
      </c>
      <c r="E29">
        <v>2.166437231648477E-2</v>
      </c>
      <c r="G29" s="2">
        <v>45860</v>
      </c>
      <c r="H29">
        <v>9023.8095703125</v>
      </c>
      <c r="I29">
        <v>10.8193359375</v>
      </c>
      <c r="J29">
        <v>1.2004158060923142E-3</v>
      </c>
      <c r="K29">
        <v>2.9742408203722537E-2</v>
      </c>
      <c r="M29" s="2">
        <v>45860</v>
      </c>
      <c r="N29">
        <v>3581.861083984375</v>
      </c>
      <c r="O29">
        <v>22.06982421875</v>
      </c>
      <c r="P29">
        <v>6.1997523473338312E-3</v>
      </c>
      <c r="Q29">
        <v>3.9253209688399737E-2</v>
      </c>
    </row>
    <row r="30" spans="1:17" x14ac:dyDescent="0.25">
      <c r="A30" s="2">
        <v>45856</v>
      </c>
      <c r="B30">
        <v>44342.19140625</v>
      </c>
      <c r="C30">
        <v>-142.296875</v>
      </c>
      <c r="D30">
        <v>-3.19879761458286E-3</v>
      </c>
      <c r="E30">
        <v>2.2095589023273576E-2</v>
      </c>
      <c r="G30" s="2">
        <v>45859</v>
      </c>
      <c r="H30">
        <v>9012.990234375</v>
      </c>
      <c r="I30">
        <v>20.8701171875</v>
      </c>
      <c r="J30">
        <v>2.320933986147411E-3</v>
      </c>
      <c r="K30">
        <v>2.8541992397630223E-2</v>
      </c>
      <c r="M30" s="2">
        <v>45859</v>
      </c>
      <c r="N30">
        <v>3559.791259765625</v>
      </c>
      <c r="O30">
        <v>25.30859375</v>
      </c>
      <c r="P30">
        <v>7.1604803705347386E-3</v>
      </c>
      <c r="Q30">
        <v>3.3053457341065906E-2</v>
      </c>
    </row>
    <row r="31" spans="1:17" x14ac:dyDescent="0.25">
      <c r="A31" s="2">
        <v>45855</v>
      </c>
      <c r="B31">
        <v>44484.48828125</v>
      </c>
      <c r="C31">
        <v>229.70703125</v>
      </c>
      <c r="D31">
        <v>5.1905585060372239E-3</v>
      </c>
      <c r="E31">
        <v>2.5294386637856436E-2</v>
      </c>
      <c r="G31" s="2">
        <v>45856</v>
      </c>
      <c r="H31">
        <v>8992.1201171875</v>
      </c>
      <c r="I31">
        <v>19.48046875</v>
      </c>
      <c r="J31">
        <v>2.1710967466961328E-3</v>
      </c>
      <c r="K31">
        <v>2.6221058411482812E-2</v>
      </c>
      <c r="M31" s="2">
        <v>45856</v>
      </c>
      <c r="N31">
        <v>3534.482666015625</v>
      </c>
      <c r="O31">
        <v>17.6572265625</v>
      </c>
      <c r="P31">
        <v>5.0207856109132365E-3</v>
      </c>
      <c r="Q31">
        <v>2.5892976970531167E-2</v>
      </c>
    </row>
    <row r="32" spans="1:17" x14ac:dyDescent="0.25">
      <c r="A32" s="2">
        <v>45854</v>
      </c>
      <c r="B32">
        <v>44254.78125</v>
      </c>
      <c r="C32">
        <v>231.4921875</v>
      </c>
      <c r="D32">
        <v>5.2584028233635394E-3</v>
      </c>
      <c r="E32">
        <v>2.0103828131819212E-2</v>
      </c>
      <c r="G32" s="2">
        <v>45855</v>
      </c>
      <c r="H32">
        <v>8972.6396484375</v>
      </c>
      <c r="I32">
        <v>46.08984375</v>
      </c>
      <c r="J32">
        <v>5.1632315685727903E-3</v>
      </c>
      <c r="K32">
        <v>2.4049961664786679E-2</v>
      </c>
      <c r="M32" s="2">
        <v>45855</v>
      </c>
      <c r="N32">
        <v>3516.825439453125</v>
      </c>
      <c r="O32">
        <v>13.048583984375</v>
      </c>
      <c r="P32">
        <v>3.7241481186247594E-3</v>
      </c>
      <c r="Q32">
        <v>2.0872191359617931E-2</v>
      </c>
    </row>
    <row r="33" spans="1:17" x14ac:dyDescent="0.25">
      <c r="A33" s="2">
        <v>45853</v>
      </c>
      <c r="B33">
        <v>44023.2890625</v>
      </c>
      <c r="C33">
        <v>-436.359375</v>
      </c>
      <c r="D33">
        <v>-9.8147284185888806E-3</v>
      </c>
      <c r="E33">
        <v>1.4845425308455673E-2</v>
      </c>
      <c r="G33" s="2">
        <v>45854</v>
      </c>
      <c r="H33">
        <v>8926.5498046875</v>
      </c>
      <c r="I33">
        <v>-11.7705078125</v>
      </c>
      <c r="J33">
        <v>-1.3168590295471461E-3</v>
      </c>
      <c r="K33">
        <v>1.8886730096213888E-2</v>
      </c>
      <c r="M33" s="2">
        <v>45854</v>
      </c>
      <c r="N33">
        <v>3503.77685546875</v>
      </c>
      <c r="O33">
        <v>-1.221923828125</v>
      </c>
      <c r="P33">
        <v>-3.4862318222261823E-4</v>
      </c>
      <c r="Q33">
        <v>1.7148043240993172E-2</v>
      </c>
    </row>
    <row r="34" spans="1:17" x14ac:dyDescent="0.25">
      <c r="A34" s="2">
        <v>45852</v>
      </c>
      <c r="B34">
        <v>44459.6484375</v>
      </c>
      <c r="C34">
        <v>88.13671875</v>
      </c>
      <c r="D34">
        <v>1.9863357216372002E-3</v>
      </c>
      <c r="E34">
        <v>2.4660153727044554E-2</v>
      </c>
      <c r="G34" s="2">
        <v>45853</v>
      </c>
      <c r="H34">
        <v>8938.3203125</v>
      </c>
      <c r="I34">
        <v>-59.7392578125</v>
      </c>
      <c r="J34">
        <v>-6.6391267301229018E-3</v>
      </c>
      <c r="K34">
        <v>2.0203589125761034E-2</v>
      </c>
      <c r="M34" s="2">
        <v>45853</v>
      </c>
      <c r="N34">
        <v>3504.998779296875</v>
      </c>
      <c r="O34">
        <v>-14.651123046875</v>
      </c>
      <c r="P34">
        <v>-4.1626648824131252E-3</v>
      </c>
      <c r="Q34">
        <v>1.749666642321579E-2</v>
      </c>
    </row>
    <row r="35" spans="1:17" x14ac:dyDescent="0.25">
      <c r="A35" s="2">
        <v>45849</v>
      </c>
      <c r="B35">
        <v>44371.51171875</v>
      </c>
      <c r="C35">
        <v>-279.12890625</v>
      </c>
      <c r="D35">
        <v>-6.2513975688338608E-3</v>
      </c>
      <c r="E35">
        <v>2.2673818005407353E-2</v>
      </c>
      <c r="G35" s="2">
        <v>45852</v>
      </c>
      <c r="H35">
        <v>8998.0595703125</v>
      </c>
      <c r="I35">
        <v>56.939453125</v>
      </c>
      <c r="J35">
        <v>6.368268447209946E-3</v>
      </c>
      <c r="K35">
        <v>2.6842715855883936E-2</v>
      </c>
      <c r="M35" s="2">
        <v>45852</v>
      </c>
      <c r="N35">
        <v>3519.64990234375</v>
      </c>
      <c r="O35">
        <v>9.47265625</v>
      </c>
      <c r="P35">
        <v>2.698626190612341E-3</v>
      </c>
      <c r="Q35">
        <v>2.1659331305628915E-2</v>
      </c>
    </row>
    <row r="36" spans="1:17" x14ac:dyDescent="0.25">
      <c r="A36" s="2">
        <v>45848</v>
      </c>
      <c r="B36">
        <v>44650.640625</v>
      </c>
      <c r="C36">
        <v>192.33984375</v>
      </c>
      <c r="D36">
        <v>4.3262976850235724E-3</v>
      </c>
      <c r="E36">
        <v>2.8925215574241214E-2</v>
      </c>
      <c r="G36" s="2">
        <v>45849</v>
      </c>
      <c r="H36">
        <v>8941.1201171875</v>
      </c>
      <c r="I36">
        <v>-34.5400390625</v>
      </c>
      <c r="J36">
        <v>-3.8481892653264849E-3</v>
      </c>
      <c r="K36">
        <v>2.047444740867399E-2</v>
      </c>
      <c r="M36" s="2">
        <v>45849</v>
      </c>
      <c r="N36">
        <v>3510.17724609375</v>
      </c>
      <c r="O36">
        <v>0.495361328125</v>
      </c>
      <c r="P36">
        <v>1.4114137531251458E-4</v>
      </c>
      <c r="Q36">
        <v>1.8960705115016574E-2</v>
      </c>
    </row>
    <row r="37" spans="1:17" x14ac:dyDescent="0.25">
      <c r="A37" s="2">
        <v>45847</v>
      </c>
      <c r="B37">
        <v>44458.30078125</v>
      </c>
      <c r="C37">
        <v>217.5390625</v>
      </c>
      <c r="D37">
        <v>4.9171635850882023E-3</v>
      </c>
      <c r="E37">
        <v>2.4598917889217642E-2</v>
      </c>
      <c r="G37" s="2">
        <v>45848</v>
      </c>
      <c r="H37">
        <v>8975.66015625</v>
      </c>
      <c r="I37">
        <v>108.640625</v>
      </c>
      <c r="J37">
        <v>1.2252214469260947E-2</v>
      </c>
      <c r="K37">
        <v>2.4322636674000475E-2</v>
      </c>
      <c r="M37" s="2">
        <v>45848</v>
      </c>
      <c r="N37">
        <v>3509.681884765625</v>
      </c>
      <c r="O37">
        <v>16.63232421875</v>
      </c>
      <c r="P37">
        <v>4.7615483062730668E-3</v>
      </c>
      <c r="Q37">
        <v>1.8819563739704059E-2</v>
      </c>
    </row>
    <row r="38" spans="1:17" x14ac:dyDescent="0.25">
      <c r="A38" s="2">
        <v>45846</v>
      </c>
      <c r="B38">
        <v>44240.76171875</v>
      </c>
      <c r="C38">
        <v>-165.59765625</v>
      </c>
      <c r="D38">
        <v>-3.7291428205490362E-3</v>
      </c>
      <c r="E38">
        <v>1.968175430412944E-2</v>
      </c>
      <c r="G38" s="2">
        <v>45847</v>
      </c>
      <c r="H38">
        <v>8867.01953125</v>
      </c>
      <c r="I38">
        <v>12.83984375</v>
      </c>
      <c r="J38">
        <v>1.4501449262573907E-3</v>
      </c>
      <c r="K38">
        <v>1.2070422204739528E-2</v>
      </c>
      <c r="M38" s="2">
        <v>45847</v>
      </c>
      <c r="N38">
        <v>3493.049560546875</v>
      </c>
      <c r="O38">
        <v>-4.42578125</v>
      </c>
      <c r="P38">
        <v>-1.2654217163762249E-3</v>
      </c>
      <c r="Q38">
        <v>1.4058015433430993E-2</v>
      </c>
    </row>
    <row r="39" spans="1:17" x14ac:dyDescent="0.25">
      <c r="A39" s="2">
        <v>45845</v>
      </c>
      <c r="B39">
        <v>44406.359375</v>
      </c>
      <c r="C39">
        <v>-422.171875</v>
      </c>
      <c r="D39">
        <v>-9.4174817516466947E-3</v>
      </c>
      <c r="E39">
        <v>2.3410897124678476E-2</v>
      </c>
      <c r="G39" s="2">
        <v>45846</v>
      </c>
      <c r="H39">
        <v>8854.1796875</v>
      </c>
      <c r="I39">
        <v>47.6494140625</v>
      </c>
      <c r="J39">
        <v>5.4106909966824546E-3</v>
      </c>
      <c r="K39">
        <v>1.0620277278482138E-2</v>
      </c>
      <c r="M39" s="2">
        <v>45846</v>
      </c>
      <c r="N39">
        <v>3497.475341796875</v>
      </c>
      <c r="O39">
        <v>24.34814453125</v>
      </c>
      <c r="P39">
        <v>7.0104384747033954E-3</v>
      </c>
      <c r="Q39">
        <v>1.5323437149807217E-2</v>
      </c>
    </row>
    <row r="40" spans="1:17" x14ac:dyDescent="0.25">
      <c r="A40" s="2">
        <v>45841</v>
      </c>
      <c r="B40">
        <v>44828.53125</v>
      </c>
      <c r="C40">
        <v>344.109375</v>
      </c>
      <c r="D40">
        <v>7.7355029130632413E-3</v>
      </c>
      <c r="E40">
        <v>3.282837887632517E-2</v>
      </c>
      <c r="G40" s="2">
        <v>45845</v>
      </c>
      <c r="H40">
        <v>8806.5302734375</v>
      </c>
      <c r="I40">
        <v>-16.3798828125</v>
      </c>
      <c r="J40">
        <v>-1.8565170133685305E-3</v>
      </c>
      <c r="K40">
        <v>5.209586281799683E-3</v>
      </c>
      <c r="M40" s="2">
        <v>45845</v>
      </c>
      <c r="N40">
        <v>3473.127197265625</v>
      </c>
      <c r="O40">
        <v>0.80810546875</v>
      </c>
      <c r="P40">
        <v>2.3272788225581209E-4</v>
      </c>
      <c r="Q40">
        <v>8.3129986751038221E-3</v>
      </c>
    </row>
    <row r="41" spans="1:17" x14ac:dyDescent="0.25">
      <c r="A41" s="2">
        <v>45840</v>
      </c>
      <c r="B41">
        <v>44484.421875</v>
      </c>
      <c r="C41">
        <v>-10.51953125</v>
      </c>
      <c r="D41">
        <v>-2.3642083611152831E-4</v>
      </c>
      <c r="E41">
        <v>2.5092875963261929E-2</v>
      </c>
      <c r="G41" s="2">
        <v>45842</v>
      </c>
      <c r="H41">
        <v>8822.91015625</v>
      </c>
      <c r="I41">
        <v>-0.2900390625</v>
      </c>
      <c r="J41">
        <v>-3.2872320255616927E-5</v>
      </c>
      <c r="K41">
        <v>7.0661032951682134E-3</v>
      </c>
      <c r="M41" s="2">
        <v>45842</v>
      </c>
      <c r="N41">
        <v>3472.319091796875</v>
      </c>
      <c r="O41">
        <v>11.16845703125</v>
      </c>
      <c r="P41">
        <v>3.2268046698309405E-3</v>
      </c>
      <c r="Q41">
        <v>8.08027079284801E-3</v>
      </c>
    </row>
    <row r="42" spans="1:17" x14ac:dyDescent="0.25">
      <c r="A42" s="2">
        <v>45839</v>
      </c>
      <c r="B42">
        <v>44494.94140625</v>
      </c>
      <c r="C42">
        <v>400.171875</v>
      </c>
      <c r="D42">
        <v>9.0752685466786165E-3</v>
      </c>
      <c r="E42">
        <v>2.5329296799373457E-2</v>
      </c>
      <c r="G42" s="2">
        <v>45841</v>
      </c>
      <c r="H42">
        <v>8823.2001953125</v>
      </c>
      <c r="I42">
        <v>48.509765625</v>
      </c>
      <c r="J42">
        <v>5.5283734524556039E-3</v>
      </c>
      <c r="K42">
        <v>7.0989756154238304E-3</v>
      </c>
      <c r="M42" s="2">
        <v>45841</v>
      </c>
      <c r="N42">
        <v>3461.150634765625</v>
      </c>
      <c r="O42">
        <v>6.358154296875</v>
      </c>
      <c r="P42">
        <v>1.8403867476324276E-3</v>
      </c>
      <c r="Q42">
        <v>4.8534661230170695E-3</v>
      </c>
    </row>
    <row r="43" spans="1:17" x14ac:dyDescent="0.25">
      <c r="A43" s="2">
        <v>45838</v>
      </c>
      <c r="B43">
        <v>44094.76953125</v>
      </c>
      <c r="C43">
        <v>275.5</v>
      </c>
      <c r="D43">
        <v>6.2871883294066677E-3</v>
      </c>
      <c r="E43">
        <v>1.6254028252694841E-2</v>
      </c>
      <c r="G43" s="2">
        <v>45840</v>
      </c>
      <c r="H43">
        <v>8774.6904296875</v>
      </c>
      <c r="I43">
        <v>-10.6396484375</v>
      </c>
      <c r="J43">
        <v>-1.2110698565546141E-3</v>
      </c>
      <c r="K43">
        <v>1.5706021629682265E-3</v>
      </c>
      <c r="M43" s="2">
        <v>45840</v>
      </c>
      <c r="N43">
        <v>3454.79248046875</v>
      </c>
      <c r="O43">
        <v>-2.954833984375</v>
      </c>
      <c r="P43">
        <v>-8.5455463215144967E-4</v>
      </c>
      <c r="Q43">
        <v>3.0130793753846419E-3</v>
      </c>
    </row>
    <row r="44" spans="1:17" x14ac:dyDescent="0.25">
      <c r="A44" s="2">
        <v>45835</v>
      </c>
      <c r="B44">
        <v>43819.26953125</v>
      </c>
      <c r="C44">
        <v>432.4296875</v>
      </c>
      <c r="D44">
        <v>9.9668399232881733E-3</v>
      </c>
      <c r="E44">
        <v>9.9668399232881733E-3</v>
      </c>
      <c r="G44" s="2">
        <v>45839</v>
      </c>
      <c r="H44">
        <v>8785.330078125</v>
      </c>
      <c r="I44">
        <v>24.3701171875</v>
      </c>
      <c r="J44">
        <v>2.7816720195228406E-3</v>
      </c>
      <c r="K44">
        <v>2.7816720195228406E-3</v>
      </c>
      <c r="M44" s="2">
        <v>45839</v>
      </c>
      <c r="N44">
        <v>3457.747314453125</v>
      </c>
      <c r="O44">
        <v>13.32177734375</v>
      </c>
      <c r="P44">
        <v>3.8676340075360915E-3</v>
      </c>
      <c r="Q44">
        <v>3.8676340075360915E-3</v>
      </c>
    </row>
    <row r="45" spans="1:17" ht="20.25" thickBot="1" x14ac:dyDescent="0.35">
      <c r="A45" s="54" t="s">
        <v>20</v>
      </c>
      <c r="B45" s="54"/>
      <c r="C45" s="54"/>
      <c r="D45" s="54"/>
      <c r="E45" s="54"/>
      <c r="G45" s="54" t="s">
        <v>69</v>
      </c>
      <c r="H45" s="54"/>
      <c r="I45" s="54"/>
      <c r="J45" s="54"/>
      <c r="K45" s="54"/>
      <c r="M45" s="54" t="s">
        <v>26</v>
      </c>
      <c r="N45" s="54"/>
      <c r="O45" s="54"/>
      <c r="P45" s="54"/>
      <c r="Q45" s="54"/>
    </row>
    <row r="46" spans="1:17" ht="15.75" thickTop="1" x14ac:dyDescent="0.25">
      <c r="A46" s="2" t="str" cm="1">
        <f t="array" ref="A46:E66">_xlfn.CHOOSECOLS(_xlfn.VSTACK(daily_8h30_data[#Headers],
  _xlfn._xlws.SORT(_xlfn._xlws.FILTER(daily_8h30_data[], daily_8h30_data[ticker]=A45), 1, -1)
 ), 1, 3, 4, 5, 6)</f>
        <v>date</v>
      </c>
      <c r="B46" t="str">
        <v>close</v>
      </c>
      <c r="C46" t="str">
        <v>1d_diff</v>
      </c>
      <c r="D46" t="str">
        <v>1d_change</v>
      </c>
      <c r="E46" t="str">
        <v>cum_change</v>
      </c>
      <c r="G46" s="2" t="str" cm="1">
        <f t="array" ref="G46:K66">_xlfn.CHOOSECOLS(_xlfn.VSTACK(daily_8h30_data[#Headers],
  _xlfn._xlws.SORT(_xlfn._xlws.FILTER(daily_8h30_data[], daily_8h30_data[ticker]=G45), 1, -1)
 ), 1, 3, 4, 5, 6)</f>
        <v>date</v>
      </c>
      <c r="H46" t="str">
        <v>close</v>
      </c>
      <c r="I46" t="str">
        <v>1d_diff</v>
      </c>
      <c r="J46" t="str">
        <v>1d_change</v>
      </c>
      <c r="K46" t="str">
        <v>cum_change</v>
      </c>
      <c r="M46" s="2" t="str" cm="1">
        <f t="array" ref="M46:Q66">_xlfn.CHOOSECOLS(_xlfn.VSTACK(daily_8h30_data[#Headers],
  _xlfn._xlws.SORT(_xlfn._xlws.FILTER(daily_8h30_data[], daily_8h30_data[ticker]=M45), 1, -1)
 ), 1, 3, 4, 5, 6)</f>
        <v>date</v>
      </c>
      <c r="N46" t="str">
        <v>close</v>
      </c>
      <c r="O46" t="str">
        <v>1d_diff</v>
      </c>
      <c r="P46" t="str">
        <v>1d_change</v>
      </c>
      <c r="Q46" t="str">
        <v>cum_change</v>
      </c>
    </row>
    <row r="47" spans="1:17" x14ac:dyDescent="0.25">
      <c r="A47" s="2">
        <v>45866</v>
      </c>
      <c r="B47">
        <v>3341.7724609375</v>
      </c>
      <c r="C47">
        <v>4.42041015625</v>
      </c>
      <c r="D47">
        <v>1.3245261779366579E-3</v>
      </c>
      <c r="E47">
        <v>3.5057279814202369E-3</v>
      </c>
      <c r="G47" s="2">
        <v>45828</v>
      </c>
      <c r="H47">
        <v>75</v>
      </c>
      <c r="I47">
        <v>-0.6699981689453125</v>
      </c>
      <c r="J47">
        <v>-8.8542115125922471E-3</v>
      </c>
      <c r="K47">
        <v>0.18723840834317729</v>
      </c>
      <c r="M47" s="2">
        <v>45866</v>
      </c>
      <c r="N47">
        <v>98.086756664320944</v>
      </c>
      <c r="O47">
        <v>2.5709837683379533E-2</v>
      </c>
      <c r="P47">
        <v>2.6218196231209134E-4</v>
      </c>
      <c r="Q47">
        <v>7.5598538149461714E-3</v>
      </c>
    </row>
    <row r="48" spans="1:17" x14ac:dyDescent="0.25">
      <c r="A48" s="2">
        <v>45865</v>
      </c>
      <c r="B48">
        <v>3337.35205078125</v>
      </c>
      <c r="C48">
        <v>-7.81396484375</v>
      </c>
      <c r="D48">
        <v>-2.3358974733246329E-3</v>
      </c>
      <c r="E48">
        <v>2.1812018034835789E-3</v>
      </c>
      <c r="G48" s="2">
        <v>45827</v>
      </c>
      <c r="H48">
        <v>75.669998168945313</v>
      </c>
      <c r="I48">
        <v>0.56999969482421875</v>
      </c>
      <c r="J48">
        <v>7.589876250405414E-3</v>
      </c>
      <c r="K48">
        <v>0.19609261985576953</v>
      </c>
      <c r="M48" s="2">
        <v>45865</v>
      </c>
      <c r="N48">
        <v>98.061046826637565</v>
      </c>
      <c r="O48">
        <v>0.45557888217986431</v>
      </c>
      <c r="P48">
        <v>4.6675549205821287E-3</v>
      </c>
      <c r="Q48">
        <v>7.29767185263408E-3</v>
      </c>
    </row>
    <row r="49" spans="1:17" x14ac:dyDescent="0.25">
      <c r="A49" s="2">
        <v>45863</v>
      </c>
      <c r="B49">
        <v>3345.166015625</v>
      </c>
      <c r="C49">
        <v>-25.77880859375</v>
      </c>
      <c r="D49">
        <v>-7.6473540618465785E-3</v>
      </c>
      <c r="E49">
        <v>4.5170992768082119E-3</v>
      </c>
      <c r="G49" s="2">
        <v>45826</v>
      </c>
      <c r="H49">
        <v>75.099998474121094</v>
      </c>
      <c r="I49">
        <v>-0.15000152587890625</v>
      </c>
      <c r="J49">
        <v>-1.9933757591881207E-3</v>
      </c>
      <c r="K49">
        <v>0.18850274360536412</v>
      </c>
      <c r="M49" s="2">
        <v>45863</v>
      </c>
      <c r="N49">
        <v>97.6054679444577</v>
      </c>
      <c r="O49">
        <v>0.1463406760134518</v>
      </c>
      <c r="P49">
        <v>1.5015594753928774E-3</v>
      </c>
      <c r="Q49">
        <v>2.6301169320519513E-3</v>
      </c>
    </row>
    <row r="50" spans="1:17" x14ac:dyDescent="0.25">
      <c r="A50" s="2">
        <v>45862</v>
      </c>
      <c r="B50">
        <v>3370.94482421875</v>
      </c>
      <c r="C50">
        <v>-19.113037109375</v>
      </c>
      <c r="D50">
        <v>-5.6379678138848144E-3</v>
      </c>
      <c r="E50">
        <v>1.216445333865479E-2</v>
      </c>
      <c r="G50" s="2">
        <v>45825</v>
      </c>
      <c r="H50">
        <v>75.25</v>
      </c>
      <c r="I50">
        <v>3.1800003051757813</v>
      </c>
      <c r="J50">
        <v>4.4123772979621112E-2</v>
      </c>
      <c r="K50">
        <v>0.19049611936455224</v>
      </c>
      <c r="M50" s="2">
        <v>45862</v>
      </c>
      <c r="N50">
        <v>97.459127268444249</v>
      </c>
      <c r="O50">
        <v>0.27704963871622112</v>
      </c>
      <c r="P50">
        <v>2.8508305798091715E-3</v>
      </c>
      <c r="Q50">
        <v>1.1285574566590739E-3</v>
      </c>
    </row>
    <row r="51" spans="1:17" x14ac:dyDescent="0.25">
      <c r="A51" s="2">
        <v>45861</v>
      </c>
      <c r="B51">
        <v>3390.057861328125</v>
      </c>
      <c r="C51">
        <v>-31.40185546875</v>
      </c>
      <c r="D51">
        <v>-9.1779117885240069E-3</v>
      </c>
      <c r="E51">
        <v>1.7802421152539605E-2</v>
      </c>
      <c r="G51" s="2">
        <v>45824</v>
      </c>
      <c r="H51">
        <v>72.069999694824219</v>
      </c>
      <c r="I51">
        <v>-1.660003662109375</v>
      </c>
      <c r="J51">
        <v>-2.2514628869242603E-2</v>
      </c>
      <c r="K51">
        <v>0.14637234638493113</v>
      </c>
      <c r="M51" s="2">
        <v>45861</v>
      </c>
      <c r="N51">
        <v>97.182077629728028</v>
      </c>
      <c r="O51">
        <v>-0.19312060636457318</v>
      </c>
      <c r="P51">
        <v>-1.9832627800802083E-3</v>
      </c>
      <c r="Q51">
        <v>-1.7222731231500976E-3</v>
      </c>
    </row>
    <row r="52" spans="1:17" x14ac:dyDescent="0.25">
      <c r="A52" s="2">
        <v>45860</v>
      </c>
      <c r="B52">
        <v>3421.459716796875</v>
      </c>
      <c r="C52">
        <v>29.471435546875</v>
      </c>
      <c r="D52">
        <v>8.6885428554648314E-3</v>
      </c>
      <c r="E52">
        <v>2.6980332941063612E-2</v>
      </c>
      <c r="G52" s="2">
        <v>45823</v>
      </c>
      <c r="H52">
        <v>73.730003356933594</v>
      </c>
      <c r="I52">
        <v>0.5500030517578125</v>
      </c>
      <c r="J52">
        <v>7.5157563468732924E-3</v>
      </c>
      <c r="K52">
        <v>0.16888697525417373</v>
      </c>
      <c r="M52" s="2">
        <v>45860</v>
      </c>
      <c r="N52">
        <v>97.375198236092601</v>
      </c>
      <c r="O52">
        <v>-0.46064031118699234</v>
      </c>
      <c r="P52">
        <v>-4.7082982885089386E-3</v>
      </c>
      <c r="Q52">
        <v>2.6098965693011067E-4</v>
      </c>
    </row>
    <row r="53" spans="1:17" x14ac:dyDescent="0.25">
      <c r="A53" s="2">
        <v>45859</v>
      </c>
      <c r="B53">
        <v>3391.98828125</v>
      </c>
      <c r="C53">
        <v>45.1728515625</v>
      </c>
      <c r="D53">
        <v>1.3497264044440627E-2</v>
      </c>
      <c r="E53">
        <v>1.829179008559878E-2</v>
      </c>
      <c r="G53" s="2">
        <v>45821</v>
      </c>
      <c r="H53">
        <v>73.180000305175781</v>
      </c>
      <c r="I53">
        <v>-0.73999786376953125</v>
      </c>
      <c r="J53">
        <v>-1.0010793859575817E-2</v>
      </c>
      <c r="K53">
        <v>0.16137121890730044</v>
      </c>
      <c r="M53" s="2">
        <v>45859</v>
      </c>
      <c r="N53">
        <v>97.835838547279593</v>
      </c>
      <c r="O53">
        <v>-0.1003984243963032</v>
      </c>
      <c r="P53">
        <v>-1.0251407191124162E-3</v>
      </c>
      <c r="Q53">
        <v>4.9692879454390493E-3</v>
      </c>
    </row>
    <row r="54" spans="1:17" x14ac:dyDescent="0.25">
      <c r="A54" s="2">
        <v>45858</v>
      </c>
      <c r="B54">
        <v>3346.8154296875</v>
      </c>
      <c r="C54">
        <v>-5.039306640625</v>
      </c>
      <c r="D54">
        <v>-1.5034382564399484E-3</v>
      </c>
      <c r="E54">
        <v>4.7945260411581536E-3</v>
      </c>
      <c r="G54" s="2">
        <v>45820</v>
      </c>
      <c r="H54">
        <v>73.919998168945313</v>
      </c>
      <c r="I54">
        <v>6.0099945068359375</v>
      </c>
      <c r="J54">
        <v>8.8499398950691477E-2</v>
      </c>
      <c r="K54">
        <v>0.17138201276687626</v>
      </c>
      <c r="M54" s="2">
        <v>45858</v>
      </c>
      <c r="N54">
        <v>97.936236971675896</v>
      </c>
      <c r="O54">
        <v>1.3823322276010686E-2</v>
      </c>
      <c r="P54">
        <v>1.4116606975700385E-4</v>
      </c>
      <c r="Q54">
        <v>5.9944286645514655E-3</v>
      </c>
    </row>
    <row r="55" spans="1:17" x14ac:dyDescent="0.25">
      <c r="A55" s="2">
        <v>45857</v>
      </c>
      <c r="B55">
        <v>3351.854736328125</v>
      </c>
      <c r="C55">
        <v>2.99951171875</v>
      </c>
      <c r="D55">
        <v>8.9568270873807698E-4</v>
      </c>
      <c r="E55">
        <v>6.2979642975981021E-3</v>
      </c>
      <c r="G55" s="2">
        <v>45819</v>
      </c>
      <c r="H55">
        <v>67.910003662109375</v>
      </c>
      <c r="I55">
        <v>2.9500045776367188</v>
      </c>
      <c r="J55">
        <v>4.5412632684932674E-2</v>
      </c>
      <c r="K55">
        <v>8.288261381618478E-2</v>
      </c>
      <c r="M55" s="2">
        <v>45857</v>
      </c>
      <c r="N55">
        <v>97.922413649399886</v>
      </c>
      <c r="O55">
        <v>-0.5468593984653296</v>
      </c>
      <c r="P55">
        <v>-5.5536045056360228E-3</v>
      </c>
      <c r="Q55">
        <v>5.8532625947944616E-3</v>
      </c>
    </row>
    <row r="56" spans="1:17" x14ac:dyDescent="0.25">
      <c r="A56" s="2">
        <v>45856</v>
      </c>
      <c r="B56">
        <v>3348.855224609375</v>
      </c>
      <c r="C56">
        <v>10.104248046875</v>
      </c>
      <c r="D56">
        <v>3.0263556994232221E-3</v>
      </c>
      <c r="E56">
        <v>5.4022815888600251E-3</v>
      </c>
      <c r="G56" s="2">
        <v>45818</v>
      </c>
      <c r="H56">
        <v>64.959999084472656</v>
      </c>
      <c r="I56">
        <v>-0.44000244140625</v>
      </c>
      <c r="J56">
        <v>-6.7278659195770807E-3</v>
      </c>
      <c r="K56">
        <v>3.7469981131252106E-2</v>
      </c>
      <c r="M56" s="2">
        <v>45856</v>
      </c>
      <c r="N56">
        <v>98.469273047865215</v>
      </c>
      <c r="O56">
        <v>-4.4358095515377727E-3</v>
      </c>
      <c r="P56">
        <v>-4.50456228673346E-5</v>
      </c>
      <c r="Q56">
        <v>1.1406867100430484E-2</v>
      </c>
    </row>
    <row r="57" spans="1:17" x14ac:dyDescent="0.25">
      <c r="A57" s="2">
        <v>45855</v>
      </c>
      <c r="B57">
        <v>3338.7509765625</v>
      </c>
      <c r="C57">
        <v>-6.223876953125</v>
      </c>
      <c r="D57">
        <v>-1.860664795905298E-3</v>
      </c>
      <c r="E57">
        <v>2.3759258894368029E-3</v>
      </c>
      <c r="G57" s="2">
        <v>45817</v>
      </c>
      <c r="H57">
        <v>65.400001525878906</v>
      </c>
      <c r="I57">
        <v>0.84999847412109375</v>
      </c>
      <c r="J57">
        <v>1.3168062493189137E-2</v>
      </c>
      <c r="K57">
        <v>4.4197847050829187E-2</v>
      </c>
      <c r="M57" s="2">
        <v>45855</v>
      </c>
      <c r="N57">
        <v>98.473708857416753</v>
      </c>
      <c r="O57">
        <v>0.17669966691842376</v>
      </c>
      <c r="P57">
        <v>1.7976097988492423E-3</v>
      </c>
      <c r="Q57">
        <v>1.1451912723297819E-2</v>
      </c>
    </row>
    <row r="58" spans="1:17" x14ac:dyDescent="0.25">
      <c r="A58" s="2">
        <v>45854</v>
      </c>
      <c r="B58">
        <v>3344.974853515625</v>
      </c>
      <c r="C58">
        <v>13.35595703125</v>
      </c>
      <c r="D58">
        <v>4.008848984901503E-3</v>
      </c>
      <c r="E58">
        <v>4.2365906853421009E-3</v>
      </c>
      <c r="G58" s="2">
        <v>45816</v>
      </c>
      <c r="H58">
        <v>64.550003051757813</v>
      </c>
      <c r="I58">
        <v>-0.21999359130859375</v>
      </c>
      <c r="J58">
        <v>-3.396535474919582E-3</v>
      </c>
      <c r="K58">
        <v>3.102978455764005E-2</v>
      </c>
      <c r="M58" s="2">
        <v>45854</v>
      </c>
      <c r="N58">
        <v>98.297009190498329</v>
      </c>
      <c r="O58">
        <v>-0.30202011557209119</v>
      </c>
      <c r="P58">
        <v>-3.0631144920764131E-3</v>
      </c>
      <c r="Q58">
        <v>9.6543029244485767E-3</v>
      </c>
    </row>
    <row r="59" spans="1:17" x14ac:dyDescent="0.25">
      <c r="A59" s="2">
        <v>45853</v>
      </c>
      <c r="B59">
        <v>3331.618896484375</v>
      </c>
      <c r="C59">
        <v>-13.451904296875</v>
      </c>
      <c r="D59">
        <v>-4.0214109350789062E-3</v>
      </c>
      <c r="E59">
        <v>2.2774170044059794E-4</v>
      </c>
      <c r="G59" s="2">
        <v>45814</v>
      </c>
      <c r="H59">
        <v>64.769996643066406</v>
      </c>
      <c r="I59">
        <v>1.55999755859375</v>
      </c>
      <c r="J59">
        <v>2.4679601031301956E-2</v>
      </c>
      <c r="K59">
        <v>3.4426320032559632E-2</v>
      </c>
      <c r="M59" s="2">
        <v>45853</v>
      </c>
      <c r="N59">
        <v>98.59902930607042</v>
      </c>
      <c r="O59">
        <v>0.51921843311856719</v>
      </c>
      <c r="P59">
        <v>5.2938359943530688E-3</v>
      </c>
      <c r="Q59">
        <v>1.271741741652499E-2</v>
      </c>
    </row>
    <row r="60" spans="1:17" x14ac:dyDescent="0.25">
      <c r="A60" s="2">
        <v>45852</v>
      </c>
      <c r="B60">
        <v>3345.07080078125</v>
      </c>
      <c r="C60">
        <v>-16.578369140625</v>
      </c>
      <c r="D60">
        <v>-4.9316178764158281E-3</v>
      </c>
      <c r="E60">
        <v>4.2491526355195042E-3</v>
      </c>
      <c r="G60" s="2">
        <v>45813</v>
      </c>
      <c r="H60">
        <v>63.209999084472656</v>
      </c>
      <c r="I60">
        <v>0.61999893188476563</v>
      </c>
      <c r="J60">
        <v>9.90571865111467E-3</v>
      </c>
      <c r="K60">
        <v>9.7467190012576754E-3</v>
      </c>
      <c r="M60" s="2">
        <v>45852</v>
      </c>
      <c r="N60">
        <v>98.079810872951853</v>
      </c>
      <c r="O60">
        <v>2.8018853240041608E-3</v>
      </c>
      <c r="P60">
        <v>2.8568217494973069E-5</v>
      </c>
      <c r="Q60">
        <v>7.423581422171921E-3</v>
      </c>
    </row>
    <row r="61" spans="1:17" x14ac:dyDescent="0.25">
      <c r="A61" s="2">
        <v>45851</v>
      </c>
      <c r="B61">
        <v>3361.649169921875</v>
      </c>
      <c r="C61">
        <v>8.802490234375</v>
      </c>
      <c r="D61">
        <v>2.6253780966791762E-3</v>
      </c>
      <c r="E61">
        <v>9.1807705119353322E-3</v>
      </c>
      <c r="G61" s="2">
        <v>45812</v>
      </c>
      <c r="H61">
        <v>62.590000152587891</v>
      </c>
      <c r="I61">
        <v>-0.57999801635742188</v>
      </c>
      <c r="J61">
        <v>-9.1815423962217091E-3</v>
      </c>
      <c r="K61">
        <v>-1.5899964985699455E-4</v>
      </c>
      <c r="M61" s="2">
        <v>45851</v>
      </c>
      <c r="N61">
        <v>98.077008987627849</v>
      </c>
      <c r="O61">
        <v>4.3671597650813965E-3</v>
      </c>
      <c r="P61">
        <v>4.4529847301744141E-5</v>
      </c>
      <c r="Q61">
        <v>7.3950132046769479E-3</v>
      </c>
    </row>
    <row r="62" spans="1:17" x14ac:dyDescent="0.25">
      <c r="A62" s="2">
        <v>45850</v>
      </c>
      <c r="B62">
        <v>3352.8466796875</v>
      </c>
      <c r="C62">
        <v>4.13623046875</v>
      </c>
      <c r="D62">
        <v>1.2351711297449164E-3</v>
      </c>
      <c r="E62">
        <v>6.555392415256156E-3</v>
      </c>
      <c r="G62" s="2">
        <v>45811</v>
      </c>
      <c r="H62">
        <v>63.169998168945313</v>
      </c>
      <c r="I62">
        <v>0.29999923706054688</v>
      </c>
      <c r="J62">
        <v>4.7717391785797592E-3</v>
      </c>
      <c r="K62">
        <v>9.0225427463647145E-3</v>
      </c>
      <c r="M62" s="2">
        <v>45850</v>
      </c>
      <c r="N62">
        <v>98.072641827862768</v>
      </c>
      <c r="O62">
        <v>0.23112149801352189</v>
      </c>
      <c r="P62">
        <v>2.3622026439731325E-3</v>
      </c>
      <c r="Q62">
        <v>7.3504833573752038E-3</v>
      </c>
    </row>
    <row r="63" spans="1:17" x14ac:dyDescent="0.25">
      <c r="A63" s="2">
        <v>45849</v>
      </c>
      <c r="B63">
        <v>3348.71044921875</v>
      </c>
      <c r="C63">
        <v>28.4765625</v>
      </c>
      <c r="D63">
        <v>8.5766736535968224E-3</v>
      </c>
      <c r="E63">
        <v>5.3202212855112396E-3</v>
      </c>
      <c r="G63" s="2">
        <v>45810</v>
      </c>
      <c r="H63">
        <v>62.869998931884766</v>
      </c>
      <c r="I63">
        <v>0.43999862670898438</v>
      </c>
      <c r="J63">
        <v>7.04787160913245E-3</v>
      </c>
      <c r="K63">
        <v>4.2508035677849554E-3</v>
      </c>
      <c r="M63" s="2">
        <v>45849</v>
      </c>
      <c r="N63">
        <v>97.841520329849246</v>
      </c>
      <c r="O63">
        <v>0.31431980893979983</v>
      </c>
      <c r="P63">
        <v>3.222893790254977E-3</v>
      </c>
      <c r="Q63">
        <v>4.9882807134020712E-3</v>
      </c>
    </row>
    <row r="64" spans="1:17" x14ac:dyDescent="0.25">
      <c r="A64" s="2">
        <v>45848</v>
      </c>
      <c r="B64">
        <v>3320.23388671875</v>
      </c>
      <c r="C64">
        <v>5.082275390625</v>
      </c>
      <c r="D64">
        <v>1.5330446345978022E-3</v>
      </c>
      <c r="E64">
        <v>-3.2564523680855828E-3</v>
      </c>
      <c r="G64" s="2">
        <v>45809</v>
      </c>
      <c r="H64">
        <v>62.430000305175781</v>
      </c>
      <c r="I64">
        <v>1.6399993896484375</v>
      </c>
      <c r="J64">
        <v>2.6978110954914314E-2</v>
      </c>
      <c r="K64">
        <v>-2.7970680413474946E-3</v>
      </c>
      <c r="M64" s="2">
        <v>45848</v>
      </c>
      <c r="N64">
        <v>97.527200520909446</v>
      </c>
      <c r="O64">
        <v>8.1007982946360357E-2</v>
      </c>
      <c r="P64">
        <v>8.3130988329593869E-4</v>
      </c>
      <c r="Q64">
        <v>1.7653869231470942E-3</v>
      </c>
    </row>
    <row r="65" spans="1:17" x14ac:dyDescent="0.25">
      <c r="A65" s="2">
        <v>45847</v>
      </c>
      <c r="B65">
        <v>3315.151611328125</v>
      </c>
      <c r="C65">
        <v>13.3212890625</v>
      </c>
      <c r="D65">
        <v>4.0345165445567766E-3</v>
      </c>
      <c r="E65">
        <v>-4.789497002683385E-3</v>
      </c>
      <c r="G65" s="2">
        <v>45807</v>
      </c>
      <c r="H65">
        <v>60.790000915527344</v>
      </c>
      <c r="I65">
        <v>0.13000106811523438</v>
      </c>
      <c r="J65">
        <v>2.1431102611646491E-3</v>
      </c>
      <c r="K65">
        <v>-2.9775178996261809E-2</v>
      </c>
      <c r="M65" s="2">
        <v>45847</v>
      </c>
      <c r="N65">
        <v>97.446192537963086</v>
      </c>
      <c r="O65">
        <v>-1.3660853830103292E-2</v>
      </c>
      <c r="P65">
        <v>-1.4016903734903607E-4</v>
      </c>
      <c r="Q65">
        <v>9.3407703985115553E-4</v>
      </c>
    </row>
    <row r="66" spans="1:17" x14ac:dyDescent="0.25">
      <c r="A66" s="2">
        <v>45846</v>
      </c>
      <c r="B66">
        <v>3301.830322265625</v>
      </c>
      <c r="C66">
        <v>-29.394775390625</v>
      </c>
      <c r="D66">
        <v>-8.8240135472401615E-3</v>
      </c>
      <c r="E66">
        <v>-8.8240135472401615E-3</v>
      </c>
      <c r="G66" s="2">
        <v>45806</v>
      </c>
      <c r="H66">
        <v>60.659999847412109</v>
      </c>
      <c r="I66">
        <v>-2</v>
      </c>
      <c r="J66">
        <v>-3.1918289257426458E-2</v>
      </c>
      <c r="K66">
        <v>-3.1918289257426458E-2</v>
      </c>
      <c r="M66" s="2">
        <v>45846</v>
      </c>
      <c r="N66">
        <v>97.459853391793189</v>
      </c>
      <c r="O66">
        <v>0.10458351675801225</v>
      </c>
      <c r="P66">
        <v>1.0742460772001916E-3</v>
      </c>
      <c r="Q66">
        <v>1.0742460772001916E-3</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workbookViewId="0">
      <selection activeCell="K2" sqref="K2"/>
    </sheetView>
  </sheetViews>
  <sheetFormatPr defaultRowHeight="15" x14ac:dyDescent="0.25"/>
  <cols>
    <col min="1" max="1" width="14.85546875" bestFit="1" customWidth="1"/>
    <col min="2" max="2" width="9.42578125" bestFit="1" customWidth="1"/>
    <col min="3" max="3" width="12" bestFit="1" customWidth="1"/>
    <col min="4" max="5" width="12.7109375" bestFit="1" customWidth="1"/>
    <col min="6" max="6" width="14.28515625" bestFit="1" customWidth="1"/>
    <col min="7" max="7" width="11" bestFit="1" customWidth="1"/>
    <col min="8" max="8" width="12.5703125" bestFit="1" customWidth="1"/>
    <col min="9" max="9" width="11.42578125" bestFit="1" customWidth="1"/>
    <col min="10" max="10" width="10.28515625" bestFit="1" customWidth="1"/>
    <col min="11" max="11" width="6.7109375" bestFit="1" customWidth="1"/>
  </cols>
  <sheetData>
    <row r="1" spans="1:8" x14ac:dyDescent="0.25">
      <c r="A1" t="s">
        <v>27</v>
      </c>
      <c r="B1" t="s">
        <v>19</v>
      </c>
      <c r="C1" t="s">
        <v>28</v>
      </c>
      <c r="D1" t="s">
        <v>46</v>
      </c>
      <c r="E1" t="s">
        <v>29</v>
      </c>
      <c r="F1" t="s">
        <v>37</v>
      </c>
      <c r="G1" t="s">
        <v>30</v>
      </c>
      <c r="H1" t="s">
        <v>31</v>
      </c>
    </row>
    <row r="2" spans="1:8" x14ac:dyDescent="0.25">
      <c r="A2" s="1">
        <v>45866</v>
      </c>
      <c r="B2" t="s">
        <v>24</v>
      </c>
      <c r="C2">
        <v>1557.4200439453125</v>
      </c>
      <c r="D2">
        <v>26.2900390625</v>
      </c>
      <c r="E2">
        <v>1.7170350642114363E-2</v>
      </c>
      <c r="F2">
        <v>0.12459620851750375</v>
      </c>
      <c r="G2" t="s">
        <v>38</v>
      </c>
      <c r="H2" t="s">
        <v>32</v>
      </c>
    </row>
    <row r="3" spans="1:8" x14ac:dyDescent="0.25">
      <c r="A3" s="1">
        <v>45863</v>
      </c>
      <c r="B3" t="s">
        <v>24</v>
      </c>
      <c r="C3">
        <v>1531.1300048828125</v>
      </c>
      <c r="D3">
        <v>10.1099853515625</v>
      </c>
      <c r="E3">
        <v>6.6468456836472622E-3</v>
      </c>
      <c r="F3">
        <v>0.10742585787538939</v>
      </c>
      <c r="G3" t="s">
        <v>38</v>
      </c>
      <c r="H3" t="s">
        <v>32</v>
      </c>
    </row>
    <row r="4" spans="1:8" x14ac:dyDescent="0.25">
      <c r="A4" s="1">
        <v>45862</v>
      </c>
      <c r="B4" t="s">
        <v>24</v>
      </c>
      <c r="C4">
        <v>1521.02001953125</v>
      </c>
      <c r="D4">
        <v>8.7099609375</v>
      </c>
      <c r="E4">
        <v>5.75937512813951E-3</v>
      </c>
      <c r="F4">
        <v>0.10077901219174212</v>
      </c>
      <c r="G4" t="s">
        <v>38</v>
      </c>
      <c r="H4" t="s">
        <v>32</v>
      </c>
    </row>
    <row r="5" spans="1:8" x14ac:dyDescent="0.25">
      <c r="A5" s="1">
        <v>45861</v>
      </c>
      <c r="B5" t="s">
        <v>24</v>
      </c>
      <c r="C5">
        <v>1512.31005859375</v>
      </c>
      <c r="D5">
        <v>2.77001953125</v>
      </c>
      <c r="E5">
        <v>1.835008982584041E-3</v>
      </c>
      <c r="F5">
        <v>9.5019637063602613E-2</v>
      </c>
      <c r="G5" t="s">
        <v>38</v>
      </c>
      <c r="H5" t="s">
        <v>32</v>
      </c>
    </row>
    <row r="6" spans="1:8" x14ac:dyDescent="0.25">
      <c r="A6" s="1">
        <v>45860</v>
      </c>
      <c r="B6" t="s">
        <v>24</v>
      </c>
      <c r="C6">
        <v>1509.5400390625</v>
      </c>
      <c r="D6">
        <v>24.489990234375</v>
      </c>
      <c r="E6">
        <v>1.6491020119961952E-2</v>
      </c>
      <c r="F6">
        <v>9.3184628081018572E-2</v>
      </c>
      <c r="G6" t="s">
        <v>38</v>
      </c>
      <c r="H6" t="s">
        <v>32</v>
      </c>
    </row>
    <row r="7" spans="1:8" x14ac:dyDescent="0.25">
      <c r="A7" s="1">
        <v>45859</v>
      </c>
      <c r="B7" t="s">
        <v>24</v>
      </c>
      <c r="C7">
        <v>1485.050048828125</v>
      </c>
      <c r="D7">
        <v>-12.22998046875</v>
      </c>
      <c r="E7">
        <v>-8.1681316984459906E-3</v>
      </c>
      <c r="F7">
        <v>7.669360796105662E-2</v>
      </c>
      <c r="G7" t="s">
        <v>38</v>
      </c>
      <c r="H7" t="s">
        <v>32</v>
      </c>
    </row>
    <row r="8" spans="1:8" x14ac:dyDescent="0.25">
      <c r="A8" s="1">
        <v>45856</v>
      </c>
      <c r="B8" t="s">
        <v>24</v>
      </c>
      <c r="C8">
        <v>1497.280029296875</v>
      </c>
      <c r="D8">
        <v>7.27001953125</v>
      </c>
      <c r="E8">
        <v>4.8791749609746748E-3</v>
      </c>
      <c r="F8">
        <v>8.4861739659502611E-2</v>
      </c>
      <c r="G8" t="s">
        <v>38</v>
      </c>
      <c r="H8" t="s">
        <v>32</v>
      </c>
    </row>
    <row r="9" spans="1:8" x14ac:dyDescent="0.25">
      <c r="A9" s="1">
        <v>45855</v>
      </c>
      <c r="B9" t="s">
        <v>24</v>
      </c>
      <c r="C9">
        <v>1490.010009765625</v>
      </c>
      <c r="D9">
        <v>14.5400390625</v>
      </c>
      <c r="E9">
        <v>9.8545137150918283E-3</v>
      </c>
      <c r="F9">
        <v>7.9982564698527936E-2</v>
      </c>
      <c r="G9" t="s">
        <v>38</v>
      </c>
      <c r="H9" t="s">
        <v>32</v>
      </c>
    </row>
    <row r="10" spans="1:8" x14ac:dyDescent="0.25">
      <c r="A10" s="1">
        <v>45854</v>
      </c>
      <c r="B10" t="s">
        <v>24</v>
      </c>
      <c r="C10">
        <v>1475.469970703125</v>
      </c>
      <c r="D10">
        <v>14.8199462890625</v>
      </c>
      <c r="E10">
        <v>1.0146130860475999E-2</v>
      </c>
      <c r="F10">
        <v>7.0128050983436108E-2</v>
      </c>
      <c r="G10" t="s">
        <v>38</v>
      </c>
      <c r="H10" t="s">
        <v>32</v>
      </c>
    </row>
    <row r="11" spans="1:8" x14ac:dyDescent="0.25">
      <c r="A11" s="1">
        <v>45853</v>
      </c>
      <c r="B11" t="s">
        <v>24</v>
      </c>
      <c r="C11">
        <v>1460.6500244140625</v>
      </c>
      <c r="D11">
        <v>-9.77001953125</v>
      </c>
      <c r="E11">
        <v>-6.6443731989913601E-3</v>
      </c>
      <c r="F11">
        <v>5.9981920122960108E-2</v>
      </c>
      <c r="G11" t="s">
        <v>38</v>
      </c>
      <c r="H11" t="s">
        <v>32</v>
      </c>
    </row>
    <row r="12" spans="1:8" x14ac:dyDescent="0.25">
      <c r="A12" s="1">
        <v>45852</v>
      </c>
      <c r="B12" t="s">
        <v>24</v>
      </c>
      <c r="C12">
        <v>1470.4200439453125</v>
      </c>
      <c r="D12">
        <v>12.6600341796875</v>
      </c>
      <c r="E12">
        <v>8.6845805172848234E-3</v>
      </c>
      <c r="F12">
        <v>6.6626293321951469E-2</v>
      </c>
      <c r="G12" t="s">
        <v>38</v>
      </c>
      <c r="H12" t="s">
        <v>32</v>
      </c>
    </row>
    <row r="13" spans="1:8" x14ac:dyDescent="0.25">
      <c r="A13" s="1">
        <v>45849</v>
      </c>
      <c r="B13" t="s">
        <v>24</v>
      </c>
      <c r="C13">
        <v>1457.760009765625</v>
      </c>
      <c r="D13">
        <v>12.1199951171875</v>
      </c>
      <c r="E13">
        <v>8.3838265366049658E-3</v>
      </c>
      <c r="F13">
        <v>5.7941712804666645E-2</v>
      </c>
      <c r="G13" t="s">
        <v>38</v>
      </c>
      <c r="H13" t="s">
        <v>32</v>
      </c>
    </row>
    <row r="14" spans="1:8" x14ac:dyDescent="0.25">
      <c r="A14" s="1">
        <v>45848</v>
      </c>
      <c r="B14" t="s">
        <v>24</v>
      </c>
      <c r="C14">
        <v>1445.6400146484375</v>
      </c>
      <c r="D14">
        <v>14.320068359375</v>
      </c>
      <c r="E14">
        <v>1.0004798994454056E-2</v>
      </c>
      <c r="F14">
        <v>4.9557886268061679E-2</v>
      </c>
      <c r="G14" t="s">
        <v>38</v>
      </c>
      <c r="H14" t="s">
        <v>32</v>
      </c>
    </row>
    <row r="15" spans="1:8" x14ac:dyDescent="0.25">
      <c r="A15" s="1">
        <v>45847</v>
      </c>
      <c r="B15" t="s">
        <v>24</v>
      </c>
      <c r="C15">
        <v>1431.3199462890625</v>
      </c>
      <c r="D15">
        <v>15.8599853515625</v>
      </c>
      <c r="E15">
        <v>1.1204827963525066E-2</v>
      </c>
      <c r="F15">
        <v>3.9553087273607623E-2</v>
      </c>
      <c r="G15" t="s">
        <v>38</v>
      </c>
      <c r="H15" t="s">
        <v>32</v>
      </c>
    </row>
    <row r="16" spans="1:8" x14ac:dyDescent="0.25">
      <c r="A16" s="1">
        <v>45846</v>
      </c>
      <c r="B16" t="s">
        <v>24</v>
      </c>
      <c r="C16">
        <v>1415.4599609375</v>
      </c>
      <c r="D16">
        <v>13.39990234375</v>
      </c>
      <c r="E16">
        <v>9.5572955392437819E-3</v>
      </c>
      <c r="F16">
        <v>2.8348259310082558E-2</v>
      </c>
      <c r="G16" t="s">
        <v>38</v>
      </c>
      <c r="H16" t="s">
        <v>32</v>
      </c>
    </row>
    <row r="17" spans="1:8" x14ac:dyDescent="0.25">
      <c r="A17" s="1">
        <v>45845</v>
      </c>
      <c r="B17" t="s">
        <v>24</v>
      </c>
      <c r="C17">
        <v>1402.06005859375</v>
      </c>
      <c r="D17">
        <v>15.090087890625</v>
      </c>
      <c r="E17">
        <v>1.0879895173920184E-2</v>
      </c>
      <c r="F17">
        <v>1.8790963770838776E-2</v>
      </c>
      <c r="G17" t="s">
        <v>38</v>
      </c>
      <c r="H17" t="s">
        <v>32</v>
      </c>
    </row>
    <row r="18" spans="1:8" x14ac:dyDescent="0.25">
      <c r="A18" s="1">
        <v>45842</v>
      </c>
      <c r="B18" t="s">
        <v>24</v>
      </c>
      <c r="C18">
        <v>1386.969970703125</v>
      </c>
      <c r="D18">
        <v>5.010009765625</v>
      </c>
      <c r="E18">
        <v>3.6252929949043278E-3</v>
      </c>
      <c r="F18">
        <v>7.9110685969185912E-3</v>
      </c>
      <c r="G18" t="s">
        <v>38</v>
      </c>
      <c r="H18" t="s">
        <v>32</v>
      </c>
    </row>
    <row r="19" spans="1:8" x14ac:dyDescent="0.25">
      <c r="A19" s="1">
        <v>45841</v>
      </c>
      <c r="B19" t="s">
        <v>24</v>
      </c>
      <c r="C19">
        <v>1381.9599609375</v>
      </c>
      <c r="D19">
        <v>-2.6300048828125</v>
      </c>
      <c r="E19">
        <v>-1.8994828416616372E-3</v>
      </c>
      <c r="F19">
        <v>4.2857756020142634E-3</v>
      </c>
      <c r="G19" t="s">
        <v>38</v>
      </c>
      <c r="H19" t="s">
        <v>32</v>
      </c>
    </row>
    <row r="20" spans="1:8" x14ac:dyDescent="0.25">
      <c r="A20" s="1">
        <v>45840</v>
      </c>
      <c r="B20" t="s">
        <v>24</v>
      </c>
      <c r="C20">
        <v>1384.5899658203125</v>
      </c>
      <c r="D20">
        <v>6.75</v>
      </c>
      <c r="E20">
        <v>4.8989724260040113E-3</v>
      </c>
      <c r="F20">
        <v>6.1852584436759006E-3</v>
      </c>
      <c r="G20" t="s">
        <v>38</v>
      </c>
      <c r="H20" t="s">
        <v>32</v>
      </c>
    </row>
    <row r="21" spans="1:8" x14ac:dyDescent="0.25">
      <c r="A21" s="1">
        <v>45839</v>
      </c>
      <c r="B21" t="s">
        <v>24</v>
      </c>
      <c r="C21">
        <v>1377.8399658203125</v>
      </c>
      <c r="D21">
        <v>1.77001953125</v>
      </c>
      <c r="E21">
        <v>1.2862860176718893E-3</v>
      </c>
      <c r="F21">
        <v>1.2862860176718893E-3</v>
      </c>
      <c r="G21" t="s">
        <v>38</v>
      </c>
      <c r="H21" t="s">
        <v>32</v>
      </c>
    </row>
    <row r="22" spans="1:8" x14ac:dyDescent="0.25">
      <c r="A22" s="1">
        <v>45866</v>
      </c>
      <c r="B22" t="s">
        <v>25</v>
      </c>
      <c r="C22">
        <v>1695.6300048828125</v>
      </c>
      <c r="D22">
        <v>26.300048828125</v>
      </c>
      <c r="E22">
        <v>1.5754853456462659E-2</v>
      </c>
      <c r="F22">
        <v>0.13874346356685163</v>
      </c>
      <c r="G22" t="s">
        <v>38</v>
      </c>
      <c r="H22" t="s">
        <v>32</v>
      </c>
    </row>
    <row r="23" spans="1:8" x14ac:dyDescent="0.25">
      <c r="A23" s="1">
        <v>45863</v>
      </c>
      <c r="B23" t="s">
        <v>25</v>
      </c>
      <c r="C23">
        <v>1669.3299560546875</v>
      </c>
      <c r="D23">
        <v>8.0999755859375</v>
      </c>
      <c r="E23">
        <v>4.8758905637207306E-3</v>
      </c>
      <c r="F23">
        <v>0.12298861011038897</v>
      </c>
      <c r="G23" t="s">
        <v>38</v>
      </c>
      <c r="H23" t="s">
        <v>32</v>
      </c>
    </row>
    <row r="24" spans="1:8" x14ac:dyDescent="0.25">
      <c r="A24" s="1">
        <v>45862</v>
      </c>
      <c r="B24" t="s">
        <v>25</v>
      </c>
      <c r="C24">
        <v>1661.22998046875</v>
      </c>
      <c r="D24">
        <v>8.219970703125</v>
      </c>
      <c r="E24">
        <v>4.9727289336201075E-3</v>
      </c>
      <c r="F24">
        <v>0.11811271954666824</v>
      </c>
      <c r="G24" t="s">
        <v>38</v>
      </c>
      <c r="H24" t="s">
        <v>32</v>
      </c>
    </row>
    <row r="25" spans="1:8" x14ac:dyDescent="0.25">
      <c r="A25" s="1">
        <v>45861</v>
      </c>
      <c r="B25" t="s">
        <v>25</v>
      </c>
      <c r="C25">
        <v>1653.010009765625</v>
      </c>
      <c r="D25">
        <v>-2.969970703125</v>
      </c>
      <c r="E25">
        <v>-1.7934822510863313E-3</v>
      </c>
      <c r="F25">
        <v>0.11313999061304814</v>
      </c>
      <c r="G25" t="s">
        <v>38</v>
      </c>
      <c r="H25" t="s">
        <v>32</v>
      </c>
    </row>
    <row r="26" spans="1:8" x14ac:dyDescent="0.25">
      <c r="A26" s="1">
        <v>45860</v>
      </c>
      <c r="B26" t="s">
        <v>25</v>
      </c>
      <c r="C26">
        <v>1655.97998046875</v>
      </c>
      <c r="D26">
        <v>27.919921875</v>
      </c>
      <c r="E26">
        <v>1.714919651005764E-2</v>
      </c>
      <c r="F26">
        <v>0.11493347286413447</v>
      </c>
      <c r="G26" t="s">
        <v>38</v>
      </c>
      <c r="H26" t="s">
        <v>32</v>
      </c>
    </row>
    <row r="27" spans="1:8" x14ac:dyDescent="0.25">
      <c r="A27" s="1">
        <v>45859</v>
      </c>
      <c r="B27" t="s">
        <v>25</v>
      </c>
      <c r="C27">
        <v>1628.06005859375</v>
      </c>
      <c r="D27">
        <v>-15.8499755859375</v>
      </c>
      <c r="E27">
        <v>-9.641631997122424E-3</v>
      </c>
      <c r="F27">
        <v>9.7784276354076827E-2</v>
      </c>
      <c r="G27" t="s">
        <v>38</v>
      </c>
      <c r="H27" t="s">
        <v>32</v>
      </c>
    </row>
    <row r="28" spans="1:8" x14ac:dyDescent="0.25">
      <c r="A28" s="1">
        <v>45856</v>
      </c>
      <c r="B28" t="s">
        <v>25</v>
      </c>
      <c r="C28">
        <v>1643.9100341796875</v>
      </c>
      <c r="D28">
        <v>9.2100830078125</v>
      </c>
      <c r="E28">
        <v>5.6341122425616064E-3</v>
      </c>
      <c r="F28">
        <v>0.10742590835119925</v>
      </c>
      <c r="G28" t="s">
        <v>38</v>
      </c>
      <c r="H28" t="s">
        <v>32</v>
      </c>
    </row>
    <row r="29" spans="1:8" x14ac:dyDescent="0.25">
      <c r="A29" s="1">
        <v>45855</v>
      </c>
      <c r="B29" t="s">
        <v>25</v>
      </c>
      <c r="C29">
        <v>1634.699951171875</v>
      </c>
      <c r="D29">
        <v>20.2799072265625</v>
      </c>
      <c r="E29">
        <v>1.2561729088176099E-2</v>
      </c>
      <c r="F29">
        <v>0.10179179610863764</v>
      </c>
      <c r="G29" t="s">
        <v>38</v>
      </c>
      <c r="H29" t="s">
        <v>32</v>
      </c>
    </row>
    <row r="30" spans="1:8" x14ac:dyDescent="0.25">
      <c r="A30" s="1">
        <v>45854</v>
      </c>
      <c r="B30" t="s">
        <v>25</v>
      </c>
      <c r="C30">
        <v>1614.4200439453125</v>
      </c>
      <c r="D30">
        <v>20.580078125</v>
      </c>
      <c r="E30">
        <v>1.2912261310004114E-2</v>
      </c>
      <c r="F30">
        <v>8.9230067020461545E-2</v>
      </c>
      <c r="G30" t="s">
        <v>38</v>
      </c>
      <c r="H30" t="s">
        <v>32</v>
      </c>
    </row>
    <row r="31" spans="1:8" x14ac:dyDescent="0.25">
      <c r="A31" s="1">
        <v>45853</v>
      </c>
      <c r="B31" t="s">
        <v>25</v>
      </c>
      <c r="C31">
        <v>1593.8399658203125</v>
      </c>
      <c r="D31">
        <v>-11.820068359375</v>
      </c>
      <c r="E31">
        <v>-7.3615012566553562E-3</v>
      </c>
      <c r="F31">
        <v>7.6317805710457431E-2</v>
      </c>
      <c r="G31" t="s">
        <v>38</v>
      </c>
      <c r="H31" t="s">
        <v>32</v>
      </c>
    </row>
    <row r="32" spans="1:8" x14ac:dyDescent="0.25">
      <c r="A32" s="1">
        <v>45852</v>
      </c>
      <c r="B32" t="s">
        <v>25</v>
      </c>
      <c r="C32">
        <v>1605.6600341796875</v>
      </c>
      <c r="D32">
        <v>11.6500244140625</v>
      </c>
      <c r="E32">
        <v>7.3086268860855785E-3</v>
      </c>
      <c r="F32">
        <v>8.3679306967112788E-2</v>
      </c>
      <c r="G32" t="s">
        <v>38</v>
      </c>
      <c r="H32" t="s">
        <v>32</v>
      </c>
    </row>
    <row r="33" spans="1:8" x14ac:dyDescent="0.25">
      <c r="A33" s="1">
        <v>45849</v>
      </c>
      <c r="B33" t="s">
        <v>25</v>
      </c>
      <c r="C33">
        <v>1594.010009765625</v>
      </c>
      <c r="D33">
        <v>24.6700439453125</v>
      </c>
      <c r="E33">
        <v>1.572001254197164E-2</v>
      </c>
      <c r="F33">
        <v>7.6370680081027209E-2</v>
      </c>
      <c r="G33" t="s">
        <v>38</v>
      </c>
      <c r="H33" t="s">
        <v>32</v>
      </c>
    </row>
    <row r="34" spans="1:8" x14ac:dyDescent="0.25">
      <c r="A34" s="1">
        <v>45848</v>
      </c>
      <c r="B34" t="s">
        <v>25</v>
      </c>
      <c r="C34">
        <v>1569.3399658203125</v>
      </c>
      <c r="D34">
        <v>26.0699462890625</v>
      </c>
      <c r="E34">
        <v>1.6892666843214554E-2</v>
      </c>
      <c r="F34">
        <v>6.0650667539055569E-2</v>
      </c>
      <c r="G34" t="s">
        <v>38</v>
      </c>
      <c r="H34" t="s">
        <v>32</v>
      </c>
    </row>
    <row r="35" spans="1:8" x14ac:dyDescent="0.25">
      <c r="A35" s="1">
        <v>45847</v>
      </c>
      <c r="B35" t="s">
        <v>25</v>
      </c>
      <c r="C35">
        <v>1543.27001953125</v>
      </c>
      <c r="D35">
        <v>14</v>
      </c>
      <c r="E35">
        <v>9.1546946067060375E-3</v>
      </c>
      <c r="F35">
        <v>4.3758000695841015E-2</v>
      </c>
      <c r="G35" t="s">
        <v>38</v>
      </c>
      <c r="H35" t="s">
        <v>32</v>
      </c>
    </row>
    <row r="36" spans="1:8" x14ac:dyDescent="0.25">
      <c r="A36" s="1">
        <v>45846</v>
      </c>
      <c r="B36" t="s">
        <v>25</v>
      </c>
      <c r="C36">
        <v>1529.27001953125</v>
      </c>
      <c r="D36">
        <v>20.6099853515625</v>
      </c>
      <c r="E36">
        <v>1.3661119725206339E-2</v>
      </c>
      <c r="F36">
        <v>3.4603306089134978E-2</v>
      </c>
      <c r="G36" t="s">
        <v>38</v>
      </c>
      <c r="H36" t="s">
        <v>32</v>
      </c>
    </row>
    <row r="37" spans="1:8" x14ac:dyDescent="0.25">
      <c r="A37" s="1">
        <v>45845</v>
      </c>
      <c r="B37" t="s">
        <v>25</v>
      </c>
      <c r="C37">
        <v>1508.6600341796875</v>
      </c>
      <c r="D37">
        <v>19.8900146484375</v>
      </c>
      <c r="E37">
        <v>1.3360031695627494E-2</v>
      </c>
      <c r="F37">
        <v>2.0942186363928639E-2</v>
      </c>
      <c r="G37" t="s">
        <v>38</v>
      </c>
      <c r="H37" t="s">
        <v>32</v>
      </c>
    </row>
    <row r="38" spans="1:8" x14ac:dyDescent="0.25">
      <c r="A38" s="1">
        <v>45842</v>
      </c>
      <c r="B38" t="s">
        <v>25</v>
      </c>
      <c r="C38">
        <v>1488.77001953125</v>
      </c>
      <c r="D38">
        <v>7.570068359375</v>
      </c>
      <c r="E38">
        <v>5.1107673568215883E-3</v>
      </c>
      <c r="F38">
        <v>7.5821546683011443E-3</v>
      </c>
      <c r="G38" t="s">
        <v>38</v>
      </c>
      <c r="H38" t="s">
        <v>32</v>
      </c>
    </row>
    <row r="39" spans="1:8" x14ac:dyDescent="0.25">
      <c r="A39" s="1">
        <v>45841</v>
      </c>
      <c r="B39" t="s">
        <v>25</v>
      </c>
      <c r="C39">
        <v>1481.199951171875</v>
      </c>
      <c r="D39">
        <v>-1.56005859375</v>
      </c>
      <c r="E39">
        <v>-1.0521315543143839E-3</v>
      </c>
      <c r="F39">
        <v>2.4713873114795559E-3</v>
      </c>
      <c r="G39" t="s">
        <v>38</v>
      </c>
      <c r="H39" t="s">
        <v>32</v>
      </c>
    </row>
    <row r="40" spans="1:8" x14ac:dyDescent="0.25">
      <c r="A40" s="1">
        <v>45840</v>
      </c>
      <c r="B40" t="s">
        <v>25</v>
      </c>
      <c r="C40">
        <v>1482.760009765625</v>
      </c>
      <c r="D40">
        <v>6.5999755859375</v>
      </c>
      <c r="E40">
        <v>4.471043405266828E-3</v>
      </c>
      <c r="F40">
        <v>3.5235188657939398E-3</v>
      </c>
      <c r="G40" t="s">
        <v>38</v>
      </c>
      <c r="H40" t="s">
        <v>32</v>
      </c>
    </row>
    <row r="41" spans="1:8" x14ac:dyDescent="0.25">
      <c r="A41" s="1">
        <v>45839</v>
      </c>
      <c r="B41" t="s">
        <v>25</v>
      </c>
      <c r="C41">
        <v>1476.1600341796875</v>
      </c>
      <c r="D41">
        <v>-1.4000244140625</v>
      </c>
      <c r="E41">
        <v>-9.4752453947288817E-4</v>
      </c>
      <c r="F41">
        <v>-9.4752453947288817E-4</v>
      </c>
      <c r="G41" t="s">
        <v>38</v>
      </c>
      <c r="H41" t="s">
        <v>32</v>
      </c>
    </row>
    <row r="42" spans="1:8" x14ac:dyDescent="0.25">
      <c r="A42" s="1">
        <v>45866</v>
      </c>
      <c r="B42" t="s">
        <v>39</v>
      </c>
      <c r="C42">
        <v>1693</v>
      </c>
      <c r="D42">
        <v>20</v>
      </c>
      <c r="E42">
        <v>1.1954572624028659E-2</v>
      </c>
      <c r="F42">
        <v>0.14754326223779723</v>
      </c>
      <c r="G42" t="s">
        <v>40</v>
      </c>
      <c r="H42" t="s">
        <v>32</v>
      </c>
    </row>
    <row r="43" spans="1:8" x14ac:dyDescent="0.25">
      <c r="A43" s="1">
        <v>45863</v>
      </c>
      <c r="B43" t="s">
        <v>39</v>
      </c>
      <c r="C43">
        <v>1673</v>
      </c>
      <c r="D43">
        <v>17.5</v>
      </c>
      <c r="E43">
        <v>1.0570824524312794E-2</v>
      </c>
      <c r="F43">
        <v>0.13558868961376858</v>
      </c>
      <c r="G43" t="s">
        <v>40</v>
      </c>
      <c r="H43" t="s">
        <v>32</v>
      </c>
    </row>
    <row r="44" spans="1:8" x14ac:dyDescent="0.25">
      <c r="A44" s="1">
        <v>45862</v>
      </c>
      <c r="B44" t="s">
        <v>39</v>
      </c>
      <c r="C44">
        <v>1655.5</v>
      </c>
      <c r="D44">
        <v>2.5</v>
      </c>
      <c r="E44">
        <v>1.5124016938898865E-3</v>
      </c>
      <c r="F44">
        <v>0.12501786508945578</v>
      </c>
      <c r="G44" t="s">
        <v>40</v>
      </c>
      <c r="H44" t="s">
        <v>32</v>
      </c>
    </row>
    <row r="45" spans="1:8" x14ac:dyDescent="0.25">
      <c r="A45" s="1">
        <v>45861</v>
      </c>
      <c r="B45" t="s">
        <v>39</v>
      </c>
      <c r="C45">
        <v>1653</v>
      </c>
      <c r="D45">
        <v>-2</v>
      </c>
      <c r="E45">
        <v>-1.2084592145015227E-3</v>
      </c>
      <c r="F45">
        <v>0.1235054633955659</v>
      </c>
      <c r="G45" t="s">
        <v>40</v>
      </c>
      <c r="H45" t="s">
        <v>32</v>
      </c>
    </row>
    <row r="46" spans="1:8" x14ac:dyDescent="0.25">
      <c r="A46" s="1">
        <v>45860</v>
      </c>
      <c r="B46" t="s">
        <v>39</v>
      </c>
      <c r="C46">
        <v>1655</v>
      </c>
      <c r="D46">
        <v>30.5</v>
      </c>
      <c r="E46">
        <v>1.8775007694675327E-2</v>
      </c>
      <c r="F46">
        <v>0.12471392261006742</v>
      </c>
      <c r="G46" t="s">
        <v>40</v>
      </c>
      <c r="H46" t="s">
        <v>32</v>
      </c>
    </row>
    <row r="47" spans="1:8" x14ac:dyDescent="0.25">
      <c r="A47" s="1">
        <v>45859</v>
      </c>
      <c r="B47" t="s">
        <v>39</v>
      </c>
      <c r="C47">
        <v>1624.5</v>
      </c>
      <c r="D47">
        <v>-13.5</v>
      </c>
      <c r="E47">
        <v>-8.2417582417582125E-3</v>
      </c>
      <c r="F47">
        <v>0.10593891491539209</v>
      </c>
      <c r="G47" t="s">
        <v>40</v>
      </c>
      <c r="H47" t="s">
        <v>32</v>
      </c>
    </row>
    <row r="48" spans="1:8" x14ac:dyDescent="0.25">
      <c r="A48" s="1">
        <v>45856</v>
      </c>
      <c r="B48" t="s">
        <v>39</v>
      </c>
      <c r="C48">
        <v>1638</v>
      </c>
      <c r="D48">
        <v>0</v>
      </c>
      <c r="E48">
        <v>0</v>
      </c>
      <c r="F48">
        <v>0.1141806731571503</v>
      </c>
      <c r="G48" t="s">
        <v>40</v>
      </c>
      <c r="H48" t="s">
        <v>32</v>
      </c>
    </row>
    <row r="49" spans="1:8" x14ac:dyDescent="0.25">
      <c r="A49" s="1">
        <v>45855</v>
      </c>
      <c r="B49" t="s">
        <v>39</v>
      </c>
      <c r="C49">
        <v>1638</v>
      </c>
      <c r="D49">
        <v>20</v>
      </c>
      <c r="E49">
        <v>1.2360939431396822E-2</v>
      </c>
      <c r="F49">
        <v>0.1141806731571503</v>
      </c>
      <c r="G49" t="s">
        <v>40</v>
      </c>
      <c r="H49" t="s">
        <v>32</v>
      </c>
    </row>
    <row r="50" spans="1:8" x14ac:dyDescent="0.25">
      <c r="A50" s="1">
        <v>45854</v>
      </c>
      <c r="B50" t="s">
        <v>39</v>
      </c>
      <c r="C50">
        <v>1618</v>
      </c>
      <c r="D50">
        <v>24</v>
      </c>
      <c r="E50">
        <v>1.5056461731492998E-2</v>
      </c>
      <c r="F50">
        <v>0.10181973372575348</v>
      </c>
      <c r="G50" t="s">
        <v>40</v>
      </c>
      <c r="H50" t="s">
        <v>32</v>
      </c>
    </row>
    <row r="51" spans="1:8" x14ac:dyDescent="0.25">
      <c r="A51" s="1">
        <v>45853</v>
      </c>
      <c r="B51" t="s">
        <v>39</v>
      </c>
      <c r="C51">
        <v>1594</v>
      </c>
      <c r="D51">
        <v>-7.199951171875</v>
      </c>
      <c r="E51">
        <v>-4.4965971717683129E-3</v>
      </c>
      <c r="F51">
        <v>8.6763271994260482E-2</v>
      </c>
      <c r="G51" t="s">
        <v>40</v>
      </c>
      <c r="H51" t="s">
        <v>32</v>
      </c>
    </row>
    <row r="52" spans="1:8" x14ac:dyDescent="0.25">
      <c r="A52" s="1">
        <v>45852</v>
      </c>
      <c r="B52" t="s">
        <v>39</v>
      </c>
      <c r="C52">
        <v>1601.199951171875</v>
      </c>
      <c r="D52">
        <v>5.2999267578125</v>
      </c>
      <c r="E52">
        <v>3.3209641435767434E-3</v>
      </c>
      <c r="F52">
        <v>9.1259869166028795E-2</v>
      </c>
      <c r="G52" t="s">
        <v>40</v>
      </c>
      <c r="H52" t="s">
        <v>32</v>
      </c>
    </row>
    <row r="53" spans="1:8" x14ac:dyDescent="0.25">
      <c r="A53" s="1">
        <v>45849</v>
      </c>
      <c r="B53" t="s">
        <v>39</v>
      </c>
      <c r="C53">
        <v>1595.9000244140625</v>
      </c>
      <c r="D53">
        <v>28</v>
      </c>
      <c r="E53">
        <v>1.7858281500100048E-2</v>
      </c>
      <c r="F53">
        <v>8.7938905022452052E-2</v>
      </c>
      <c r="G53" t="s">
        <v>40</v>
      </c>
      <c r="H53" t="s">
        <v>32</v>
      </c>
    </row>
    <row r="54" spans="1:8" x14ac:dyDescent="0.25">
      <c r="A54" s="1">
        <v>45848</v>
      </c>
      <c r="B54" t="s">
        <v>39</v>
      </c>
      <c r="C54">
        <v>1567.9000244140625</v>
      </c>
      <c r="D54">
        <v>34.9000244140625</v>
      </c>
      <c r="E54">
        <v>2.2765834581906397E-2</v>
      </c>
      <c r="F54">
        <v>7.0080623522352004E-2</v>
      </c>
      <c r="G54" t="s">
        <v>40</v>
      </c>
      <c r="H54" t="s">
        <v>32</v>
      </c>
    </row>
    <row r="55" spans="1:8" x14ac:dyDescent="0.25">
      <c r="A55" s="1">
        <v>45847</v>
      </c>
      <c r="B55" t="s">
        <v>39</v>
      </c>
      <c r="C55">
        <v>1533</v>
      </c>
      <c r="D55">
        <v>21</v>
      </c>
      <c r="E55">
        <v>1.388888888888884E-2</v>
      </c>
      <c r="F55">
        <v>4.7314788940445607E-2</v>
      </c>
      <c r="G55" t="s">
        <v>40</v>
      </c>
      <c r="H55" t="s">
        <v>32</v>
      </c>
    </row>
    <row r="56" spans="1:8" x14ac:dyDescent="0.25">
      <c r="A56" s="1">
        <v>45846</v>
      </c>
      <c r="B56" t="s">
        <v>39</v>
      </c>
      <c r="C56">
        <v>1512</v>
      </c>
      <c r="D56">
        <v>19.0999755859375</v>
      </c>
      <c r="E56">
        <v>1.279387452179459E-2</v>
      </c>
      <c r="F56">
        <v>3.3425900051556767E-2</v>
      </c>
      <c r="G56" t="s">
        <v>40</v>
      </c>
      <c r="H56" t="s">
        <v>32</v>
      </c>
    </row>
    <row r="57" spans="1:8" x14ac:dyDescent="0.25">
      <c r="A57" s="1">
        <v>45845</v>
      </c>
      <c r="B57" t="s">
        <v>39</v>
      </c>
      <c r="C57">
        <v>1492.9000244140625</v>
      </c>
      <c r="D57">
        <v>20.7000732421875</v>
      </c>
      <c r="E57">
        <v>1.406063981031247E-2</v>
      </c>
      <c r="F57">
        <v>2.0632025529762177E-2</v>
      </c>
      <c r="G57" t="s">
        <v>40</v>
      </c>
      <c r="H57" t="s">
        <v>32</v>
      </c>
    </row>
    <row r="58" spans="1:8" x14ac:dyDescent="0.25">
      <c r="A58" s="1">
        <v>45842</v>
      </c>
      <c r="B58" t="s">
        <v>39</v>
      </c>
      <c r="C58">
        <v>1472.199951171875</v>
      </c>
      <c r="D58">
        <v>1.199951171875</v>
      </c>
      <c r="E58">
        <v>8.157383901257198E-4</v>
      </c>
      <c r="F58">
        <v>6.5713857194497072E-3</v>
      </c>
      <c r="G58" t="s">
        <v>40</v>
      </c>
      <c r="H58" t="s">
        <v>32</v>
      </c>
    </row>
    <row r="59" spans="1:8" x14ac:dyDescent="0.25">
      <c r="A59" s="1">
        <v>45841</v>
      </c>
      <c r="B59" t="s">
        <v>39</v>
      </c>
      <c r="C59">
        <v>1471</v>
      </c>
      <c r="D59">
        <v>1.300048828125</v>
      </c>
      <c r="E59">
        <v>8.8456751127230504E-4</v>
      </c>
      <c r="F59">
        <v>5.7556473293239874E-3</v>
      </c>
      <c r="G59" t="s">
        <v>40</v>
      </c>
      <c r="H59" t="s">
        <v>32</v>
      </c>
    </row>
    <row r="60" spans="1:8" x14ac:dyDescent="0.25">
      <c r="A60" s="1">
        <v>45840</v>
      </c>
      <c r="B60" t="s">
        <v>39</v>
      </c>
      <c r="C60">
        <v>1469.699951171875</v>
      </c>
      <c r="D60">
        <v>10.5</v>
      </c>
      <c r="E60">
        <v>7.1957239249957894E-3</v>
      </c>
      <c r="F60">
        <v>4.8710798180516823E-3</v>
      </c>
      <c r="G60" t="s">
        <v>40</v>
      </c>
      <c r="H60" t="s">
        <v>32</v>
      </c>
    </row>
    <row r="61" spans="1:8" x14ac:dyDescent="0.25">
      <c r="A61" s="1">
        <v>45839</v>
      </c>
      <c r="B61" t="s">
        <v>39</v>
      </c>
      <c r="C61">
        <v>1459.199951171875</v>
      </c>
      <c r="D61">
        <v>-3.4000244140625</v>
      </c>
      <c r="E61">
        <v>-2.3246441069441071E-3</v>
      </c>
      <c r="F61">
        <v>-2.3246441069441071E-3</v>
      </c>
      <c r="G61" t="s">
        <v>40</v>
      </c>
      <c r="H61" t="s">
        <v>32</v>
      </c>
    </row>
    <row r="62" spans="1:8" x14ac:dyDescent="0.25">
      <c r="A62" s="1">
        <v>45863</v>
      </c>
      <c r="B62" t="s">
        <v>22</v>
      </c>
      <c r="C62">
        <v>44901.921875</v>
      </c>
      <c r="D62">
        <v>208.01171875</v>
      </c>
      <c r="E62">
        <v>4.6541400835771185E-3</v>
      </c>
      <c r="F62">
        <v>3.4748059365866113E-2</v>
      </c>
      <c r="G62" t="s">
        <v>41</v>
      </c>
      <c r="H62" t="s">
        <v>42</v>
      </c>
    </row>
    <row r="63" spans="1:8" x14ac:dyDescent="0.25">
      <c r="A63" s="1">
        <v>45862</v>
      </c>
      <c r="B63" t="s">
        <v>22</v>
      </c>
      <c r="C63">
        <v>44693.91015625</v>
      </c>
      <c r="D63">
        <v>-316.37890625</v>
      </c>
      <c r="E63">
        <v>-7.0290352014998891E-3</v>
      </c>
      <c r="F63">
        <v>3.0093919282288994E-2</v>
      </c>
      <c r="G63" t="s">
        <v>41</v>
      </c>
      <c r="H63" t="s">
        <v>42</v>
      </c>
    </row>
    <row r="64" spans="1:8" x14ac:dyDescent="0.25">
      <c r="A64" s="1">
        <v>45861</v>
      </c>
      <c r="B64" t="s">
        <v>22</v>
      </c>
      <c r="C64">
        <v>45010.2890625</v>
      </c>
      <c r="D64">
        <v>507.84765625</v>
      </c>
      <c r="E64">
        <v>1.1411680802273505E-2</v>
      </c>
      <c r="F64">
        <v>3.7122954483788884E-2</v>
      </c>
      <c r="G64" t="s">
        <v>41</v>
      </c>
      <c r="H64" t="s">
        <v>42</v>
      </c>
    </row>
    <row r="65" spans="1:8" x14ac:dyDescent="0.25">
      <c r="A65" s="1">
        <v>45860</v>
      </c>
      <c r="B65" t="s">
        <v>22</v>
      </c>
      <c r="C65">
        <v>44502.44140625</v>
      </c>
      <c r="D65">
        <v>179.37109375</v>
      </c>
      <c r="E65">
        <v>4.0469013650306085E-3</v>
      </c>
      <c r="F65">
        <v>2.5711273681515379E-2</v>
      </c>
      <c r="G65" t="s">
        <v>41</v>
      </c>
      <c r="H65" t="s">
        <v>42</v>
      </c>
    </row>
    <row r="66" spans="1:8" x14ac:dyDescent="0.25">
      <c r="A66" s="1">
        <v>45859</v>
      </c>
      <c r="B66" t="s">
        <v>22</v>
      </c>
      <c r="C66">
        <v>44323.0703125</v>
      </c>
      <c r="D66">
        <v>-19.12109375</v>
      </c>
      <c r="E66">
        <v>-4.3121670678880619E-4</v>
      </c>
      <c r="F66">
        <v>2.166437231648477E-2</v>
      </c>
      <c r="G66" t="s">
        <v>41</v>
      </c>
      <c r="H66" t="s">
        <v>42</v>
      </c>
    </row>
    <row r="67" spans="1:8" x14ac:dyDescent="0.25">
      <c r="A67" s="1">
        <v>45856</v>
      </c>
      <c r="B67" t="s">
        <v>22</v>
      </c>
      <c r="C67">
        <v>44342.19140625</v>
      </c>
      <c r="D67">
        <v>-142.296875</v>
      </c>
      <c r="E67">
        <v>-3.19879761458286E-3</v>
      </c>
      <c r="F67">
        <v>2.2095589023273576E-2</v>
      </c>
      <c r="G67" t="s">
        <v>41</v>
      </c>
      <c r="H67" t="s">
        <v>42</v>
      </c>
    </row>
    <row r="68" spans="1:8" x14ac:dyDescent="0.25">
      <c r="A68" s="1">
        <v>45855</v>
      </c>
      <c r="B68" t="s">
        <v>22</v>
      </c>
      <c r="C68">
        <v>44484.48828125</v>
      </c>
      <c r="D68">
        <v>229.70703125</v>
      </c>
      <c r="E68">
        <v>5.1905585060372239E-3</v>
      </c>
      <c r="F68">
        <v>2.5294386637856436E-2</v>
      </c>
      <c r="G68" t="s">
        <v>41</v>
      </c>
      <c r="H68" t="s">
        <v>42</v>
      </c>
    </row>
    <row r="69" spans="1:8" x14ac:dyDescent="0.25">
      <c r="A69" s="1">
        <v>45854</v>
      </c>
      <c r="B69" t="s">
        <v>22</v>
      </c>
      <c r="C69">
        <v>44254.78125</v>
      </c>
      <c r="D69">
        <v>231.4921875</v>
      </c>
      <c r="E69">
        <v>5.2584028233635394E-3</v>
      </c>
      <c r="F69">
        <v>2.0103828131819212E-2</v>
      </c>
      <c r="G69" t="s">
        <v>41</v>
      </c>
      <c r="H69" t="s">
        <v>42</v>
      </c>
    </row>
    <row r="70" spans="1:8" x14ac:dyDescent="0.25">
      <c r="A70" s="1">
        <v>45853</v>
      </c>
      <c r="B70" t="s">
        <v>22</v>
      </c>
      <c r="C70">
        <v>44023.2890625</v>
      </c>
      <c r="D70">
        <v>-436.359375</v>
      </c>
      <c r="E70">
        <v>-9.8147284185888806E-3</v>
      </c>
      <c r="F70">
        <v>1.4845425308455673E-2</v>
      </c>
      <c r="G70" t="s">
        <v>41</v>
      </c>
      <c r="H70" t="s">
        <v>42</v>
      </c>
    </row>
    <row r="71" spans="1:8" x14ac:dyDescent="0.25">
      <c r="A71" s="1">
        <v>45852</v>
      </c>
      <c r="B71" t="s">
        <v>22</v>
      </c>
      <c r="C71">
        <v>44459.6484375</v>
      </c>
      <c r="D71">
        <v>88.13671875</v>
      </c>
      <c r="E71">
        <v>1.9863357216372002E-3</v>
      </c>
      <c r="F71">
        <v>2.4660153727044554E-2</v>
      </c>
      <c r="G71" t="s">
        <v>41</v>
      </c>
      <c r="H71" t="s">
        <v>42</v>
      </c>
    </row>
    <row r="72" spans="1:8" x14ac:dyDescent="0.25">
      <c r="A72" s="1">
        <v>45849</v>
      </c>
      <c r="B72" t="s">
        <v>22</v>
      </c>
      <c r="C72">
        <v>44371.51171875</v>
      </c>
      <c r="D72">
        <v>-279.12890625</v>
      </c>
      <c r="E72">
        <v>-6.2513975688338608E-3</v>
      </c>
      <c r="F72">
        <v>2.2673818005407353E-2</v>
      </c>
      <c r="G72" t="s">
        <v>41</v>
      </c>
      <c r="H72" t="s">
        <v>42</v>
      </c>
    </row>
    <row r="73" spans="1:8" x14ac:dyDescent="0.25">
      <c r="A73" s="1">
        <v>45848</v>
      </c>
      <c r="B73" t="s">
        <v>22</v>
      </c>
      <c r="C73">
        <v>44650.640625</v>
      </c>
      <c r="D73">
        <v>192.33984375</v>
      </c>
      <c r="E73">
        <v>4.3262976850235724E-3</v>
      </c>
      <c r="F73">
        <v>2.8925215574241214E-2</v>
      </c>
      <c r="G73" t="s">
        <v>41</v>
      </c>
      <c r="H73" t="s">
        <v>42</v>
      </c>
    </row>
    <row r="74" spans="1:8" x14ac:dyDescent="0.25">
      <c r="A74" s="1">
        <v>45847</v>
      </c>
      <c r="B74" t="s">
        <v>22</v>
      </c>
      <c r="C74">
        <v>44458.30078125</v>
      </c>
      <c r="D74">
        <v>217.5390625</v>
      </c>
      <c r="E74">
        <v>4.9171635850882023E-3</v>
      </c>
      <c r="F74">
        <v>2.4598917889217642E-2</v>
      </c>
      <c r="G74" t="s">
        <v>41</v>
      </c>
      <c r="H74" t="s">
        <v>42</v>
      </c>
    </row>
    <row r="75" spans="1:8" x14ac:dyDescent="0.25">
      <c r="A75" s="1">
        <v>45846</v>
      </c>
      <c r="B75" t="s">
        <v>22</v>
      </c>
      <c r="C75">
        <v>44240.76171875</v>
      </c>
      <c r="D75">
        <v>-165.59765625</v>
      </c>
      <c r="E75">
        <v>-3.7291428205490362E-3</v>
      </c>
      <c r="F75">
        <v>1.968175430412944E-2</v>
      </c>
      <c r="G75" t="s">
        <v>41</v>
      </c>
      <c r="H75" t="s">
        <v>42</v>
      </c>
    </row>
    <row r="76" spans="1:8" x14ac:dyDescent="0.25">
      <c r="A76" s="1">
        <v>45845</v>
      </c>
      <c r="B76" t="s">
        <v>22</v>
      </c>
      <c r="C76">
        <v>44406.359375</v>
      </c>
      <c r="D76">
        <v>-422.171875</v>
      </c>
      <c r="E76">
        <v>-9.4174817516466947E-3</v>
      </c>
      <c r="F76">
        <v>2.3410897124678476E-2</v>
      </c>
      <c r="G76" t="s">
        <v>41</v>
      </c>
      <c r="H76" t="s">
        <v>42</v>
      </c>
    </row>
    <row r="77" spans="1:8" x14ac:dyDescent="0.25">
      <c r="A77" s="1">
        <v>45841</v>
      </c>
      <c r="B77" t="s">
        <v>22</v>
      </c>
      <c r="C77">
        <v>44828.53125</v>
      </c>
      <c r="D77">
        <v>344.109375</v>
      </c>
      <c r="E77">
        <v>7.7355029130632413E-3</v>
      </c>
      <c r="F77">
        <v>3.282837887632517E-2</v>
      </c>
      <c r="G77" t="s">
        <v>41</v>
      </c>
      <c r="H77" t="s">
        <v>42</v>
      </c>
    </row>
    <row r="78" spans="1:8" x14ac:dyDescent="0.25">
      <c r="A78" s="1">
        <v>45840</v>
      </c>
      <c r="B78" t="s">
        <v>22</v>
      </c>
      <c r="C78">
        <v>44484.421875</v>
      </c>
      <c r="D78">
        <v>-10.51953125</v>
      </c>
      <c r="E78">
        <v>-2.3642083611152831E-4</v>
      </c>
      <c r="F78">
        <v>2.5092875963261929E-2</v>
      </c>
      <c r="G78" t="s">
        <v>41</v>
      </c>
      <c r="H78" t="s">
        <v>42</v>
      </c>
    </row>
    <row r="79" spans="1:8" x14ac:dyDescent="0.25">
      <c r="A79" s="1">
        <v>45839</v>
      </c>
      <c r="B79" t="s">
        <v>22</v>
      </c>
      <c r="C79">
        <v>44494.94140625</v>
      </c>
      <c r="D79">
        <v>400.171875</v>
      </c>
      <c r="E79">
        <v>9.0752685466786165E-3</v>
      </c>
      <c r="F79">
        <v>2.5329296799373457E-2</v>
      </c>
      <c r="G79" t="s">
        <v>41</v>
      </c>
      <c r="H79" t="s">
        <v>42</v>
      </c>
    </row>
    <row r="80" spans="1:8" x14ac:dyDescent="0.25">
      <c r="A80" s="1">
        <v>45838</v>
      </c>
      <c r="B80" t="s">
        <v>22</v>
      </c>
      <c r="C80">
        <v>44094.76953125</v>
      </c>
      <c r="D80">
        <v>275.5</v>
      </c>
      <c r="E80">
        <v>6.2871883294066677E-3</v>
      </c>
      <c r="F80">
        <v>1.6254028252694841E-2</v>
      </c>
      <c r="G80" t="s">
        <v>41</v>
      </c>
      <c r="H80" t="s">
        <v>42</v>
      </c>
    </row>
    <row r="81" spans="1:8" x14ac:dyDescent="0.25">
      <c r="A81" s="1">
        <v>45835</v>
      </c>
      <c r="B81" t="s">
        <v>22</v>
      </c>
      <c r="C81">
        <v>43819.26953125</v>
      </c>
      <c r="D81">
        <v>432.4296875</v>
      </c>
      <c r="E81">
        <v>9.9668399232881733E-3</v>
      </c>
      <c r="F81">
        <v>9.9668399232881733E-3</v>
      </c>
      <c r="G81" t="s">
        <v>41</v>
      </c>
      <c r="H81" t="s">
        <v>42</v>
      </c>
    </row>
    <row r="82" spans="1:8" x14ac:dyDescent="0.25">
      <c r="A82" s="1">
        <v>45866</v>
      </c>
      <c r="B82" t="s">
        <v>23</v>
      </c>
      <c r="C82">
        <v>9133.7900390625</v>
      </c>
      <c r="D82">
        <v>13.48046875</v>
      </c>
      <c r="E82">
        <v>1.4780714016420227E-3</v>
      </c>
      <c r="F82">
        <v>4.1904073734418068E-2</v>
      </c>
      <c r="G82" t="s">
        <v>43</v>
      </c>
      <c r="H82" t="s">
        <v>42</v>
      </c>
    </row>
    <row r="83" spans="1:8" x14ac:dyDescent="0.25">
      <c r="A83" s="1">
        <v>45863</v>
      </c>
      <c r="B83" t="s">
        <v>23</v>
      </c>
      <c r="C83">
        <v>9120.3095703125</v>
      </c>
      <c r="D83">
        <v>-18.060546875</v>
      </c>
      <c r="E83">
        <v>-1.9763422408369813E-3</v>
      </c>
      <c r="F83">
        <v>4.0426002332776045E-2</v>
      </c>
      <c r="G83" t="s">
        <v>43</v>
      </c>
      <c r="H83" t="s">
        <v>42</v>
      </c>
    </row>
    <row r="84" spans="1:8" x14ac:dyDescent="0.25">
      <c r="A84" s="1">
        <v>45862</v>
      </c>
      <c r="B84" t="s">
        <v>23</v>
      </c>
      <c r="C84">
        <v>9138.3701171875</v>
      </c>
      <c r="D84">
        <v>76.8798828125</v>
      </c>
      <c r="E84">
        <v>8.4842427485993799E-3</v>
      </c>
      <c r="F84">
        <v>4.2402344573613027E-2</v>
      </c>
      <c r="G84" t="s">
        <v>43</v>
      </c>
      <c r="H84" t="s">
        <v>42</v>
      </c>
    </row>
    <row r="85" spans="1:8" x14ac:dyDescent="0.25">
      <c r="A85" s="1">
        <v>45861</v>
      </c>
      <c r="B85" t="s">
        <v>23</v>
      </c>
      <c r="C85">
        <v>9061.490234375</v>
      </c>
      <c r="D85">
        <v>37.6806640625</v>
      </c>
      <c r="E85">
        <v>4.17569362129111E-3</v>
      </c>
      <c r="F85">
        <v>3.3918101825013647E-2</v>
      </c>
      <c r="G85" t="s">
        <v>43</v>
      </c>
      <c r="H85" t="s">
        <v>42</v>
      </c>
    </row>
    <row r="86" spans="1:8" x14ac:dyDescent="0.25">
      <c r="A86" s="1">
        <v>45860</v>
      </c>
      <c r="B86" t="s">
        <v>23</v>
      </c>
      <c r="C86">
        <v>9023.8095703125</v>
      </c>
      <c r="D86">
        <v>10.8193359375</v>
      </c>
      <c r="E86">
        <v>1.2004158060923142E-3</v>
      </c>
      <c r="F86">
        <v>2.9742408203722537E-2</v>
      </c>
      <c r="G86" t="s">
        <v>43</v>
      </c>
      <c r="H86" t="s">
        <v>42</v>
      </c>
    </row>
    <row r="87" spans="1:8" x14ac:dyDescent="0.25">
      <c r="A87" s="1">
        <v>45859</v>
      </c>
      <c r="B87" t="s">
        <v>23</v>
      </c>
      <c r="C87">
        <v>9012.990234375</v>
      </c>
      <c r="D87">
        <v>20.8701171875</v>
      </c>
      <c r="E87">
        <v>2.320933986147411E-3</v>
      </c>
      <c r="F87">
        <v>2.8541992397630223E-2</v>
      </c>
      <c r="G87" t="s">
        <v>43</v>
      </c>
      <c r="H87" t="s">
        <v>42</v>
      </c>
    </row>
    <row r="88" spans="1:8" x14ac:dyDescent="0.25">
      <c r="A88" s="1">
        <v>45856</v>
      </c>
      <c r="B88" t="s">
        <v>23</v>
      </c>
      <c r="C88">
        <v>8992.1201171875</v>
      </c>
      <c r="D88">
        <v>19.48046875</v>
      </c>
      <c r="E88">
        <v>2.1710967466961328E-3</v>
      </c>
      <c r="F88">
        <v>2.6221058411482812E-2</v>
      </c>
      <c r="G88" t="s">
        <v>43</v>
      </c>
      <c r="H88" t="s">
        <v>42</v>
      </c>
    </row>
    <row r="89" spans="1:8" x14ac:dyDescent="0.25">
      <c r="A89" s="1">
        <v>45855</v>
      </c>
      <c r="B89" t="s">
        <v>23</v>
      </c>
      <c r="C89">
        <v>8972.6396484375</v>
      </c>
      <c r="D89">
        <v>46.08984375</v>
      </c>
      <c r="E89">
        <v>5.1632315685727903E-3</v>
      </c>
      <c r="F89">
        <v>2.4049961664786679E-2</v>
      </c>
      <c r="G89" t="s">
        <v>43</v>
      </c>
      <c r="H89" t="s">
        <v>42</v>
      </c>
    </row>
    <row r="90" spans="1:8" x14ac:dyDescent="0.25">
      <c r="A90" s="1">
        <v>45854</v>
      </c>
      <c r="B90" t="s">
        <v>23</v>
      </c>
      <c r="C90">
        <v>8926.5498046875</v>
      </c>
      <c r="D90">
        <v>-11.7705078125</v>
      </c>
      <c r="E90">
        <v>-1.3168590295471461E-3</v>
      </c>
      <c r="F90">
        <v>1.8886730096213888E-2</v>
      </c>
      <c r="G90" t="s">
        <v>43</v>
      </c>
      <c r="H90" t="s">
        <v>42</v>
      </c>
    </row>
    <row r="91" spans="1:8" x14ac:dyDescent="0.25">
      <c r="A91" s="1">
        <v>45853</v>
      </c>
      <c r="B91" t="s">
        <v>23</v>
      </c>
      <c r="C91">
        <v>8938.3203125</v>
      </c>
      <c r="D91">
        <v>-59.7392578125</v>
      </c>
      <c r="E91">
        <v>-6.6391267301229018E-3</v>
      </c>
      <c r="F91">
        <v>2.0203589125761034E-2</v>
      </c>
      <c r="G91" t="s">
        <v>43</v>
      </c>
      <c r="H91" t="s">
        <v>42</v>
      </c>
    </row>
    <row r="92" spans="1:8" x14ac:dyDescent="0.25">
      <c r="A92" s="1">
        <v>45852</v>
      </c>
      <c r="B92" t="s">
        <v>23</v>
      </c>
      <c r="C92">
        <v>8998.0595703125</v>
      </c>
      <c r="D92">
        <v>56.939453125</v>
      </c>
      <c r="E92">
        <v>6.368268447209946E-3</v>
      </c>
      <c r="F92">
        <v>2.6842715855883936E-2</v>
      </c>
      <c r="G92" t="s">
        <v>43</v>
      </c>
      <c r="H92" t="s">
        <v>42</v>
      </c>
    </row>
    <row r="93" spans="1:8" x14ac:dyDescent="0.25">
      <c r="A93" s="1">
        <v>45849</v>
      </c>
      <c r="B93" t="s">
        <v>23</v>
      </c>
      <c r="C93">
        <v>8941.1201171875</v>
      </c>
      <c r="D93">
        <v>-34.5400390625</v>
      </c>
      <c r="E93">
        <v>-3.8481892653264849E-3</v>
      </c>
      <c r="F93">
        <v>2.047444740867399E-2</v>
      </c>
      <c r="G93" t="s">
        <v>43</v>
      </c>
      <c r="H93" t="s">
        <v>42</v>
      </c>
    </row>
    <row r="94" spans="1:8" x14ac:dyDescent="0.25">
      <c r="A94" s="1">
        <v>45848</v>
      </c>
      <c r="B94" t="s">
        <v>23</v>
      </c>
      <c r="C94">
        <v>8975.66015625</v>
      </c>
      <c r="D94">
        <v>108.640625</v>
      </c>
      <c r="E94">
        <v>1.2252214469260947E-2</v>
      </c>
      <c r="F94">
        <v>2.4322636674000475E-2</v>
      </c>
      <c r="G94" t="s">
        <v>43</v>
      </c>
      <c r="H94" t="s">
        <v>42</v>
      </c>
    </row>
    <row r="95" spans="1:8" x14ac:dyDescent="0.25">
      <c r="A95" s="1">
        <v>45847</v>
      </c>
      <c r="B95" t="s">
        <v>23</v>
      </c>
      <c r="C95">
        <v>8867.01953125</v>
      </c>
      <c r="D95">
        <v>12.83984375</v>
      </c>
      <c r="E95">
        <v>1.4501449262573907E-3</v>
      </c>
      <c r="F95">
        <v>1.2070422204739528E-2</v>
      </c>
      <c r="G95" t="s">
        <v>43</v>
      </c>
      <c r="H95" t="s">
        <v>42</v>
      </c>
    </row>
    <row r="96" spans="1:8" x14ac:dyDescent="0.25">
      <c r="A96" s="1">
        <v>45846</v>
      </c>
      <c r="B96" t="s">
        <v>23</v>
      </c>
      <c r="C96">
        <v>8854.1796875</v>
      </c>
      <c r="D96">
        <v>47.6494140625</v>
      </c>
      <c r="E96">
        <v>5.4106909966824546E-3</v>
      </c>
      <c r="F96">
        <v>1.0620277278482138E-2</v>
      </c>
      <c r="G96" t="s">
        <v>43</v>
      </c>
      <c r="H96" t="s">
        <v>42</v>
      </c>
    </row>
    <row r="97" spans="1:8" x14ac:dyDescent="0.25">
      <c r="A97" s="1">
        <v>45845</v>
      </c>
      <c r="B97" t="s">
        <v>23</v>
      </c>
      <c r="C97">
        <v>8806.5302734375</v>
      </c>
      <c r="D97">
        <v>-16.3798828125</v>
      </c>
      <c r="E97">
        <v>-1.8565170133685305E-3</v>
      </c>
      <c r="F97">
        <v>5.209586281799683E-3</v>
      </c>
      <c r="G97" t="s">
        <v>43</v>
      </c>
      <c r="H97" t="s">
        <v>42</v>
      </c>
    </row>
    <row r="98" spans="1:8" x14ac:dyDescent="0.25">
      <c r="A98" s="1">
        <v>45842</v>
      </c>
      <c r="B98" t="s">
        <v>23</v>
      </c>
      <c r="C98">
        <v>8822.91015625</v>
      </c>
      <c r="D98">
        <v>-0.2900390625</v>
      </c>
      <c r="E98">
        <v>-3.2872320255616927E-5</v>
      </c>
      <c r="F98">
        <v>7.0661032951682134E-3</v>
      </c>
      <c r="G98" t="s">
        <v>43</v>
      </c>
      <c r="H98" t="s">
        <v>42</v>
      </c>
    </row>
    <row r="99" spans="1:8" x14ac:dyDescent="0.25">
      <c r="A99" s="1">
        <v>45841</v>
      </c>
      <c r="B99" t="s">
        <v>23</v>
      </c>
      <c r="C99">
        <v>8823.2001953125</v>
      </c>
      <c r="D99">
        <v>48.509765625</v>
      </c>
      <c r="E99">
        <v>5.5283734524556039E-3</v>
      </c>
      <c r="F99">
        <v>7.0989756154238304E-3</v>
      </c>
      <c r="G99" t="s">
        <v>43</v>
      </c>
      <c r="H99" t="s">
        <v>42</v>
      </c>
    </row>
    <row r="100" spans="1:8" x14ac:dyDescent="0.25">
      <c r="A100" s="1">
        <v>45840</v>
      </c>
      <c r="B100" t="s">
        <v>23</v>
      </c>
      <c r="C100">
        <v>8774.6904296875</v>
      </c>
      <c r="D100">
        <v>-10.6396484375</v>
      </c>
      <c r="E100">
        <v>-1.2110698565546141E-3</v>
      </c>
      <c r="F100">
        <v>1.5706021629682265E-3</v>
      </c>
      <c r="G100" t="s">
        <v>43</v>
      </c>
      <c r="H100" t="s">
        <v>42</v>
      </c>
    </row>
    <row r="101" spans="1:8" x14ac:dyDescent="0.25">
      <c r="A101" s="1">
        <v>45839</v>
      </c>
      <c r="B101" t="s">
        <v>23</v>
      </c>
      <c r="C101">
        <v>8785.330078125</v>
      </c>
      <c r="D101">
        <v>24.3701171875</v>
      </c>
      <c r="E101">
        <v>2.7816720195228406E-3</v>
      </c>
      <c r="F101">
        <v>2.7816720195228406E-3</v>
      </c>
      <c r="G101" t="s">
        <v>43</v>
      </c>
      <c r="H101" t="s">
        <v>42</v>
      </c>
    </row>
    <row r="102" spans="1:8" x14ac:dyDescent="0.25">
      <c r="A102" s="1">
        <v>45866</v>
      </c>
      <c r="B102" t="s">
        <v>21</v>
      </c>
      <c r="C102">
        <v>3597.93701171875</v>
      </c>
      <c r="D102">
        <v>4.28173828125</v>
      </c>
      <c r="E102">
        <v>1.1914716230292388E-3</v>
      </c>
      <c r="F102">
        <v>4.3758944647056097E-2</v>
      </c>
      <c r="G102" t="s">
        <v>35</v>
      </c>
      <c r="H102" t="s">
        <v>42</v>
      </c>
    </row>
    <row r="103" spans="1:8" x14ac:dyDescent="0.25">
      <c r="A103" s="1">
        <v>45863</v>
      </c>
      <c r="B103" t="s">
        <v>21</v>
      </c>
      <c r="C103">
        <v>3593.6552734375</v>
      </c>
      <c r="D103">
        <v>-12.071533203125</v>
      </c>
      <c r="E103">
        <v>-3.3478779315430085E-3</v>
      </c>
      <c r="F103">
        <v>4.2567473024026858E-2</v>
      </c>
      <c r="G103" t="s">
        <v>35</v>
      </c>
      <c r="H103" t="s">
        <v>42</v>
      </c>
    </row>
    <row r="104" spans="1:8" x14ac:dyDescent="0.25">
      <c r="A104" s="1">
        <v>45862</v>
      </c>
      <c r="B104" t="s">
        <v>21</v>
      </c>
      <c r="C104">
        <v>3605.726806640625</v>
      </c>
      <c r="D104">
        <v>23.4287109375</v>
      </c>
      <c r="E104">
        <v>6.5401343806652523E-3</v>
      </c>
      <c r="F104">
        <v>4.5915350955569867E-2</v>
      </c>
      <c r="G104" t="s">
        <v>35</v>
      </c>
      <c r="H104" t="s">
        <v>42</v>
      </c>
    </row>
    <row r="105" spans="1:8" x14ac:dyDescent="0.25">
      <c r="A105" s="1">
        <v>45861</v>
      </c>
      <c r="B105" t="s">
        <v>21</v>
      </c>
      <c r="C105">
        <v>3582.298095703125</v>
      </c>
      <c r="D105">
        <v>0.43701171875</v>
      </c>
      <c r="E105">
        <v>1.2200688650487734E-4</v>
      </c>
      <c r="F105">
        <v>3.9375216574904615E-2</v>
      </c>
      <c r="G105" t="s">
        <v>35</v>
      </c>
      <c r="H105" t="s">
        <v>42</v>
      </c>
    </row>
    <row r="106" spans="1:8" x14ac:dyDescent="0.25">
      <c r="A106" s="1">
        <v>45860</v>
      </c>
      <c r="B106" t="s">
        <v>21</v>
      </c>
      <c r="C106">
        <v>3581.861083984375</v>
      </c>
      <c r="D106">
        <v>22.06982421875</v>
      </c>
      <c r="E106">
        <v>6.1997523473338312E-3</v>
      </c>
      <c r="F106">
        <v>3.9253209688399737E-2</v>
      </c>
      <c r="G106" t="s">
        <v>35</v>
      </c>
      <c r="H106" t="s">
        <v>42</v>
      </c>
    </row>
    <row r="107" spans="1:8" x14ac:dyDescent="0.25">
      <c r="A107" s="1">
        <v>45859</v>
      </c>
      <c r="B107" t="s">
        <v>21</v>
      </c>
      <c r="C107">
        <v>3559.791259765625</v>
      </c>
      <c r="D107">
        <v>25.30859375</v>
      </c>
      <c r="E107">
        <v>7.1604803705347386E-3</v>
      </c>
      <c r="F107">
        <v>3.3053457341065906E-2</v>
      </c>
      <c r="G107" t="s">
        <v>35</v>
      </c>
      <c r="H107" t="s">
        <v>42</v>
      </c>
    </row>
    <row r="108" spans="1:8" x14ac:dyDescent="0.25">
      <c r="A108" s="1">
        <v>45856</v>
      </c>
      <c r="B108" t="s">
        <v>21</v>
      </c>
      <c r="C108">
        <v>3534.482666015625</v>
      </c>
      <c r="D108">
        <v>17.6572265625</v>
      </c>
      <c r="E108">
        <v>5.0207856109132365E-3</v>
      </c>
      <c r="F108">
        <v>2.5892976970531167E-2</v>
      </c>
      <c r="G108" t="s">
        <v>35</v>
      </c>
      <c r="H108" t="s">
        <v>42</v>
      </c>
    </row>
    <row r="109" spans="1:8" x14ac:dyDescent="0.25">
      <c r="A109" s="1">
        <v>45855</v>
      </c>
      <c r="B109" t="s">
        <v>21</v>
      </c>
      <c r="C109">
        <v>3516.825439453125</v>
      </c>
      <c r="D109">
        <v>13.048583984375</v>
      </c>
      <c r="E109">
        <v>3.7241481186247594E-3</v>
      </c>
      <c r="F109">
        <v>2.0872191359617931E-2</v>
      </c>
      <c r="G109" t="s">
        <v>35</v>
      </c>
      <c r="H109" t="s">
        <v>42</v>
      </c>
    </row>
    <row r="110" spans="1:8" x14ac:dyDescent="0.25">
      <c r="A110" s="1">
        <v>45854</v>
      </c>
      <c r="B110" t="s">
        <v>21</v>
      </c>
      <c r="C110">
        <v>3503.77685546875</v>
      </c>
      <c r="D110">
        <v>-1.221923828125</v>
      </c>
      <c r="E110">
        <v>-3.4862318222261823E-4</v>
      </c>
      <c r="F110">
        <v>1.7148043240993172E-2</v>
      </c>
      <c r="G110" t="s">
        <v>35</v>
      </c>
      <c r="H110" t="s">
        <v>42</v>
      </c>
    </row>
    <row r="111" spans="1:8" x14ac:dyDescent="0.25">
      <c r="A111" s="1">
        <v>45853</v>
      </c>
      <c r="B111" t="s">
        <v>21</v>
      </c>
      <c r="C111">
        <v>3504.998779296875</v>
      </c>
      <c r="D111">
        <v>-14.651123046875</v>
      </c>
      <c r="E111">
        <v>-4.1626648824131252E-3</v>
      </c>
      <c r="F111">
        <v>1.749666642321579E-2</v>
      </c>
      <c r="G111" t="s">
        <v>35</v>
      </c>
      <c r="H111" t="s">
        <v>42</v>
      </c>
    </row>
    <row r="112" spans="1:8" x14ac:dyDescent="0.25">
      <c r="A112" s="1">
        <v>45852</v>
      </c>
      <c r="B112" t="s">
        <v>21</v>
      </c>
      <c r="C112">
        <v>3519.64990234375</v>
      </c>
      <c r="D112">
        <v>9.47265625</v>
      </c>
      <c r="E112">
        <v>2.698626190612341E-3</v>
      </c>
      <c r="F112">
        <v>2.1659331305628915E-2</v>
      </c>
      <c r="G112" t="s">
        <v>35</v>
      </c>
      <c r="H112" t="s">
        <v>42</v>
      </c>
    </row>
    <row r="113" spans="1:8" x14ac:dyDescent="0.25">
      <c r="A113" s="1">
        <v>45849</v>
      </c>
      <c r="B113" t="s">
        <v>21</v>
      </c>
      <c r="C113">
        <v>3510.17724609375</v>
      </c>
      <c r="D113">
        <v>0.495361328125</v>
      </c>
      <c r="E113">
        <v>1.4114137531251458E-4</v>
      </c>
      <c r="F113">
        <v>1.8960705115016574E-2</v>
      </c>
      <c r="G113" t="s">
        <v>35</v>
      </c>
      <c r="H113" t="s">
        <v>42</v>
      </c>
    </row>
    <row r="114" spans="1:8" x14ac:dyDescent="0.25">
      <c r="A114" s="1">
        <v>45848</v>
      </c>
      <c r="B114" t="s">
        <v>21</v>
      </c>
      <c r="C114">
        <v>3509.681884765625</v>
      </c>
      <c r="D114">
        <v>16.63232421875</v>
      </c>
      <c r="E114">
        <v>4.7615483062730668E-3</v>
      </c>
      <c r="F114">
        <v>1.8819563739704059E-2</v>
      </c>
      <c r="G114" t="s">
        <v>35</v>
      </c>
      <c r="H114" t="s">
        <v>42</v>
      </c>
    </row>
    <row r="115" spans="1:8" x14ac:dyDescent="0.25">
      <c r="A115" s="1">
        <v>45847</v>
      </c>
      <c r="B115" t="s">
        <v>21</v>
      </c>
      <c r="C115">
        <v>3493.049560546875</v>
      </c>
      <c r="D115">
        <v>-4.42578125</v>
      </c>
      <c r="E115">
        <v>-1.2654217163762249E-3</v>
      </c>
      <c r="F115">
        <v>1.4058015433430993E-2</v>
      </c>
      <c r="G115" t="s">
        <v>35</v>
      </c>
      <c r="H115" t="s">
        <v>42</v>
      </c>
    </row>
    <row r="116" spans="1:8" x14ac:dyDescent="0.25">
      <c r="A116" s="1">
        <v>45846</v>
      </c>
      <c r="B116" t="s">
        <v>21</v>
      </c>
      <c r="C116">
        <v>3497.475341796875</v>
      </c>
      <c r="D116">
        <v>24.34814453125</v>
      </c>
      <c r="E116">
        <v>7.0104384747033954E-3</v>
      </c>
      <c r="F116">
        <v>1.5323437149807217E-2</v>
      </c>
      <c r="G116" t="s">
        <v>35</v>
      </c>
      <c r="H116" t="s">
        <v>42</v>
      </c>
    </row>
    <row r="117" spans="1:8" x14ac:dyDescent="0.25">
      <c r="A117" s="1">
        <v>45845</v>
      </c>
      <c r="B117" t="s">
        <v>21</v>
      </c>
      <c r="C117">
        <v>3473.127197265625</v>
      </c>
      <c r="D117">
        <v>0.80810546875</v>
      </c>
      <c r="E117">
        <v>2.3272788225581209E-4</v>
      </c>
      <c r="F117">
        <v>8.3129986751038221E-3</v>
      </c>
      <c r="G117" t="s">
        <v>35</v>
      </c>
      <c r="H117" t="s">
        <v>42</v>
      </c>
    </row>
    <row r="118" spans="1:8" x14ac:dyDescent="0.25">
      <c r="A118" s="1">
        <v>45842</v>
      </c>
      <c r="B118" t="s">
        <v>21</v>
      </c>
      <c r="C118">
        <v>3472.319091796875</v>
      </c>
      <c r="D118">
        <v>11.16845703125</v>
      </c>
      <c r="E118">
        <v>3.2268046698309405E-3</v>
      </c>
      <c r="F118">
        <v>8.08027079284801E-3</v>
      </c>
      <c r="G118" t="s">
        <v>35</v>
      </c>
      <c r="H118" t="s">
        <v>42</v>
      </c>
    </row>
    <row r="119" spans="1:8" x14ac:dyDescent="0.25">
      <c r="A119" s="1">
        <v>45841</v>
      </c>
      <c r="B119" t="s">
        <v>21</v>
      </c>
      <c r="C119">
        <v>3461.150634765625</v>
      </c>
      <c r="D119">
        <v>6.358154296875</v>
      </c>
      <c r="E119">
        <v>1.8403867476324276E-3</v>
      </c>
      <c r="F119">
        <v>4.8534661230170695E-3</v>
      </c>
      <c r="G119" t="s">
        <v>35</v>
      </c>
      <c r="H119" t="s">
        <v>42</v>
      </c>
    </row>
    <row r="120" spans="1:8" x14ac:dyDescent="0.25">
      <c r="A120" s="1">
        <v>45840</v>
      </c>
      <c r="B120" t="s">
        <v>21</v>
      </c>
      <c r="C120">
        <v>3454.79248046875</v>
      </c>
      <c r="D120">
        <v>-2.954833984375</v>
      </c>
      <c r="E120">
        <v>-8.5455463215144967E-4</v>
      </c>
      <c r="F120">
        <v>3.0130793753846419E-3</v>
      </c>
      <c r="G120" t="s">
        <v>35</v>
      </c>
      <c r="H120" t="s">
        <v>42</v>
      </c>
    </row>
    <row r="121" spans="1:8" x14ac:dyDescent="0.25">
      <c r="A121" s="1">
        <v>45839</v>
      </c>
      <c r="B121" t="s">
        <v>21</v>
      </c>
      <c r="C121">
        <v>3457.747314453125</v>
      </c>
      <c r="D121">
        <v>13.32177734375</v>
      </c>
      <c r="E121">
        <v>3.8676340075360915E-3</v>
      </c>
      <c r="F121">
        <v>3.8676340075360915E-3</v>
      </c>
      <c r="G121" t="s">
        <v>35</v>
      </c>
      <c r="H121" t="s">
        <v>42</v>
      </c>
    </row>
    <row r="122" spans="1:8" x14ac:dyDescent="0.25">
      <c r="A122" s="1">
        <v>45866</v>
      </c>
      <c r="B122" t="s">
        <v>20</v>
      </c>
      <c r="C122">
        <v>3341.7724609375</v>
      </c>
      <c r="D122">
        <v>4.42041015625</v>
      </c>
      <c r="E122">
        <v>1.3245261779366579E-3</v>
      </c>
      <c r="F122">
        <v>3.5057279814202369E-3</v>
      </c>
      <c r="G122" t="s">
        <v>33</v>
      </c>
      <c r="H122" t="s">
        <v>34</v>
      </c>
    </row>
    <row r="123" spans="1:8" x14ac:dyDescent="0.25">
      <c r="A123" s="1">
        <v>45865</v>
      </c>
      <c r="B123" t="s">
        <v>20</v>
      </c>
      <c r="C123">
        <v>3337.35205078125</v>
      </c>
      <c r="D123">
        <v>-7.81396484375</v>
      </c>
      <c r="E123">
        <v>-2.3358974733246329E-3</v>
      </c>
      <c r="F123">
        <v>2.1812018034835789E-3</v>
      </c>
      <c r="G123" t="s">
        <v>33</v>
      </c>
      <c r="H123" t="s">
        <v>34</v>
      </c>
    </row>
    <row r="124" spans="1:8" x14ac:dyDescent="0.25">
      <c r="A124" s="1">
        <v>45863</v>
      </c>
      <c r="B124" t="s">
        <v>20</v>
      </c>
      <c r="C124">
        <v>3345.166015625</v>
      </c>
      <c r="D124">
        <v>-25.77880859375</v>
      </c>
      <c r="E124">
        <v>-7.6473540618465785E-3</v>
      </c>
      <c r="F124">
        <v>4.5170992768082119E-3</v>
      </c>
      <c r="G124" t="s">
        <v>33</v>
      </c>
      <c r="H124" t="s">
        <v>34</v>
      </c>
    </row>
    <row r="125" spans="1:8" x14ac:dyDescent="0.25">
      <c r="A125" s="1">
        <v>45862</v>
      </c>
      <c r="B125" t="s">
        <v>20</v>
      </c>
      <c r="C125">
        <v>3370.94482421875</v>
      </c>
      <c r="D125">
        <v>-19.113037109375</v>
      </c>
      <c r="E125">
        <v>-5.6379678138848144E-3</v>
      </c>
      <c r="F125">
        <v>1.216445333865479E-2</v>
      </c>
      <c r="G125" t="s">
        <v>33</v>
      </c>
      <c r="H125" t="s">
        <v>34</v>
      </c>
    </row>
    <row r="126" spans="1:8" x14ac:dyDescent="0.25">
      <c r="A126" s="1">
        <v>45861</v>
      </c>
      <c r="B126" t="s">
        <v>20</v>
      </c>
      <c r="C126">
        <v>3390.057861328125</v>
      </c>
      <c r="D126">
        <v>-31.40185546875</v>
      </c>
      <c r="E126">
        <v>-9.1779117885240069E-3</v>
      </c>
      <c r="F126">
        <v>1.7802421152539605E-2</v>
      </c>
      <c r="G126" t="s">
        <v>33</v>
      </c>
      <c r="H126" t="s">
        <v>34</v>
      </c>
    </row>
    <row r="127" spans="1:8" x14ac:dyDescent="0.25">
      <c r="A127" s="1">
        <v>45860</v>
      </c>
      <c r="B127" t="s">
        <v>20</v>
      </c>
      <c r="C127">
        <v>3421.459716796875</v>
      </c>
      <c r="D127">
        <v>29.471435546875</v>
      </c>
      <c r="E127">
        <v>8.6885428554648314E-3</v>
      </c>
      <c r="F127">
        <v>2.6980332941063612E-2</v>
      </c>
      <c r="G127" t="s">
        <v>33</v>
      </c>
      <c r="H127" t="s">
        <v>34</v>
      </c>
    </row>
    <row r="128" spans="1:8" x14ac:dyDescent="0.25">
      <c r="A128" s="1">
        <v>45859</v>
      </c>
      <c r="B128" t="s">
        <v>20</v>
      </c>
      <c r="C128">
        <v>3391.98828125</v>
      </c>
      <c r="D128">
        <v>45.1728515625</v>
      </c>
      <c r="E128">
        <v>1.3497264044440627E-2</v>
      </c>
      <c r="F128">
        <v>1.829179008559878E-2</v>
      </c>
      <c r="G128" t="s">
        <v>33</v>
      </c>
      <c r="H128" t="s">
        <v>34</v>
      </c>
    </row>
    <row r="129" spans="1:8" x14ac:dyDescent="0.25">
      <c r="A129" s="1">
        <v>45858</v>
      </c>
      <c r="B129" t="s">
        <v>20</v>
      </c>
      <c r="C129">
        <v>3346.8154296875</v>
      </c>
      <c r="D129">
        <v>-5.039306640625</v>
      </c>
      <c r="E129">
        <v>-1.5034382564399484E-3</v>
      </c>
      <c r="F129">
        <v>4.7945260411581536E-3</v>
      </c>
      <c r="G129" t="s">
        <v>33</v>
      </c>
      <c r="H129" t="s">
        <v>34</v>
      </c>
    </row>
    <row r="130" spans="1:8" x14ac:dyDescent="0.25">
      <c r="A130" s="1">
        <v>45857</v>
      </c>
      <c r="B130" t="s">
        <v>20</v>
      </c>
      <c r="C130">
        <v>3351.854736328125</v>
      </c>
      <c r="D130">
        <v>2.99951171875</v>
      </c>
      <c r="E130">
        <v>8.9568270873807698E-4</v>
      </c>
      <c r="F130">
        <v>6.2979642975981021E-3</v>
      </c>
      <c r="G130" t="s">
        <v>33</v>
      </c>
      <c r="H130" t="s">
        <v>34</v>
      </c>
    </row>
    <row r="131" spans="1:8" x14ac:dyDescent="0.25">
      <c r="A131" s="1">
        <v>45856</v>
      </c>
      <c r="B131" t="s">
        <v>20</v>
      </c>
      <c r="C131">
        <v>3348.855224609375</v>
      </c>
      <c r="D131">
        <v>10.104248046875</v>
      </c>
      <c r="E131">
        <v>3.0263556994232221E-3</v>
      </c>
      <c r="F131">
        <v>5.4022815888600251E-3</v>
      </c>
      <c r="G131" t="s">
        <v>33</v>
      </c>
      <c r="H131" t="s">
        <v>34</v>
      </c>
    </row>
    <row r="132" spans="1:8" x14ac:dyDescent="0.25">
      <c r="A132" s="1">
        <v>45855</v>
      </c>
      <c r="B132" t="s">
        <v>20</v>
      </c>
      <c r="C132">
        <v>3338.7509765625</v>
      </c>
      <c r="D132">
        <v>-6.223876953125</v>
      </c>
      <c r="E132">
        <v>-1.860664795905298E-3</v>
      </c>
      <c r="F132">
        <v>2.3759258894368029E-3</v>
      </c>
      <c r="G132" t="s">
        <v>33</v>
      </c>
      <c r="H132" t="s">
        <v>34</v>
      </c>
    </row>
    <row r="133" spans="1:8" x14ac:dyDescent="0.25">
      <c r="A133" s="1">
        <v>45854</v>
      </c>
      <c r="B133" t="s">
        <v>20</v>
      </c>
      <c r="C133">
        <v>3344.974853515625</v>
      </c>
      <c r="D133">
        <v>13.35595703125</v>
      </c>
      <c r="E133">
        <v>4.008848984901503E-3</v>
      </c>
      <c r="F133">
        <v>4.2365906853421009E-3</v>
      </c>
      <c r="G133" t="s">
        <v>33</v>
      </c>
      <c r="H133" t="s">
        <v>34</v>
      </c>
    </row>
    <row r="134" spans="1:8" x14ac:dyDescent="0.25">
      <c r="A134" s="1">
        <v>45853</v>
      </c>
      <c r="B134" t="s">
        <v>20</v>
      </c>
      <c r="C134">
        <v>3331.618896484375</v>
      </c>
      <c r="D134">
        <v>-13.451904296875</v>
      </c>
      <c r="E134">
        <v>-4.0214109350789062E-3</v>
      </c>
      <c r="F134">
        <v>2.2774170044059794E-4</v>
      </c>
      <c r="G134" t="s">
        <v>33</v>
      </c>
      <c r="H134" t="s">
        <v>34</v>
      </c>
    </row>
    <row r="135" spans="1:8" x14ac:dyDescent="0.25">
      <c r="A135" s="1">
        <v>45852</v>
      </c>
      <c r="B135" t="s">
        <v>20</v>
      </c>
      <c r="C135">
        <v>3345.07080078125</v>
      </c>
      <c r="D135">
        <v>-16.578369140625</v>
      </c>
      <c r="E135">
        <v>-4.9316178764158281E-3</v>
      </c>
      <c r="F135">
        <v>4.2491526355195042E-3</v>
      </c>
      <c r="G135" t="s">
        <v>33</v>
      </c>
      <c r="H135" t="s">
        <v>34</v>
      </c>
    </row>
    <row r="136" spans="1:8" x14ac:dyDescent="0.25">
      <c r="A136" s="1">
        <v>45851</v>
      </c>
      <c r="B136" t="s">
        <v>20</v>
      </c>
      <c r="C136">
        <v>3361.649169921875</v>
      </c>
      <c r="D136">
        <v>8.802490234375</v>
      </c>
      <c r="E136">
        <v>2.6253780966791762E-3</v>
      </c>
      <c r="F136">
        <v>9.1807705119353322E-3</v>
      </c>
      <c r="G136" t="s">
        <v>33</v>
      </c>
      <c r="H136" t="s">
        <v>34</v>
      </c>
    </row>
    <row r="137" spans="1:8" x14ac:dyDescent="0.25">
      <c r="A137" s="1">
        <v>45850</v>
      </c>
      <c r="B137" t="s">
        <v>20</v>
      </c>
      <c r="C137">
        <v>3352.8466796875</v>
      </c>
      <c r="D137">
        <v>4.13623046875</v>
      </c>
      <c r="E137">
        <v>1.2351711297449164E-3</v>
      </c>
      <c r="F137">
        <v>6.555392415256156E-3</v>
      </c>
      <c r="G137" t="s">
        <v>33</v>
      </c>
      <c r="H137" t="s">
        <v>34</v>
      </c>
    </row>
    <row r="138" spans="1:8" x14ac:dyDescent="0.25">
      <c r="A138" s="1">
        <v>45849</v>
      </c>
      <c r="B138" t="s">
        <v>20</v>
      </c>
      <c r="C138">
        <v>3348.71044921875</v>
      </c>
      <c r="D138">
        <v>28.4765625</v>
      </c>
      <c r="E138">
        <v>8.5766736535968224E-3</v>
      </c>
      <c r="F138">
        <v>5.3202212855112396E-3</v>
      </c>
      <c r="G138" t="s">
        <v>33</v>
      </c>
      <c r="H138" t="s">
        <v>34</v>
      </c>
    </row>
    <row r="139" spans="1:8" x14ac:dyDescent="0.25">
      <c r="A139" s="1">
        <v>45848</v>
      </c>
      <c r="B139" t="s">
        <v>20</v>
      </c>
      <c r="C139">
        <v>3320.23388671875</v>
      </c>
      <c r="D139">
        <v>5.082275390625</v>
      </c>
      <c r="E139">
        <v>1.5330446345978022E-3</v>
      </c>
      <c r="F139">
        <v>-3.2564523680855828E-3</v>
      </c>
      <c r="G139" t="s">
        <v>33</v>
      </c>
      <c r="H139" t="s">
        <v>34</v>
      </c>
    </row>
    <row r="140" spans="1:8" x14ac:dyDescent="0.25">
      <c r="A140" s="1">
        <v>45847</v>
      </c>
      <c r="B140" t="s">
        <v>20</v>
      </c>
      <c r="C140">
        <v>3315.151611328125</v>
      </c>
      <c r="D140">
        <v>13.3212890625</v>
      </c>
      <c r="E140">
        <v>4.0345165445567766E-3</v>
      </c>
      <c r="F140">
        <v>-4.789497002683385E-3</v>
      </c>
      <c r="G140" t="s">
        <v>33</v>
      </c>
      <c r="H140" t="s">
        <v>34</v>
      </c>
    </row>
    <row r="141" spans="1:8" x14ac:dyDescent="0.25">
      <c r="A141" s="1">
        <v>45846</v>
      </c>
      <c r="B141" t="s">
        <v>20</v>
      </c>
      <c r="C141">
        <v>3301.830322265625</v>
      </c>
      <c r="D141">
        <v>-29.394775390625</v>
      </c>
      <c r="E141">
        <v>-8.8240135472401615E-3</v>
      </c>
      <c r="F141">
        <v>-8.8240135472401615E-3</v>
      </c>
      <c r="G141" t="s">
        <v>33</v>
      </c>
      <c r="H141" t="s">
        <v>34</v>
      </c>
    </row>
    <row r="142" spans="1:8" x14ac:dyDescent="0.25">
      <c r="A142" s="1">
        <v>45828</v>
      </c>
      <c r="B142" t="s">
        <v>69</v>
      </c>
      <c r="C142">
        <v>75</v>
      </c>
      <c r="D142">
        <v>-0.6699981689453125</v>
      </c>
      <c r="E142">
        <v>-8.8542115125922471E-3</v>
      </c>
      <c r="F142">
        <v>0.18723840834317729</v>
      </c>
      <c r="G142" t="s">
        <v>33</v>
      </c>
      <c r="H142" t="s">
        <v>34</v>
      </c>
    </row>
    <row r="143" spans="1:8" x14ac:dyDescent="0.25">
      <c r="A143" s="1">
        <v>45827</v>
      </c>
      <c r="B143" t="s">
        <v>69</v>
      </c>
      <c r="C143">
        <v>75.669998168945313</v>
      </c>
      <c r="D143">
        <v>0.56999969482421875</v>
      </c>
      <c r="E143">
        <v>7.589876250405414E-3</v>
      </c>
      <c r="F143">
        <v>0.19609261985576953</v>
      </c>
      <c r="G143" t="s">
        <v>33</v>
      </c>
      <c r="H143" t="s">
        <v>34</v>
      </c>
    </row>
    <row r="144" spans="1:8" x14ac:dyDescent="0.25">
      <c r="A144" s="1">
        <v>45826</v>
      </c>
      <c r="B144" t="s">
        <v>69</v>
      </c>
      <c r="C144">
        <v>75.099998474121094</v>
      </c>
      <c r="D144">
        <v>-0.15000152587890625</v>
      </c>
      <c r="E144">
        <v>-1.9933757591881207E-3</v>
      </c>
      <c r="F144">
        <v>0.18850274360536412</v>
      </c>
      <c r="G144" t="s">
        <v>33</v>
      </c>
      <c r="H144" t="s">
        <v>34</v>
      </c>
    </row>
    <row r="145" spans="1:8" x14ac:dyDescent="0.25">
      <c r="A145" s="1">
        <v>45825</v>
      </c>
      <c r="B145" t="s">
        <v>69</v>
      </c>
      <c r="C145">
        <v>75.25</v>
      </c>
      <c r="D145">
        <v>3.1800003051757813</v>
      </c>
      <c r="E145">
        <v>4.4123772979621112E-2</v>
      </c>
      <c r="F145">
        <v>0.19049611936455224</v>
      </c>
      <c r="G145" t="s">
        <v>33</v>
      </c>
      <c r="H145" t="s">
        <v>34</v>
      </c>
    </row>
    <row r="146" spans="1:8" x14ac:dyDescent="0.25">
      <c r="A146" s="1">
        <v>45824</v>
      </c>
      <c r="B146" t="s">
        <v>69</v>
      </c>
      <c r="C146">
        <v>72.069999694824219</v>
      </c>
      <c r="D146">
        <v>-1.660003662109375</v>
      </c>
      <c r="E146">
        <v>-2.2514628869242603E-2</v>
      </c>
      <c r="F146">
        <v>0.14637234638493113</v>
      </c>
      <c r="G146" t="s">
        <v>33</v>
      </c>
      <c r="H146" t="s">
        <v>34</v>
      </c>
    </row>
    <row r="147" spans="1:8" x14ac:dyDescent="0.25">
      <c r="A147" s="1">
        <v>45823</v>
      </c>
      <c r="B147" t="s">
        <v>69</v>
      </c>
      <c r="C147">
        <v>73.730003356933594</v>
      </c>
      <c r="D147">
        <v>0.5500030517578125</v>
      </c>
      <c r="E147">
        <v>7.5157563468732924E-3</v>
      </c>
      <c r="F147">
        <v>0.16888697525417373</v>
      </c>
      <c r="G147" t="s">
        <v>33</v>
      </c>
      <c r="H147" t="s">
        <v>34</v>
      </c>
    </row>
    <row r="148" spans="1:8" x14ac:dyDescent="0.25">
      <c r="A148" s="1">
        <v>45821</v>
      </c>
      <c r="B148" t="s">
        <v>69</v>
      </c>
      <c r="C148">
        <v>73.180000305175781</v>
      </c>
      <c r="D148">
        <v>-0.73999786376953125</v>
      </c>
      <c r="E148">
        <v>-1.0010793859575817E-2</v>
      </c>
      <c r="F148">
        <v>0.16137121890730044</v>
      </c>
      <c r="G148" t="s">
        <v>33</v>
      </c>
      <c r="H148" t="s">
        <v>34</v>
      </c>
    </row>
    <row r="149" spans="1:8" x14ac:dyDescent="0.25">
      <c r="A149" s="1">
        <v>45820</v>
      </c>
      <c r="B149" t="s">
        <v>69</v>
      </c>
      <c r="C149">
        <v>73.919998168945313</v>
      </c>
      <c r="D149">
        <v>6.0099945068359375</v>
      </c>
      <c r="E149">
        <v>8.8499398950691477E-2</v>
      </c>
      <c r="F149">
        <v>0.17138201276687626</v>
      </c>
      <c r="G149" t="s">
        <v>33</v>
      </c>
      <c r="H149" t="s">
        <v>34</v>
      </c>
    </row>
    <row r="150" spans="1:8" x14ac:dyDescent="0.25">
      <c r="A150" s="1">
        <v>45819</v>
      </c>
      <c r="B150" t="s">
        <v>69</v>
      </c>
      <c r="C150">
        <v>67.910003662109375</v>
      </c>
      <c r="D150">
        <v>2.9500045776367188</v>
      </c>
      <c r="E150">
        <v>4.5412632684932674E-2</v>
      </c>
      <c r="F150">
        <v>8.288261381618478E-2</v>
      </c>
      <c r="G150" t="s">
        <v>33</v>
      </c>
      <c r="H150" t="s">
        <v>34</v>
      </c>
    </row>
    <row r="151" spans="1:8" x14ac:dyDescent="0.25">
      <c r="A151" s="1">
        <v>45818</v>
      </c>
      <c r="B151" t="s">
        <v>69</v>
      </c>
      <c r="C151">
        <v>64.959999084472656</v>
      </c>
      <c r="D151">
        <v>-0.44000244140625</v>
      </c>
      <c r="E151">
        <v>-6.7278659195770807E-3</v>
      </c>
      <c r="F151">
        <v>3.7469981131252106E-2</v>
      </c>
      <c r="G151" t="s">
        <v>33</v>
      </c>
      <c r="H151" t="s">
        <v>34</v>
      </c>
    </row>
    <row r="152" spans="1:8" x14ac:dyDescent="0.25">
      <c r="A152" s="1">
        <v>45817</v>
      </c>
      <c r="B152" t="s">
        <v>69</v>
      </c>
      <c r="C152">
        <v>65.400001525878906</v>
      </c>
      <c r="D152">
        <v>0.84999847412109375</v>
      </c>
      <c r="E152">
        <v>1.3168062493189137E-2</v>
      </c>
      <c r="F152">
        <v>4.4197847050829187E-2</v>
      </c>
      <c r="G152" t="s">
        <v>33</v>
      </c>
      <c r="H152" t="s">
        <v>34</v>
      </c>
    </row>
    <row r="153" spans="1:8" x14ac:dyDescent="0.25">
      <c r="A153" s="1">
        <v>45816</v>
      </c>
      <c r="B153" t="s">
        <v>69</v>
      </c>
      <c r="C153">
        <v>64.550003051757813</v>
      </c>
      <c r="D153">
        <v>-0.21999359130859375</v>
      </c>
      <c r="E153">
        <v>-3.396535474919582E-3</v>
      </c>
      <c r="F153">
        <v>3.102978455764005E-2</v>
      </c>
      <c r="G153" t="s">
        <v>33</v>
      </c>
      <c r="H153" t="s">
        <v>34</v>
      </c>
    </row>
    <row r="154" spans="1:8" x14ac:dyDescent="0.25">
      <c r="A154" s="1">
        <v>45814</v>
      </c>
      <c r="B154" t="s">
        <v>69</v>
      </c>
      <c r="C154">
        <v>64.769996643066406</v>
      </c>
      <c r="D154">
        <v>1.55999755859375</v>
      </c>
      <c r="E154">
        <v>2.4679601031301956E-2</v>
      </c>
      <c r="F154">
        <v>3.4426320032559632E-2</v>
      </c>
      <c r="G154" t="s">
        <v>33</v>
      </c>
      <c r="H154" t="s">
        <v>34</v>
      </c>
    </row>
    <row r="155" spans="1:8" x14ac:dyDescent="0.25">
      <c r="A155" s="1">
        <v>45813</v>
      </c>
      <c r="B155" t="s">
        <v>69</v>
      </c>
      <c r="C155">
        <v>63.209999084472656</v>
      </c>
      <c r="D155">
        <v>0.61999893188476563</v>
      </c>
      <c r="E155">
        <v>9.90571865111467E-3</v>
      </c>
      <c r="F155">
        <v>9.7467190012576754E-3</v>
      </c>
      <c r="G155" t="s">
        <v>33</v>
      </c>
      <c r="H155" t="s">
        <v>34</v>
      </c>
    </row>
    <row r="156" spans="1:8" x14ac:dyDescent="0.25">
      <c r="A156" s="1">
        <v>45812</v>
      </c>
      <c r="B156" t="s">
        <v>69</v>
      </c>
      <c r="C156">
        <v>62.590000152587891</v>
      </c>
      <c r="D156">
        <v>-0.57999801635742188</v>
      </c>
      <c r="E156">
        <v>-9.1815423962217091E-3</v>
      </c>
      <c r="F156">
        <v>-1.5899964985699455E-4</v>
      </c>
      <c r="G156" t="s">
        <v>33</v>
      </c>
      <c r="H156" t="s">
        <v>34</v>
      </c>
    </row>
    <row r="157" spans="1:8" x14ac:dyDescent="0.25">
      <c r="A157" s="1">
        <v>45811</v>
      </c>
      <c r="B157" t="s">
        <v>69</v>
      </c>
      <c r="C157">
        <v>63.169998168945313</v>
      </c>
      <c r="D157">
        <v>0.29999923706054688</v>
      </c>
      <c r="E157">
        <v>4.7717391785797592E-3</v>
      </c>
      <c r="F157">
        <v>9.0225427463647145E-3</v>
      </c>
      <c r="G157" t="s">
        <v>33</v>
      </c>
      <c r="H157" t="s">
        <v>34</v>
      </c>
    </row>
    <row r="158" spans="1:8" x14ac:dyDescent="0.25">
      <c r="A158" s="1">
        <v>45810</v>
      </c>
      <c r="B158" t="s">
        <v>69</v>
      </c>
      <c r="C158">
        <v>62.869998931884766</v>
      </c>
      <c r="D158">
        <v>0.43999862670898438</v>
      </c>
      <c r="E158">
        <v>7.04787160913245E-3</v>
      </c>
      <c r="F158">
        <v>4.2508035677849554E-3</v>
      </c>
      <c r="G158" t="s">
        <v>33</v>
      </c>
      <c r="H158" t="s">
        <v>34</v>
      </c>
    </row>
    <row r="159" spans="1:8" x14ac:dyDescent="0.25">
      <c r="A159" s="1">
        <v>45809</v>
      </c>
      <c r="B159" t="s">
        <v>69</v>
      </c>
      <c r="C159">
        <v>62.430000305175781</v>
      </c>
      <c r="D159">
        <v>1.6399993896484375</v>
      </c>
      <c r="E159">
        <v>2.6978110954914314E-2</v>
      </c>
      <c r="F159">
        <v>-2.7970680413474946E-3</v>
      </c>
      <c r="G159" t="s">
        <v>33</v>
      </c>
      <c r="H159" t="s">
        <v>34</v>
      </c>
    </row>
    <row r="160" spans="1:8" x14ac:dyDescent="0.25">
      <c r="A160" s="1">
        <v>45807</v>
      </c>
      <c r="B160" t="s">
        <v>69</v>
      </c>
      <c r="C160">
        <v>60.790000915527344</v>
      </c>
      <c r="D160">
        <v>0.13000106811523438</v>
      </c>
      <c r="E160">
        <v>2.1431102611646491E-3</v>
      </c>
      <c r="F160">
        <v>-2.9775178996261809E-2</v>
      </c>
      <c r="G160" t="s">
        <v>33</v>
      </c>
      <c r="H160" t="s">
        <v>34</v>
      </c>
    </row>
    <row r="161" spans="1:8" x14ac:dyDescent="0.25">
      <c r="A161" s="1">
        <v>45806</v>
      </c>
      <c r="B161" t="s">
        <v>69</v>
      </c>
      <c r="C161">
        <v>60.659999847412109</v>
      </c>
      <c r="D161">
        <v>-2</v>
      </c>
      <c r="E161">
        <v>-3.1918289257426458E-2</v>
      </c>
      <c r="F161">
        <v>-3.1918289257426458E-2</v>
      </c>
      <c r="G161" t="s">
        <v>33</v>
      </c>
      <c r="H161" t="s">
        <v>34</v>
      </c>
    </row>
    <row r="162" spans="1:8" x14ac:dyDescent="0.25">
      <c r="A162" s="1">
        <v>45866</v>
      </c>
      <c r="B162" t="s">
        <v>26</v>
      </c>
      <c r="C162">
        <v>98.086756664320944</v>
      </c>
      <c r="D162">
        <v>2.5709837683379533E-2</v>
      </c>
      <c r="E162">
        <v>2.6218196231209134E-4</v>
      </c>
      <c r="F162">
        <v>7.5598538149461714E-3</v>
      </c>
      <c r="G162" t="s">
        <v>36</v>
      </c>
      <c r="H162" t="s">
        <v>34</v>
      </c>
    </row>
    <row r="163" spans="1:8" x14ac:dyDescent="0.25">
      <c r="A163" s="1">
        <v>45865</v>
      </c>
      <c r="B163" t="s">
        <v>26</v>
      </c>
      <c r="C163">
        <v>98.061046826637565</v>
      </c>
      <c r="D163">
        <v>0.45557888217986431</v>
      </c>
      <c r="E163">
        <v>4.6675549205821287E-3</v>
      </c>
      <c r="F163">
        <v>7.29767185263408E-3</v>
      </c>
      <c r="G163" t="s">
        <v>36</v>
      </c>
      <c r="H163" t="s">
        <v>34</v>
      </c>
    </row>
    <row r="164" spans="1:8" x14ac:dyDescent="0.25">
      <c r="A164" s="1">
        <v>45863</v>
      </c>
      <c r="B164" t="s">
        <v>26</v>
      </c>
      <c r="C164">
        <v>97.6054679444577</v>
      </c>
      <c r="D164">
        <v>0.1463406760134518</v>
      </c>
      <c r="E164">
        <v>1.5015594753928774E-3</v>
      </c>
      <c r="F164">
        <v>2.6301169320519513E-3</v>
      </c>
      <c r="G164" t="s">
        <v>36</v>
      </c>
      <c r="H164" t="s">
        <v>34</v>
      </c>
    </row>
    <row r="165" spans="1:8" x14ac:dyDescent="0.25">
      <c r="A165" s="1">
        <v>45862</v>
      </c>
      <c r="B165" t="s">
        <v>26</v>
      </c>
      <c r="C165">
        <v>97.459127268444249</v>
      </c>
      <c r="D165">
        <v>0.27704963871622112</v>
      </c>
      <c r="E165">
        <v>2.8508305798091715E-3</v>
      </c>
      <c r="F165">
        <v>1.1285574566590739E-3</v>
      </c>
      <c r="G165" t="s">
        <v>36</v>
      </c>
      <c r="H165" t="s">
        <v>34</v>
      </c>
    </row>
    <row r="166" spans="1:8" x14ac:dyDescent="0.25">
      <c r="A166" s="1">
        <v>45861</v>
      </c>
      <c r="B166" t="s">
        <v>26</v>
      </c>
      <c r="C166">
        <v>97.182077629728028</v>
      </c>
      <c r="D166">
        <v>-0.19312060636457318</v>
      </c>
      <c r="E166">
        <v>-1.9832627800802083E-3</v>
      </c>
      <c r="F166">
        <v>-1.7222731231500976E-3</v>
      </c>
      <c r="G166" t="s">
        <v>36</v>
      </c>
      <c r="H166" t="s">
        <v>34</v>
      </c>
    </row>
    <row r="167" spans="1:8" x14ac:dyDescent="0.25">
      <c r="A167" s="1">
        <v>45860</v>
      </c>
      <c r="B167" t="s">
        <v>26</v>
      </c>
      <c r="C167">
        <v>97.375198236092601</v>
      </c>
      <c r="D167">
        <v>-0.46064031118699234</v>
      </c>
      <c r="E167">
        <v>-4.7082982885089386E-3</v>
      </c>
      <c r="F167">
        <v>2.6098965693011067E-4</v>
      </c>
      <c r="G167" t="s">
        <v>36</v>
      </c>
      <c r="H167" t="s">
        <v>34</v>
      </c>
    </row>
    <row r="168" spans="1:8" x14ac:dyDescent="0.25">
      <c r="A168" s="1">
        <v>45859</v>
      </c>
      <c r="B168" t="s">
        <v>26</v>
      </c>
      <c r="C168">
        <v>97.835838547279593</v>
      </c>
      <c r="D168">
        <v>-0.1003984243963032</v>
      </c>
      <c r="E168">
        <v>-1.0251407191124162E-3</v>
      </c>
      <c r="F168">
        <v>4.9692879454390493E-3</v>
      </c>
      <c r="G168" t="s">
        <v>36</v>
      </c>
      <c r="H168" t="s">
        <v>34</v>
      </c>
    </row>
    <row r="169" spans="1:8" x14ac:dyDescent="0.25">
      <c r="A169" s="1">
        <v>45858</v>
      </c>
      <c r="B169" t="s">
        <v>26</v>
      </c>
      <c r="C169">
        <v>97.936236971675896</v>
      </c>
      <c r="D169">
        <v>1.3823322276010686E-2</v>
      </c>
      <c r="E169">
        <v>1.4116606975700385E-4</v>
      </c>
      <c r="F169">
        <v>5.9944286645514655E-3</v>
      </c>
      <c r="G169" t="s">
        <v>36</v>
      </c>
      <c r="H169" t="s">
        <v>34</v>
      </c>
    </row>
    <row r="170" spans="1:8" x14ac:dyDescent="0.25">
      <c r="A170" s="1">
        <v>45857</v>
      </c>
      <c r="B170" t="s">
        <v>26</v>
      </c>
      <c r="C170">
        <v>97.922413649399886</v>
      </c>
      <c r="D170">
        <v>-0.5468593984653296</v>
      </c>
      <c r="E170">
        <v>-5.5536045056360228E-3</v>
      </c>
      <c r="F170">
        <v>5.8532625947944616E-3</v>
      </c>
      <c r="G170" t="s">
        <v>36</v>
      </c>
      <c r="H170" t="s">
        <v>34</v>
      </c>
    </row>
    <row r="171" spans="1:8" x14ac:dyDescent="0.25">
      <c r="A171" s="1">
        <v>45856</v>
      </c>
      <c r="B171" t="s">
        <v>26</v>
      </c>
      <c r="C171">
        <v>98.469273047865215</v>
      </c>
      <c r="D171">
        <v>-4.4358095515377727E-3</v>
      </c>
      <c r="E171">
        <v>-4.50456228673346E-5</v>
      </c>
      <c r="F171">
        <v>1.1406867100430484E-2</v>
      </c>
      <c r="G171" t="s">
        <v>36</v>
      </c>
      <c r="H171" t="s">
        <v>34</v>
      </c>
    </row>
    <row r="172" spans="1:8" x14ac:dyDescent="0.25">
      <c r="A172" s="1">
        <v>45855</v>
      </c>
      <c r="B172" t="s">
        <v>26</v>
      </c>
      <c r="C172">
        <v>98.473708857416753</v>
      </c>
      <c r="D172">
        <v>0.17669966691842376</v>
      </c>
      <c r="E172">
        <v>1.7976097988492423E-3</v>
      </c>
      <c r="F172">
        <v>1.1451912723297819E-2</v>
      </c>
      <c r="G172" t="s">
        <v>36</v>
      </c>
      <c r="H172" t="s">
        <v>34</v>
      </c>
    </row>
    <row r="173" spans="1:8" x14ac:dyDescent="0.25">
      <c r="A173" s="1">
        <v>45854</v>
      </c>
      <c r="B173" t="s">
        <v>26</v>
      </c>
      <c r="C173">
        <v>98.297009190498329</v>
      </c>
      <c r="D173">
        <v>-0.30202011557209119</v>
      </c>
      <c r="E173">
        <v>-3.0631144920764131E-3</v>
      </c>
      <c r="F173">
        <v>9.6543029244485767E-3</v>
      </c>
      <c r="G173" t="s">
        <v>36</v>
      </c>
      <c r="H173" t="s">
        <v>34</v>
      </c>
    </row>
    <row r="174" spans="1:8" x14ac:dyDescent="0.25">
      <c r="A174" s="1">
        <v>45853</v>
      </c>
      <c r="B174" t="s">
        <v>26</v>
      </c>
      <c r="C174">
        <v>98.59902930607042</v>
      </c>
      <c r="D174">
        <v>0.51921843311856719</v>
      </c>
      <c r="E174">
        <v>5.2938359943530688E-3</v>
      </c>
      <c r="F174">
        <v>1.271741741652499E-2</v>
      </c>
      <c r="G174" t="s">
        <v>36</v>
      </c>
      <c r="H174" t="s">
        <v>34</v>
      </c>
    </row>
    <row r="175" spans="1:8" x14ac:dyDescent="0.25">
      <c r="A175" s="1">
        <v>45852</v>
      </c>
      <c r="B175" t="s">
        <v>26</v>
      </c>
      <c r="C175">
        <v>98.079810872951853</v>
      </c>
      <c r="D175">
        <v>2.8018853240041608E-3</v>
      </c>
      <c r="E175">
        <v>2.8568217494973069E-5</v>
      </c>
      <c r="F175">
        <v>7.423581422171921E-3</v>
      </c>
      <c r="G175" t="s">
        <v>36</v>
      </c>
      <c r="H175" t="s">
        <v>34</v>
      </c>
    </row>
    <row r="176" spans="1:8" x14ac:dyDescent="0.25">
      <c r="A176" s="1">
        <v>45851</v>
      </c>
      <c r="B176" t="s">
        <v>26</v>
      </c>
      <c r="C176">
        <v>98.077008987627849</v>
      </c>
      <c r="D176">
        <v>4.3671597650813965E-3</v>
      </c>
      <c r="E176">
        <v>4.4529847301744141E-5</v>
      </c>
      <c r="F176">
        <v>7.3950132046769479E-3</v>
      </c>
      <c r="G176" t="s">
        <v>36</v>
      </c>
      <c r="H176" t="s">
        <v>34</v>
      </c>
    </row>
    <row r="177" spans="1:8" x14ac:dyDescent="0.25">
      <c r="A177" s="1">
        <v>45850</v>
      </c>
      <c r="B177" t="s">
        <v>26</v>
      </c>
      <c r="C177">
        <v>98.072641827862768</v>
      </c>
      <c r="D177">
        <v>0.23112149801352189</v>
      </c>
      <c r="E177">
        <v>2.3622026439731325E-3</v>
      </c>
      <c r="F177">
        <v>7.3504833573752038E-3</v>
      </c>
      <c r="G177" t="s">
        <v>36</v>
      </c>
      <c r="H177" t="s">
        <v>34</v>
      </c>
    </row>
    <row r="178" spans="1:8" x14ac:dyDescent="0.25">
      <c r="A178" s="1">
        <v>45849</v>
      </c>
      <c r="B178" t="s">
        <v>26</v>
      </c>
      <c r="C178">
        <v>97.841520329849246</v>
      </c>
      <c r="D178">
        <v>0.31431980893979983</v>
      </c>
      <c r="E178">
        <v>3.222893790254977E-3</v>
      </c>
      <c r="F178">
        <v>4.9882807134020712E-3</v>
      </c>
      <c r="G178" t="s">
        <v>36</v>
      </c>
      <c r="H178" t="s">
        <v>34</v>
      </c>
    </row>
    <row r="179" spans="1:8" x14ac:dyDescent="0.25">
      <c r="A179" s="1">
        <v>45848</v>
      </c>
      <c r="B179" t="s">
        <v>26</v>
      </c>
      <c r="C179">
        <v>97.527200520909446</v>
      </c>
      <c r="D179">
        <v>8.1007982946360357E-2</v>
      </c>
      <c r="E179">
        <v>8.3130988329593869E-4</v>
      </c>
      <c r="F179">
        <v>1.7653869231470942E-3</v>
      </c>
      <c r="G179" t="s">
        <v>36</v>
      </c>
      <c r="H179" t="s">
        <v>34</v>
      </c>
    </row>
    <row r="180" spans="1:8" x14ac:dyDescent="0.25">
      <c r="A180" s="1">
        <v>45847</v>
      </c>
      <c r="B180" t="s">
        <v>26</v>
      </c>
      <c r="C180">
        <v>97.446192537963086</v>
      </c>
      <c r="D180">
        <v>-1.3660853830103292E-2</v>
      </c>
      <c r="E180">
        <v>-1.4016903734903607E-4</v>
      </c>
      <c r="F180">
        <v>9.3407703985115553E-4</v>
      </c>
      <c r="G180" t="s">
        <v>36</v>
      </c>
      <c r="H180" t="s">
        <v>34</v>
      </c>
    </row>
    <row r="181" spans="1:8" x14ac:dyDescent="0.25">
      <c r="A181" s="1">
        <v>45846</v>
      </c>
      <c r="B181" t="s">
        <v>26</v>
      </c>
      <c r="C181">
        <v>97.459853391793189</v>
      </c>
      <c r="D181">
        <v>0.10458351675801225</v>
      </c>
      <c r="E181">
        <v>1.0742460772001916E-3</v>
      </c>
      <c r="F181">
        <v>1.0742460772001916E-3</v>
      </c>
      <c r="G181" t="s">
        <v>36</v>
      </c>
      <c r="H181" t="s">
        <v>34</v>
      </c>
    </row>
  </sheetData>
  <phoneticPr fontId="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workbookViewId="0">
      <selection sqref="A1:J31"/>
    </sheetView>
  </sheetViews>
  <sheetFormatPr defaultRowHeight="15" x14ac:dyDescent="0.25"/>
  <cols>
    <col min="1" max="1" width="11.42578125" bestFit="1" customWidth="1"/>
    <col min="2" max="5" width="81.140625" bestFit="1" customWidth="1"/>
    <col min="6" max="6" width="17.42578125" bestFit="1" customWidth="1"/>
    <col min="7" max="8" width="13.85546875" bestFit="1" customWidth="1"/>
    <col min="9" max="9" width="9.28515625" bestFit="1" customWidth="1"/>
    <col min="10" max="10" width="13.42578125" bestFit="1" customWidth="1"/>
    <col min="11" max="11" width="13.42578125" customWidth="1"/>
    <col min="12" max="13" width="13.28515625" bestFit="1" customWidth="1"/>
  </cols>
  <sheetData>
    <row r="1" spans="1:10" x14ac:dyDescent="0.25">
      <c r="A1" t="s">
        <v>1</v>
      </c>
      <c r="B1" t="s">
        <v>2</v>
      </c>
      <c r="C1" t="s">
        <v>3</v>
      </c>
      <c r="D1" t="s">
        <v>4</v>
      </c>
      <c r="E1" t="s">
        <v>5</v>
      </c>
      <c r="F1" t="s">
        <v>6</v>
      </c>
      <c r="G1" t="s">
        <v>0</v>
      </c>
      <c r="H1" t="s">
        <v>7</v>
      </c>
      <c r="I1" t="s">
        <v>8</v>
      </c>
      <c r="J1" t="s">
        <v>67</v>
      </c>
    </row>
    <row r="2" spans="1:10" x14ac:dyDescent="0.25">
      <c r="A2" t="s">
        <v>10</v>
      </c>
      <c r="B2" t="s">
        <v>84</v>
      </c>
      <c r="C2" t="s">
        <v>85</v>
      </c>
      <c r="D2" t="s">
        <v>86</v>
      </c>
      <c r="E2" t="s">
        <v>87</v>
      </c>
      <c r="F2" s="1">
        <v>45866.794062499997</v>
      </c>
      <c r="G2" t="s">
        <v>9</v>
      </c>
      <c r="H2">
        <v>70</v>
      </c>
      <c r="I2" t="s">
        <v>15</v>
      </c>
      <c r="J2" t="s">
        <v>12</v>
      </c>
    </row>
    <row r="3" spans="1:10" x14ac:dyDescent="0.25">
      <c r="A3" t="s">
        <v>44</v>
      </c>
      <c r="B3" t="s">
        <v>88</v>
      </c>
      <c r="C3" t="s">
        <v>89</v>
      </c>
      <c r="D3" t="s">
        <v>90</v>
      </c>
      <c r="E3" t="s">
        <v>91</v>
      </c>
      <c r="F3" s="1">
        <v>45866.660416666666</v>
      </c>
      <c r="G3" t="s">
        <v>9</v>
      </c>
      <c r="H3">
        <v>88</v>
      </c>
      <c r="I3" t="s">
        <v>11</v>
      </c>
      <c r="J3" t="s">
        <v>12</v>
      </c>
    </row>
    <row r="4" spans="1:10" x14ac:dyDescent="0.25">
      <c r="A4" t="s">
        <v>14</v>
      </c>
      <c r="B4" t="s">
        <v>92</v>
      </c>
      <c r="C4" t="s">
        <v>93</v>
      </c>
      <c r="D4" t="s">
        <v>94</v>
      </c>
      <c r="E4" t="s">
        <v>95</v>
      </c>
      <c r="F4" s="1">
        <v>45866.443055555559</v>
      </c>
      <c r="G4" t="s">
        <v>9</v>
      </c>
      <c r="H4">
        <v>82</v>
      </c>
      <c r="I4" t="s">
        <v>11</v>
      </c>
      <c r="J4" t="s">
        <v>12</v>
      </c>
    </row>
    <row r="5" spans="1:10" x14ac:dyDescent="0.25">
      <c r="A5" t="s">
        <v>44</v>
      </c>
      <c r="B5" t="s">
        <v>96</v>
      </c>
      <c r="C5" t="s">
        <v>97</v>
      </c>
      <c r="D5" t="s">
        <v>98</v>
      </c>
      <c r="E5" t="s">
        <v>99</v>
      </c>
      <c r="F5" s="1">
        <v>45866.432638888888</v>
      </c>
      <c r="G5" t="s">
        <v>9</v>
      </c>
      <c r="H5">
        <v>70</v>
      </c>
      <c r="I5" t="s">
        <v>13</v>
      </c>
      <c r="J5" t="s">
        <v>16</v>
      </c>
    </row>
    <row r="6" spans="1:10" x14ac:dyDescent="0.25">
      <c r="A6" t="s">
        <v>70</v>
      </c>
      <c r="B6" t="s">
        <v>100</v>
      </c>
      <c r="C6" t="s">
        <v>101</v>
      </c>
      <c r="D6" t="s">
        <v>102</v>
      </c>
      <c r="E6" t="s">
        <v>103</v>
      </c>
      <c r="F6" s="1">
        <v>45866.393703703703</v>
      </c>
      <c r="G6" t="s">
        <v>9</v>
      </c>
      <c r="H6">
        <v>73</v>
      </c>
      <c r="I6" t="s">
        <v>13</v>
      </c>
      <c r="J6" t="s">
        <v>16</v>
      </c>
    </row>
    <row r="7" spans="1:10" x14ac:dyDescent="0.25">
      <c r="A7" t="s">
        <v>70</v>
      </c>
      <c r="B7" t="s">
        <v>104</v>
      </c>
      <c r="C7" t="s">
        <v>105</v>
      </c>
      <c r="D7" t="s">
        <v>106</v>
      </c>
      <c r="E7" t="s">
        <v>107</v>
      </c>
      <c r="F7" s="1">
        <v>45866.337650462963</v>
      </c>
      <c r="G7" t="s">
        <v>9</v>
      </c>
      <c r="H7">
        <v>74</v>
      </c>
      <c r="I7" t="s">
        <v>15</v>
      </c>
      <c r="J7" t="s">
        <v>16</v>
      </c>
    </row>
    <row r="8" spans="1:10" x14ac:dyDescent="0.25">
      <c r="A8" t="s">
        <v>70</v>
      </c>
      <c r="B8" t="s">
        <v>71</v>
      </c>
      <c r="C8" t="s">
        <v>108</v>
      </c>
      <c r="D8" t="s">
        <v>72</v>
      </c>
      <c r="E8" t="s">
        <v>73</v>
      </c>
      <c r="F8" s="1">
        <v>45866.167361111111</v>
      </c>
      <c r="G8" t="s">
        <v>9</v>
      </c>
      <c r="H8">
        <v>76</v>
      </c>
      <c r="I8" t="s">
        <v>15</v>
      </c>
      <c r="J8" t="s">
        <v>53</v>
      </c>
    </row>
    <row r="9" spans="1:10" x14ac:dyDescent="0.25">
      <c r="A9" t="s">
        <v>70</v>
      </c>
      <c r="B9" t="s">
        <v>109</v>
      </c>
      <c r="C9" t="s">
        <v>110</v>
      </c>
      <c r="D9" t="s">
        <v>111</v>
      </c>
      <c r="E9" t="s">
        <v>112</v>
      </c>
      <c r="F9" s="1">
        <v>45866.041666666664</v>
      </c>
      <c r="G9" t="s">
        <v>9</v>
      </c>
      <c r="H9">
        <v>80</v>
      </c>
      <c r="I9" t="s">
        <v>11</v>
      </c>
      <c r="J9" t="s">
        <v>12</v>
      </c>
    </row>
    <row r="10" spans="1:10" x14ac:dyDescent="0.25">
      <c r="A10" t="s">
        <v>14</v>
      </c>
      <c r="B10" t="s">
        <v>113</v>
      </c>
      <c r="C10" t="s">
        <v>114</v>
      </c>
      <c r="D10" t="s">
        <v>115</v>
      </c>
      <c r="E10" t="s">
        <v>116</v>
      </c>
      <c r="F10" s="1">
        <v>45865.001388888886</v>
      </c>
      <c r="G10" t="s">
        <v>9</v>
      </c>
      <c r="H10">
        <v>76</v>
      </c>
      <c r="I10" t="s">
        <v>13</v>
      </c>
      <c r="J10" t="s">
        <v>12</v>
      </c>
    </row>
    <row r="11" spans="1:10" x14ac:dyDescent="0.25">
      <c r="A11" t="s">
        <v>10</v>
      </c>
      <c r="B11" t="s">
        <v>117</v>
      </c>
      <c r="C11" t="s">
        <v>118</v>
      </c>
      <c r="D11" t="s">
        <v>119</v>
      </c>
      <c r="E11" t="s">
        <v>120</v>
      </c>
      <c r="F11" s="1">
        <v>45862.589583333334</v>
      </c>
      <c r="G11" t="s">
        <v>9</v>
      </c>
      <c r="H11">
        <v>71</v>
      </c>
      <c r="I11" t="s">
        <v>11</v>
      </c>
      <c r="J11" t="s">
        <v>12</v>
      </c>
    </row>
    <row r="12" spans="1:10" x14ac:dyDescent="0.25">
      <c r="A12" t="s">
        <v>44</v>
      </c>
      <c r="B12" t="s">
        <v>121</v>
      </c>
      <c r="C12" t="s">
        <v>122</v>
      </c>
      <c r="D12" t="s">
        <v>123</v>
      </c>
      <c r="E12" t="s">
        <v>124</v>
      </c>
      <c r="F12" s="1">
        <v>45866.729166666664</v>
      </c>
      <c r="G12" t="s">
        <v>17</v>
      </c>
      <c r="H12">
        <v>90</v>
      </c>
      <c r="I12" t="s">
        <v>13</v>
      </c>
      <c r="J12" t="s">
        <v>12</v>
      </c>
    </row>
    <row r="13" spans="1:10" x14ac:dyDescent="0.25">
      <c r="A13" t="s">
        <v>10</v>
      </c>
      <c r="B13" t="s">
        <v>125</v>
      </c>
      <c r="C13" t="s">
        <v>126</v>
      </c>
      <c r="D13" t="s">
        <v>127</v>
      </c>
      <c r="E13" t="s">
        <v>128</v>
      </c>
      <c r="F13" s="1">
        <v>45866.708333333336</v>
      </c>
      <c r="G13" t="s">
        <v>17</v>
      </c>
      <c r="H13">
        <v>100</v>
      </c>
      <c r="I13" t="s">
        <v>15</v>
      </c>
      <c r="J13" t="s">
        <v>12</v>
      </c>
    </row>
    <row r="14" spans="1:10" x14ac:dyDescent="0.25">
      <c r="A14" t="s">
        <v>10</v>
      </c>
      <c r="B14" t="s">
        <v>74</v>
      </c>
      <c r="C14" t="s">
        <v>129</v>
      </c>
      <c r="D14" t="s">
        <v>75</v>
      </c>
      <c r="E14" t="s">
        <v>76</v>
      </c>
      <c r="F14" s="1">
        <v>45866.474999999999</v>
      </c>
      <c r="G14" t="s">
        <v>17</v>
      </c>
      <c r="H14">
        <v>76</v>
      </c>
      <c r="I14" t="s">
        <v>13</v>
      </c>
      <c r="J14" t="s">
        <v>16</v>
      </c>
    </row>
    <row r="15" spans="1:10" x14ac:dyDescent="0.25">
      <c r="A15" t="s">
        <v>70</v>
      </c>
      <c r="B15" t="s">
        <v>130</v>
      </c>
      <c r="C15" t="s">
        <v>131</v>
      </c>
      <c r="D15" t="s">
        <v>132</v>
      </c>
      <c r="E15" t="s">
        <v>133</v>
      </c>
      <c r="F15" s="1">
        <v>45866.420659722222</v>
      </c>
      <c r="G15" t="s">
        <v>17</v>
      </c>
      <c r="H15">
        <v>84</v>
      </c>
      <c r="I15" t="s">
        <v>15</v>
      </c>
      <c r="J15" t="s">
        <v>12</v>
      </c>
    </row>
    <row r="16" spans="1:10" x14ac:dyDescent="0.25">
      <c r="A16" t="s">
        <v>70</v>
      </c>
      <c r="B16" t="s">
        <v>134</v>
      </c>
      <c r="C16" t="s">
        <v>135</v>
      </c>
      <c r="D16" t="s">
        <v>136</v>
      </c>
      <c r="E16" t="s">
        <v>137</v>
      </c>
      <c r="F16" s="1">
        <v>45866.213888888888</v>
      </c>
      <c r="G16" t="s">
        <v>17</v>
      </c>
      <c r="H16">
        <v>84</v>
      </c>
      <c r="I16" t="s">
        <v>15</v>
      </c>
      <c r="J16" t="s">
        <v>16</v>
      </c>
    </row>
    <row r="17" spans="1:10" x14ac:dyDescent="0.25">
      <c r="A17" t="s">
        <v>70</v>
      </c>
      <c r="B17" t="s">
        <v>138</v>
      </c>
      <c r="C17" t="s">
        <v>139</v>
      </c>
      <c r="D17" t="s">
        <v>140</v>
      </c>
      <c r="E17" t="s">
        <v>141</v>
      </c>
      <c r="F17" s="1">
        <v>45866.106249999997</v>
      </c>
      <c r="G17" t="s">
        <v>17</v>
      </c>
      <c r="H17">
        <v>90</v>
      </c>
      <c r="I17" t="s">
        <v>11</v>
      </c>
      <c r="J17" t="s">
        <v>53</v>
      </c>
    </row>
    <row r="18" spans="1:10" x14ac:dyDescent="0.25">
      <c r="A18" t="s">
        <v>70</v>
      </c>
      <c r="B18" t="s">
        <v>142</v>
      </c>
      <c r="C18" t="s">
        <v>143</v>
      </c>
      <c r="D18" t="s">
        <v>144</v>
      </c>
      <c r="E18" t="s">
        <v>145</v>
      </c>
      <c r="F18" s="1">
        <v>45866.065567129626</v>
      </c>
      <c r="G18" t="s">
        <v>17</v>
      </c>
      <c r="H18">
        <v>78</v>
      </c>
      <c r="I18" t="s">
        <v>15</v>
      </c>
      <c r="J18" t="s">
        <v>12</v>
      </c>
    </row>
    <row r="19" spans="1:10" x14ac:dyDescent="0.25">
      <c r="A19" t="s">
        <v>44</v>
      </c>
      <c r="B19" t="s">
        <v>146</v>
      </c>
      <c r="C19" t="s">
        <v>147</v>
      </c>
      <c r="D19" t="s">
        <v>148</v>
      </c>
      <c r="E19" t="s">
        <v>149</v>
      </c>
      <c r="F19" s="1">
        <v>45864.59375</v>
      </c>
      <c r="G19" t="s">
        <v>17</v>
      </c>
      <c r="H19">
        <v>75</v>
      </c>
      <c r="I19" t="s">
        <v>11</v>
      </c>
      <c r="J19" t="s">
        <v>12</v>
      </c>
    </row>
    <row r="20" spans="1:10" x14ac:dyDescent="0.25">
      <c r="A20" t="s">
        <v>70</v>
      </c>
      <c r="B20" t="s">
        <v>150</v>
      </c>
      <c r="C20" t="s">
        <v>151</v>
      </c>
      <c r="D20" t="s">
        <v>152</v>
      </c>
      <c r="E20" t="s">
        <v>153</v>
      </c>
      <c r="F20" s="1">
        <v>45864.113182870373</v>
      </c>
      <c r="G20" t="s">
        <v>17</v>
      </c>
      <c r="H20">
        <v>78</v>
      </c>
      <c r="I20" t="s">
        <v>15</v>
      </c>
      <c r="J20" t="s">
        <v>12</v>
      </c>
    </row>
    <row r="21" spans="1:10" x14ac:dyDescent="0.25">
      <c r="A21" t="s">
        <v>10</v>
      </c>
      <c r="B21" t="s">
        <v>154</v>
      </c>
      <c r="C21" t="s">
        <v>155</v>
      </c>
      <c r="D21" t="s">
        <v>156</v>
      </c>
      <c r="E21" t="s">
        <v>157</v>
      </c>
      <c r="F21" s="1">
        <v>45862.349733796298</v>
      </c>
      <c r="G21" t="s">
        <v>17</v>
      </c>
      <c r="H21">
        <v>75</v>
      </c>
      <c r="I21" t="s">
        <v>13</v>
      </c>
      <c r="J21" t="s">
        <v>16</v>
      </c>
    </row>
    <row r="22" spans="1:10" x14ac:dyDescent="0.25">
      <c r="A22" t="s">
        <v>14</v>
      </c>
      <c r="B22" t="s">
        <v>158</v>
      </c>
      <c r="C22" t="s">
        <v>159</v>
      </c>
      <c r="D22" t="s">
        <v>160</v>
      </c>
      <c r="E22" t="s">
        <v>161</v>
      </c>
      <c r="F22" s="1">
        <v>45866.78125</v>
      </c>
      <c r="G22" t="s">
        <v>18</v>
      </c>
      <c r="H22">
        <v>82</v>
      </c>
      <c r="I22" t="s">
        <v>13</v>
      </c>
      <c r="J22" t="s">
        <v>12</v>
      </c>
    </row>
    <row r="23" spans="1:10" x14ac:dyDescent="0.25">
      <c r="A23" t="s">
        <v>10</v>
      </c>
      <c r="B23" t="s">
        <v>162</v>
      </c>
      <c r="C23" t="s">
        <v>163</v>
      </c>
      <c r="D23" t="s">
        <v>164</v>
      </c>
      <c r="E23" t="s">
        <v>165</v>
      </c>
      <c r="F23" s="1">
        <v>45866.767361111109</v>
      </c>
      <c r="G23" t="s">
        <v>18</v>
      </c>
      <c r="H23">
        <v>76</v>
      </c>
      <c r="I23" t="s">
        <v>13</v>
      </c>
      <c r="J23" t="s">
        <v>12</v>
      </c>
    </row>
    <row r="24" spans="1:10" x14ac:dyDescent="0.25">
      <c r="A24" t="s">
        <v>10</v>
      </c>
      <c r="B24" t="s">
        <v>166</v>
      </c>
      <c r="C24" t="s">
        <v>167</v>
      </c>
      <c r="D24" t="s">
        <v>168</v>
      </c>
      <c r="E24" t="s">
        <v>169</v>
      </c>
      <c r="F24" s="1">
        <v>45866.657777777778</v>
      </c>
      <c r="G24" t="s">
        <v>18</v>
      </c>
      <c r="H24">
        <v>89</v>
      </c>
      <c r="I24" t="s">
        <v>15</v>
      </c>
      <c r="J24" t="s">
        <v>16</v>
      </c>
    </row>
    <row r="25" spans="1:10" x14ac:dyDescent="0.25">
      <c r="A25" t="s">
        <v>14</v>
      </c>
      <c r="B25" t="s">
        <v>170</v>
      </c>
      <c r="C25" t="s">
        <v>171</v>
      </c>
      <c r="D25" t="s">
        <v>172</v>
      </c>
      <c r="E25" t="s">
        <v>173</v>
      </c>
      <c r="F25" s="1">
        <v>45866.65625</v>
      </c>
      <c r="G25" t="s">
        <v>18</v>
      </c>
      <c r="H25">
        <v>83</v>
      </c>
      <c r="I25" t="s">
        <v>13</v>
      </c>
      <c r="J25" t="s">
        <v>16</v>
      </c>
    </row>
    <row r="26" spans="1:10" x14ac:dyDescent="0.25">
      <c r="A26" t="s">
        <v>10</v>
      </c>
      <c r="B26" t="s">
        <v>77</v>
      </c>
      <c r="C26" t="s">
        <v>174</v>
      </c>
      <c r="D26" t="s">
        <v>78</v>
      </c>
      <c r="E26" t="s">
        <v>79</v>
      </c>
      <c r="F26" s="1">
        <v>45866.486145833333</v>
      </c>
      <c r="G26" t="s">
        <v>18</v>
      </c>
      <c r="H26">
        <v>89</v>
      </c>
      <c r="I26" t="s">
        <v>13</v>
      </c>
      <c r="J26" t="s">
        <v>12</v>
      </c>
    </row>
    <row r="27" spans="1:10" x14ac:dyDescent="0.25">
      <c r="A27" t="s">
        <v>44</v>
      </c>
      <c r="B27" t="s">
        <v>175</v>
      </c>
      <c r="C27" t="s">
        <v>176</v>
      </c>
      <c r="D27" t="s">
        <v>177</v>
      </c>
      <c r="E27" t="s">
        <v>178</v>
      </c>
      <c r="F27" s="1">
        <v>45866.336111111108</v>
      </c>
      <c r="G27" t="s">
        <v>18</v>
      </c>
      <c r="H27">
        <v>71</v>
      </c>
      <c r="I27" t="s">
        <v>11</v>
      </c>
      <c r="J27" t="s">
        <v>12</v>
      </c>
    </row>
    <row r="28" spans="1:10" x14ac:dyDescent="0.25">
      <c r="A28" t="s">
        <v>14</v>
      </c>
      <c r="B28" t="s">
        <v>179</v>
      </c>
      <c r="C28" t="s">
        <v>180</v>
      </c>
      <c r="D28" t="s">
        <v>181</v>
      </c>
      <c r="E28" t="s">
        <v>182</v>
      </c>
      <c r="F28" s="1">
        <v>45865.35833333333</v>
      </c>
      <c r="G28" t="s">
        <v>18</v>
      </c>
      <c r="H28">
        <v>79</v>
      </c>
      <c r="I28" t="s">
        <v>13</v>
      </c>
      <c r="J28" t="s">
        <v>53</v>
      </c>
    </row>
    <row r="29" spans="1:10" x14ac:dyDescent="0.25">
      <c r="A29" t="s">
        <v>44</v>
      </c>
      <c r="B29" t="s">
        <v>183</v>
      </c>
      <c r="C29" t="s">
        <v>184</v>
      </c>
      <c r="D29" t="s">
        <v>185</v>
      </c>
      <c r="E29" t="s">
        <v>186</v>
      </c>
      <c r="F29" s="1">
        <v>45865.229166666664</v>
      </c>
      <c r="G29" t="s">
        <v>18</v>
      </c>
      <c r="H29">
        <v>81</v>
      </c>
      <c r="I29" t="s">
        <v>13</v>
      </c>
      <c r="J29" t="s">
        <v>12</v>
      </c>
    </row>
    <row r="30" spans="1:10" x14ac:dyDescent="0.25">
      <c r="A30" t="s">
        <v>14</v>
      </c>
      <c r="B30" t="s">
        <v>187</v>
      </c>
      <c r="C30" t="s">
        <v>188</v>
      </c>
      <c r="D30" t="s">
        <v>189</v>
      </c>
      <c r="E30" t="s">
        <v>190</v>
      </c>
      <c r="F30" s="1">
        <v>45864.495833333334</v>
      </c>
      <c r="G30" t="s">
        <v>18</v>
      </c>
      <c r="H30">
        <v>76</v>
      </c>
      <c r="I30" t="s">
        <v>11</v>
      </c>
      <c r="J30" t="s">
        <v>16</v>
      </c>
    </row>
    <row r="31" spans="1:10" x14ac:dyDescent="0.25">
      <c r="A31" t="s">
        <v>44</v>
      </c>
      <c r="B31" t="s">
        <v>191</v>
      </c>
      <c r="C31" t="s">
        <v>192</v>
      </c>
      <c r="D31" t="s">
        <v>193</v>
      </c>
      <c r="E31" t="s">
        <v>194</v>
      </c>
      <c r="F31" s="1">
        <v>45864.479166666664</v>
      </c>
      <c r="G31" t="s">
        <v>18</v>
      </c>
      <c r="H31">
        <v>76</v>
      </c>
      <c r="I31" t="s">
        <v>13</v>
      </c>
      <c r="J31" t="s">
        <v>12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report 8h30</vt:lpstr>
      <vt:lpstr>daily_8h30_time</vt:lpstr>
      <vt:lpstr>daily_8h30_mm</vt:lpstr>
      <vt:lpstr>news 8h30</vt:lpstr>
      <vt:lpstr>data 8h30</vt:lpstr>
      <vt:lpstr>daily_8h30_data</vt:lpstr>
      <vt:lpstr>daily_8h30_news</vt:lpstr>
      <vt:lpstr>'report 8h30'!Print_Area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2025-07-28T10:11:08Z</cp:lastPrinted>
  <dcterms:created xsi:type="dcterms:W3CDTF">2015-06-05T18:17:20Z</dcterms:created>
  <dcterms:modified xsi:type="dcterms:W3CDTF">2025-07-28T14:21:52Z</dcterms:modified>
</cp:coreProperties>
</file>