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20E4A4B9-AD6F-43E3-9ABF-717A0E87700E}" xr6:coauthVersionLast="47" xr6:coauthVersionMax="47" xr10:uidLastSave="{00000000-0000-0000-0000-000000000000}"/>
  <bookViews>
    <workbookView xWindow="-120" yWindow="-120" windowWidth="38640" windowHeight="15720" xr2:uid="{00000000-000D-0000-FFFF-FFFF00000000}"/>
  </bookViews>
  <sheets>
    <sheet name="report 8h30" sheetId="9" r:id="rId1"/>
    <sheet name="daily_8h30_time" sheetId="10" state="hidden" r:id="rId2"/>
    <sheet name="news 8h30" sheetId="11" r:id="rId3"/>
    <sheet name="data 8h30" sheetId="8" state="hidden" r:id="rId4"/>
    <sheet name="daily_8h30_data" sheetId="4" state="hidden" r:id="rId5"/>
    <sheet name="daily_8h30_news" sheetId="2" r:id="rId6"/>
  </sheets>
  <definedNames>
    <definedName name="ExternalData_1" localSheetId="5" hidden="1">daily_8h30_news!$A$1:$J$31</definedName>
    <definedName name="ExternalData_1" localSheetId="1" hidden="1">daily_8h30_time!$A$1:$B$2</definedName>
    <definedName name="ExternalData_3" localSheetId="4" hidden="1">daily_8h30_data!$A$1:$H$181</definedName>
    <definedName name="_xlnm.Print_Area" localSheetId="0">'report 8h30'!$A$1,'report 8h30'!$B$2:$N$26,'report 8h30'!$O$27:$Z$62,'report 8h30'!$AA$63:$AI$72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 i="11" l="1" a="1"/>
  <c r="B26" i="11" s="1"/>
  <c r="B14" i="11" a="1"/>
  <c r="B14" i="11" s="1"/>
  <c r="V32" i="9" a="1"/>
  <c r="V32" i="9" s="1"/>
  <c r="B2" i="11" a="1"/>
  <c r="B2" i="11" s="1"/>
  <c r="A36" i="11"/>
  <c r="A35" i="11"/>
  <c r="A34" i="11"/>
  <c r="A33" i="11"/>
  <c r="A32" i="11"/>
  <c r="A31" i="11"/>
  <c r="A30" i="11"/>
  <c r="A29" i="11"/>
  <c r="A28" i="11"/>
  <c r="A27" i="11"/>
  <c r="A24" i="11"/>
  <c r="A23" i="11"/>
  <c r="A22" i="11"/>
  <c r="A21" i="11"/>
  <c r="A20" i="11"/>
  <c r="A19" i="11"/>
  <c r="A18" i="11"/>
  <c r="A17" i="11"/>
  <c r="A16" i="11"/>
  <c r="A15" i="11"/>
  <c r="A5" i="11"/>
  <c r="A6" i="11"/>
  <c r="A7" i="11"/>
  <c r="A8" i="11"/>
  <c r="A9" i="11"/>
  <c r="A10" i="11"/>
  <c r="A11" i="11"/>
  <c r="A12" i="11"/>
  <c r="A4" i="11"/>
  <c r="A3" i="11"/>
  <c r="A2" i="9" l="1"/>
  <c r="Y61" i="9" l="1"/>
  <c r="Y49" i="9"/>
  <c r="Y37" i="9" l="1"/>
  <c r="P30" i="9" l="1" a="1"/>
  <c r="P30" i="9" s="1"/>
  <c r="K34" i="9" a="1"/>
  <c r="K34" i="9" s="1"/>
  <c r="P34" i="9" s="1"/>
  <c r="K60" i="9" a="1"/>
  <c r="K59" i="9" a="1"/>
  <c r="K58" i="9" a="1"/>
  <c r="V56" i="9" a="1"/>
  <c r="V56" i="9" s="1"/>
  <c r="U55" i="9" a="1"/>
  <c r="U55" i="9" s="1"/>
  <c r="P54" i="9" a="1"/>
  <c r="P54" i="9" s="1"/>
  <c r="U54" i="9" a="1"/>
  <c r="U54" i="9" s="1"/>
  <c r="U31" i="9" a="1"/>
  <c r="U31" i="9" s="1"/>
  <c r="K35" i="9" a="1"/>
  <c r="K35" i="9" s="1"/>
  <c r="V44" i="9" a="1"/>
  <c r="V44" i="9" s="1"/>
  <c r="K46" i="9" a="1"/>
  <c r="K47" i="9" a="1"/>
  <c r="U42" i="9" a="1"/>
  <c r="U42" i="9" s="1"/>
  <c r="K48" i="9" a="1"/>
  <c r="P42" i="9" a="1"/>
  <c r="P42" i="9" s="1"/>
  <c r="U43" i="9" a="1"/>
  <c r="U43" i="9" s="1"/>
  <c r="U30" i="9" a="1"/>
  <c r="U30" i="9" s="1"/>
  <c r="K36" i="9" a="1"/>
  <c r="K36" i="9" s="1"/>
  <c r="Q36" i="9" s="1"/>
  <c r="K47" i="9" l="1"/>
  <c r="P47" i="9" s="1"/>
  <c r="X47" i="9"/>
  <c r="S47" i="9"/>
  <c r="Y36" i="9"/>
  <c r="T36" i="9"/>
  <c r="K46" i="9"/>
  <c r="P46" i="9" s="1"/>
  <c r="X46" i="9"/>
  <c r="S46" i="9"/>
  <c r="K58" i="9"/>
  <c r="P58" i="9" s="1"/>
  <c r="X58" i="9"/>
  <c r="S58" i="9"/>
  <c r="K59" i="9"/>
  <c r="P59" i="9" s="1"/>
  <c r="S59" i="9"/>
  <c r="X59" i="9"/>
  <c r="K48" i="9"/>
  <c r="Q48" i="9" s="1"/>
  <c r="T48" i="9"/>
  <c r="Y48" i="9"/>
  <c r="K60" i="9"/>
  <c r="Q60" i="9" s="1"/>
  <c r="Y60" i="9"/>
  <c r="T60" i="9"/>
  <c r="X35" i="9"/>
  <c r="S35" i="9"/>
  <c r="S34" i="9"/>
  <c r="X34" i="9"/>
  <c r="P35" i="9"/>
  <c r="C25" i="9"/>
  <c r="AB72" i="9"/>
  <c r="M46" i="8" a="1"/>
  <c r="M46" i="8" s="1"/>
  <c r="G46" i="8" a="1"/>
  <c r="G46" i="8" s="1"/>
  <c r="A46" i="8" a="1"/>
  <c r="A46" i="8" s="1"/>
  <c r="M24" i="8" a="1"/>
  <c r="M24" i="8" s="1"/>
  <c r="G24" i="8" a="1"/>
  <c r="G24" i="8" s="1"/>
  <c r="A24" i="8" a="1"/>
  <c r="A24" i="8" s="1"/>
  <c r="M2" i="8" a="1"/>
  <c r="M2" i="8" s="1"/>
  <c r="G2" i="8" a="1"/>
  <c r="G2" i="8" s="1"/>
  <c r="A2" i="8" a="1"/>
  <c r="A2" i="8" s="1"/>
  <c r="P38" i="9" l="1"/>
  <c r="P62" i="9"/>
  <c r="P50" i="9"/>
  <c r="C6" i="9"/>
  <c r="G6" i="9"/>
  <c r="H6" i="9"/>
  <c r="I6" i="9"/>
  <c r="K6" i="9"/>
  <c r="L6" i="9"/>
  <c r="K20" i="9"/>
  <c r="M13" i="9"/>
  <c r="M6" i="9"/>
  <c r="C13" i="9"/>
  <c r="G20" i="9"/>
  <c r="G13" i="9"/>
  <c r="H20" i="9"/>
  <c r="H13" i="9"/>
  <c r="I20" i="9"/>
  <c r="I13" i="9"/>
  <c r="K13" i="9"/>
  <c r="L20" i="9"/>
  <c r="L13" i="9"/>
  <c r="M20" i="9"/>
  <c r="C20" i="9"/>
  <c r="C26" i="9"/>
  <c r="D20" i="9"/>
  <c r="D6" i="9"/>
  <c r="E6" i="9"/>
  <c r="E20" i="9"/>
  <c r="D13" i="9"/>
  <c r="E13"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2104A7-5996-4805-B1D1-68845BF589BF}" keepAlive="1" name="Query - daily_8h30_data" description="Connection to the 'daily_8h30_data' query in the workbook." type="5" refreshedVersion="8" background="1" saveData="1">
    <dbPr connection="Provider=Microsoft.Mashup.OleDb.1;Data Source=$Workbook$;Location=daily_8h30_data;Extended Properties=&quot;&quot;" command="SELECT * FROM [daily_8h30_data]"/>
  </connection>
  <connection id="2" xr16:uid="{6AA43B55-13C0-4847-A4C3-86DCB693DD86}" keepAlive="1" name="Query - daily_8h30_news" description="Connection to the 'daily_8h30_news' query in the workbook." type="5" refreshedVersion="8" background="1" saveData="1">
    <dbPr connection="Provider=Microsoft.Mashup.OleDb.1;Data Source=$Workbook$;Location=daily_8h30_news;Extended Properties=&quot;&quot;" command="SELECT * FROM [daily_8h30_news]"/>
  </connection>
  <connection id="3" xr16:uid="{21088457-8179-413E-ACD2-15E1F3646F7C}" keepAlive="1" name="Query - daily_8h30_time" description="Connection to the 'daily_8h30_time' query in the workbook." type="5" refreshedVersion="8" background="1" saveData="1">
    <dbPr connection="Provider=Microsoft.Mashup.OleDb.1;Data Source=$Workbook$;Location=daily_8h30_time;Extended Properties=&quot;&quot;" command="SELECT * FROM [daily_8h30_tim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<sst xmlns="http://schemas.openxmlformats.org/spreadsheetml/2006/main" count="872" uniqueCount="193">
  <si>
    <t>news_type</t>
  </si>
  <si>
    <t>source</t>
  </si>
  <si>
    <t>title</t>
  </si>
  <si>
    <t>content</t>
  </si>
  <si>
    <t>image_url</t>
  </si>
  <si>
    <t>article_url</t>
  </si>
  <si>
    <t>published_time</t>
  </si>
  <si>
    <t>word_count</t>
  </si>
  <si>
    <t>impact</t>
  </si>
  <si>
    <t>trong_nuoc</t>
  </si>
  <si>
    <t>VietStock</t>
  </si>
  <si>
    <t>Trung lập</t>
  </si>
  <si>
    <t/>
  </si>
  <si>
    <t>Tích cực</t>
  </si>
  <si>
    <t>CafeF</t>
  </si>
  <si>
    <t>Tiêu cực</t>
  </si>
  <si>
    <t>x</t>
  </si>
  <si>
    <t>quoc_te</t>
  </si>
  <si>
    <t>doanh_nghiep</t>
  </si>
  <si>
    <t>ticker</t>
  </si>
  <si>
    <t>XAU_USD</t>
  </si>
  <si>
    <t>SSEC</t>
  </si>
  <si>
    <t>DJI</t>
  </si>
  <si>
    <t>FTSE</t>
  </si>
  <si>
    <t>VNINDEX</t>
  </si>
  <si>
    <t>VN30</t>
  </si>
  <si>
    <t>DXY</t>
  </si>
  <si>
    <t>USD_VND</t>
  </si>
  <si>
    <t>date</t>
  </si>
  <si>
    <t>close</t>
  </si>
  <si>
    <t>1d_change</t>
  </si>
  <si>
    <t>market</t>
  </si>
  <si>
    <t>type</t>
  </si>
  <si>
    <t>vn</t>
  </si>
  <si>
    <t>commodity</t>
  </si>
  <si>
    <t>other</t>
  </si>
  <si>
    <t>asia</t>
  </si>
  <si>
    <t>fx</t>
  </si>
  <si>
    <t>cum_change</t>
  </si>
  <si>
    <t>hose</t>
  </si>
  <si>
    <t>VN30F1M</t>
  </si>
  <si>
    <t>derivatives</t>
  </si>
  <si>
    <t>us</t>
  </si>
  <si>
    <t>international</t>
  </si>
  <si>
    <t>eu</t>
  </si>
  <si>
    <t>Vietnambiz</t>
  </si>
  <si>
    <t xml:space="preserve">BỘ PHẬN TƯ VẤN ĐẦU TƯ |  1  </t>
  </si>
  <si>
    <t>1d_diff</t>
  </si>
  <si>
    <t>Thay đổi (+/-)</t>
  </si>
  <si>
    <t>Thay đổi (%)</t>
  </si>
  <si>
    <t>GOLD</t>
  </si>
  <si>
    <t>USD-VND</t>
  </si>
  <si>
    <t>BIẾN ĐỘNG CÁC CHỈ SỐ TÀI CHÍNH</t>
  </si>
  <si>
    <t>time</t>
  </si>
  <si>
    <t>25/07/2025</t>
  </si>
  <si>
    <t>TIN TỨC TRONG NƯỚC</t>
  </si>
  <si>
    <t>selected</t>
  </si>
  <si>
    <t>o</t>
  </si>
  <si>
    <t xml:space="preserve"> </t>
  </si>
  <si>
    <t>Danh sách cổ đông nhận bồi thường ROS giá 5.466 - 7.215 đồng/cp, người nhiều nhất 180 tỷ, có cả công ty chứng khoán</t>
  </si>
  <si>
    <t>https://cafefcdn.com/thumb_w/640/203337114487263232/2025/7/25/101223boi-thuong-thiet-hai-ngoai-hop-dong-1-17534149882741009017046-0-0-640-1024-crop-175341500454927512235.jpg</t>
  </si>
  <si>
    <t>https://cafef.vn/danh-sach-co-dong-nhan-boi-thuong-ros-gia-5466-7215-dong-cp-nguoi-nhieu-nhat-180-ty-co-ca-cong-ty-chung-khoan-188250724225642645.chn</t>
  </si>
  <si>
    <t>15:00</t>
  </si>
  <si>
    <t>Đánh giá:</t>
  </si>
  <si>
    <t xml:space="preserve">BỘ PHẬN TƯ VẤN ĐẦU TƯ |  2  </t>
  </si>
  <si>
    <t>TIN TỨC QUỐC TẾ</t>
  </si>
  <si>
    <t>TIN TỨC DOANH NGHIỆP</t>
  </si>
  <si>
    <t xml:space="preserve">BỘ PHẬN TƯ VẤN ĐẦU TƯ |  3  </t>
  </si>
  <si>
    <t xml:space="preserve">BỘ PHẬN TƯ VẤN ĐẦU TƯ |  4  </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</si>
  <si>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</si>
  <si>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</si>
  <si>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Vui lòng quét mã QR để 
Mở tài khoản trực tuyến eKYC</t>
  </si>
  <si>
    <t>Vui lòng quét mã QR để 
Tham gia Room Tư vấn Đầu tư</t>
  </si>
  <si>
    <t xml:space="preserve">BỘ PHẬN TƯ VẤN ĐẦU TƯ |  5 </t>
  </si>
  <si>
    <t>ai_selected</t>
  </si>
  <si>
    <t>VN-Index xác lập kỷ lục mới, VJC và VPB dẫn sóng</t>
  </si>
  <si>
    <t>https://image.vietstock.vn/2025/07/26/TOP-CP-ava-2610_842191.png</t>
  </si>
  <si>
    <t>http://vietstock.vn/2025/07/vn-index-xac-lap-ky-luc-moi-vjc-va-vpb-dan-song-830-1333200.htm</t>
  </si>
  <si>
    <t>Chính phủ ban hành quy định mới về đầu tư từ các quỹ bảo hiểm</t>
  </si>
  <si>
    <t>https://cdn1.vietnambiz.vn/1881912202208555/images/2025/07/27/27-7-quy-20250727154935884-avatar-15x10-20250727155322428.jpg?width=600&amp;height=315</t>
  </si>
  <si>
    <t>https://vietnambiz.vn/chinh-phu-ban-hanh-quy-dinh-moi-ve-dau-tu-tu-cac-quy-bao-hiem-2025727155322967.htm</t>
  </si>
  <si>
    <t>Chứng khoán 25 năm vươn đỉnh lịch sử - Bài cuối: Kỳ vọng nâng hạng, đón dòng vốn mới</t>
  </si>
  <si>
    <t>https://cdn.vietnambiz.vn/1881912202208555/images/2025/07/26/crawl-20250726205326758.jpeg?width=700</t>
  </si>
  <si>
    <t>https://vietnambiz.vn/chung-khoan-25-nam-vuon-dinh-lich-su-bai-cuoi-ky-vong-nang-hang-don-dong-von-moi-2025726205418484.htm</t>
  </si>
  <si>
    <t>Bộ Tài chính đề xuất sửa đổi Luật Quản lý nợ công</t>
  </si>
  <si>
    <t>https://image.vietstock.vn/2025/07/25/NO-CONG_2034771.jpg</t>
  </si>
  <si>
    <t>http://vietstock.vn/2025/07/bo-tai-chinh-de-xuat-sua-doi-luat-quan-ly-no-cong-768-1333177.htm</t>
  </si>
  <si>
    <t>Ngân hàng Nhà nước bơm lượng tiền lớn cho hệ thống ngân hàng, hỗ trợ thanh khoản mạnh nhất 8 năm</t>
  </si>
  <si>
    <t>https://cafefcdn.com/thumb_w/640/203337114487263232/2025/7/25/avatar1753414113857-1753414114173602702177.jpg</t>
  </si>
  <si>
    <t>https://cafef.vn/ngan-hang-nha-nuoc-bom-luong-tien-lon-cho-he-thong-ngan-hang-ho-tro-thanh-khoan-manh-nhat-8-nam-188250725102940076.chn</t>
  </si>
  <si>
    <t>Tỷ giá ngoại tệ ngày 25/7: Hạ nhiệt sau nhiều ngày tăng nóng</t>
  </si>
  <si>
    <t>https://cdn.vietnambiz.vn/1881912202208555/images/2025/07/25/screenshot10-20250725092056108.png</t>
  </si>
  <si>
    <t>https://vietnambiz.vn/ty-gia-ngoai-te-ngay-257-ha-nhiet-sau-nhieu-ngay-tang-nong-202572592646616.htm</t>
  </si>
  <si>
    <t>vneconomy</t>
  </si>
  <si>
    <t>Thông tư 14 mở đường dỡ bỏ hạn mức tín dụng như thế nào?</t>
  </si>
  <si>
    <t>https://media.vneconomy.vn/640x360/images/upload//2025/07/25/tien.jpg</t>
  </si>
  <si>
    <t>https://vneconomy.vn/thong-tu-14-mo-duong-do-bo-han-muc-tin-dung-nhu-the-nao.htm</t>
  </si>
  <si>
    <t>ADB dự báo tăng trưởng GDP của Việt Nam ở mức 6.3% cho năm 2025</t>
  </si>
  <si>
    <t>https://image.vietstock.vn/2025/07/23/adb-dua-ra-danh-gia-moi-nhat-ve-kinh-te-viet-nam-va-chau-a.jpg</t>
  </si>
  <si>
    <t>http://vietstock.vn/2025/07/adb-du-bao-tang-truong-gdp-cua-viet-nam-o-muc-63-cho-nam-2025-761-1331644.htm</t>
  </si>
  <si>
    <t>Fed nhiều khả năng giữ nguyên lãi suất, bất chấp áp lực từ Tổng thống Trump</t>
  </si>
  <si>
    <t>https://cafefcdn.com/zoom/600_315/203337114487263232/2025/7/27/avatar1753619821694-1753619823804233914083.png</t>
  </si>
  <si>
    <t>https://cafef.vn/fed-nhieu-kha-nang-giu-nguyen-lai-suat-bat-chap-ap-luc-tu-tong-thong-trump-188250727193758476.chn</t>
  </si>
  <si>
    <t>Fed đang thắt chặt định lượng, tại sao cung tiền của Mỹ vẫn tăng?</t>
  </si>
  <si>
    <t>https://image.vietstock.vn/2025/07/26/fed-cung-tien-5.jpg</t>
  </si>
  <si>
    <t>http://vietstock.vn/2025/07/fed-dang-that-chat-dinh-luong-tai-sao-cung-tien-cua-my-van-tang-772-1333258.htm</t>
  </si>
  <si>
    <t>Kỷ lục về phát hành trái phiếu - tín hiệu đẩy mạnh đầu tư công của Trung Quốc</t>
  </si>
  <si>
    <t>https://cdn.vietnambiz.vn/1881912202208555/images/2025/07/26/crawl-20250726193848328-20250726193848350.jpg?width=700</t>
  </si>
  <si>
    <t>https://vietnambiz.vn/ky-luc-ve-phat-hanh-trai-phieu-tin-hieu-day-manh-dau-tu-cong-cua-trung-quoc-202572619409969.htm</t>
  </si>
  <si>
    <t>Kinh tế toàn cầu chờ 3 quyết định thương mại của Tổng thống Mỹ</t>
  </si>
  <si>
    <t>https://image.vietstock.vn/2025/07/26/tong-thong-trump.jpg</t>
  </si>
  <si>
    <t>http://vietstock.vn/2025/07/kinh-te-toan-cau-cho-3-quyet-dinh-thuong-mai-cua-tong-thong-my-775-1333198.htm</t>
  </si>
  <si>
    <t>Trái phiếu chính phủ Trung Quốc bị bán tháo mạnh, PBoC bơm tiền kỷ lục để ngăn rủi ro lan rộng</t>
  </si>
  <si>
    <t>https://cdn.vietnambiz.vn/1881912202208555/images/2025/07/25/crawl-20250725172249755-20250725172249770.jpg?width=700</t>
  </si>
  <si>
    <t>https://vietnambiz.vn/trai-phieu-chinh-phu-bi-ban-thao-manh-nhtw-trung-quoc-bom-tien-ky-luc-de-ngan-rui-ro-lan-rong-2025725172941512.htm</t>
  </si>
  <si>
    <t>Trước thềm đàm phán, Trung Quốc cắt hoàn toàn nhập khẩu loại hàng hoá quan trọng từ Mỹ: Căng thẳng thương mại tiếp tục leo thang?</t>
  </si>
  <si>
    <t>https://cafefcdn.com/zoom/600_315/203337114487263232/2025/7/25/avatar1753414008812-17534140102631408854522.png</t>
  </si>
  <si>
    <t>https://cafef.vn/truoc-them-dam-phan-trung-quoc-cat-hoan-toan-nhap-khau-loai-hang-hoa-quan-trong-tu-my-cang-thang-thuong-mai-tiep-tuc-leo-thang-188250725102929403.chn</t>
  </si>
  <si>
    <t>ECB giữ nguyên lãi suất, cảnh báo bất ổn từ thương mại toàn cầu</t>
  </si>
  <si>
    <t>https://image.vietstock.vn/2025/07/25/ecb-giu-nguyen-lai-suat.jpg</t>
  </si>
  <si>
    <t>http://vietstock.vn/2025/07/ecb-giu-nguyen-lai-suat-canh-bao-bat-on-tu-thuong-mai-toan-cau-775-1332654.htm</t>
  </si>
  <si>
    <t>Mỹ đạt thỏa thuận với Philippines, chuẩn bị đàm phán hoãn thuế quan với Trung Quốc</t>
  </si>
  <si>
    <t>https://media.vneconomy.vn/640x360/images/upload//2025/07/23/1x-1-3.png</t>
  </si>
  <si>
    <t>https://vneconomy.vn/my-dat-thoa-thuan-voi-philippines-chuan-bi-dam-phan-hoan-thue-quan-voi-trung-quoc.htm</t>
  </si>
  <si>
    <t>Gelex Electric muốn nâng gấp đôi mục tiêu lợi nhuận 2025 lên 3.500 tỷ, dự chi cổ tức 60%</t>
  </si>
  <si>
    <t>https://cafefcdn.com/thumb_w/640/203337114487263232/2025/7/27/avatar1753624408823-17536244093461111758852.jpg</t>
  </si>
  <si>
    <t>https://cafef.vn/gelex-electric-muon-nang-gap-doi-muc-tieu-loi-nhuan-2025-len-3500-ty-du-chi-co-tuc-60-188250727205646563.chn</t>
  </si>
  <si>
    <t>Viglacera (VGC) báo lãi quý 2/2025 gấp 3 lần cùng kỳ nhờ mảng cho thuê KCN</t>
  </si>
  <si>
    <t>https://cafefcdn.com/thumb_w/640/203337114487263232/2025/7/27/vgc-1753577673384825067103.png</t>
  </si>
  <si>
    <t>https://cafef.vn/viglacera-vgc-bao-lai-quy-2-2025-gap-3-lan-cung-ky-nho-mang-cho-thue-kcn-188250727075251344.chn</t>
  </si>
  <si>
    <t>Thế Giới Di Động (MWG) công bố doanh thu quý 2 cao kỷ lục, bình quân mỗi ngày kiếm hơn 400 tỷ</t>
  </si>
  <si>
    <t>https://cafefcdn.com/thumb_w/640/203337114487263232/2025/7/26/avatar1753526339576-17535263403721538328512.jpg</t>
  </si>
  <si>
    <t>https://cafef.vn/the-gioi-di-dong-mwg-cong-bo-doanh-thu-quy-2-cao-ky-luc-binh-quan-moi-ngay-kiem-hon-400-ty-188250726174123556.chn</t>
  </si>
  <si>
    <t>TAL chào sàn HOSE ngày 01/08 với giá 25,500 đồng/cp</t>
  </si>
  <si>
    <t>https://image.vietstock.vn/2025/07/25/co-cau-danh-muc_1437487.jpg</t>
  </si>
  <si>
    <t>http://vietstock.vn/2025/07/tal-chao-san-hose-ngay-0108-voi-gia-25500-dongcp-830-1332850.htm</t>
  </si>
  <si>
    <t>Tổng tài sản gấp 19 lần trong chưa đầy 15 năm, VPBank vươn lên vị thế dẫn đầu khối ngân hàng tư nhân</t>
  </si>
  <si>
    <t>https://cdn.vietnambiz.vn/1881912202208555/images/2025/07/25/photo-import-20250725144117549.png?width=700</t>
  </si>
  <si>
    <t>https://vietnambiz.vn/tong-tai-san-gap-19-lan-trong-chua-day-15-nam-vpbank-vuon-len-vi-the-dan-dau-khoi-ngan-hang-tu-nhan-202572514443713.htm</t>
  </si>
  <si>
    <t>Quá nhanh: Chưa đầy 1 năm kể từ lúc đề xuất, Vingroup của tỷ phú Phạm Nhật Vượng đã “rục rịch” triển khai đại đô thị 41.000 tỷ đồng tại Bắc Ninh</t>
  </si>
  <si>
    <t>https://cafefcdn.com/zoom/600_315/203337114487263232/2025/7/24/avatar1753399867365-1753399868748923868979.jpg</t>
  </si>
  <si>
    <t>https://cafef.vn/qua-nhanh-chua-day-1-nam-ke-tu-luc-de-xuat-vingroup-cua-ty-phu-pham-nhat-vuong-da-ruc-rich-trien-khai-dai-do-thi-41000-ty-dong-tai-bac-ninh-188250725063314248.chn</t>
  </si>
  <si>
    <t>Vingroup của tỷ phú Phạm Nhật Vượng muốn xin ý kiến cổ đông bổ sung ngành nghề kinh doanh</t>
  </si>
  <si>
    <t>https://cafefcdn.com/thumb_w/640/203337114487263232/2025/7/25/avatar1753406517362-1753406517730750008818.jpg</t>
  </si>
  <si>
    <t>https://cafef.vn/vingroup-cua-ty-phu-pham-nhat-vuong-muon-xin-y-kien-co-dong-bo-sung-nganh-nghe-kinh-doanh-188250724233519751.chn</t>
  </si>
  <si>
    <t>Xây dựng Trung tâm tài chính quốc tế tại TPHCM cần “kiềng ba chân”: Hạ tầng - Công nghệ - Thể chế</t>
  </si>
  <si>
    <t>https://image.vietstock.vn/2025/07/26/trung-tam-tai-chinh.png</t>
  </si>
  <si>
    <t>http://vietstock.vn/2025/07/xay-dung-trung-tam-tai-chinh-quoc-te-tai-tphcm-can-kieng-ba-chan-ha-tang-cong-nghe-the-che-768-1333207.htm</t>
  </si>
  <si>
    <t>Ngân hàng Nhà nước yêu cầu miễn, giảm lãi vay cho người dân sau bão số 3</t>
  </si>
  <si>
    <t>https://image.vietstock.vn/2025/07/26/nhnn-yeu-cau-mien-giam-lai-vay-cho-nguoi-dan-vung-bao-lu-ava_103194.jpg</t>
  </si>
  <si>
    <t>http://vietstock.vn/2025/07/ngan-hang-nha-nuoc-yeu-cau-mien-giam-lai-vay-cho-nguoi-dan-sau-bao-so-3-757-1333216.htm</t>
  </si>
  <si>
    <t>Dầu xuống thấp nhất trong 3 tuần do lo ngại về kinh tế Mỹ và Trung Quốc</t>
  </si>
  <si>
    <t>https://image.vietstock.vn/2025/07/26/072625-dau.jpeg</t>
  </si>
  <si>
    <t>http://vietstock.vn/2025/07/dau-xuong-thap-nhat-trong-3-tuan-do-lo-ngai-ve-kinh-te-my-va-trung-quoc-34-1333190.htm</t>
  </si>
  <si>
    <t>Tổng thống Trump tuyên bố đạt thỏa thuận “lớn chưa từng có” với Nhật, giảm thuế quan về 15%</t>
  </si>
  <si>
    <t>https://media.vneconomy.vn/640x360/images/upload//2025/07/23/httpscms-image-bucket-production-21.png</t>
  </si>
  <si>
    <t>https://vneconomy.vn/tong-thong-trump-tuyen-bo-dat-thoa-thuan-lon-chua-tung-co-voi-nhat-giam-thue-quan-ve-15.htm</t>
  </si>
  <si>
    <t>Vietcombank ký kết hợp tác với Khánh Hoà, cam kết “bơm" 50.000 tỷ đồng với lãi suất ưu đãi cho các dự án</t>
  </si>
  <si>
    <t>https://cafefcdn.com/zoom/600_315/203337114487263232/2025/7/26/743e49545c52d50c8c43-17534971824562140271483-1753497610877-17534976119411448869874-84-0-1334-2000-crop-17534976723181485555930.jpg</t>
  </si>
  <si>
    <t>https://cafef.vn/vietcombank-se-bom-50000-ty-dong-voi-lai-suat-uu-dai-cho-cac-du-an-tai-khanh-hoa-188250726094234857.chn</t>
  </si>
  <si>
    <t>Phó Thủ tướng giao nhiệm vụ cho Vingroup</t>
  </si>
  <si>
    <t>https://cafefcdn.com/zoom/600_315/203337114487263232/2025/7/26/avatar1753488871054-1753488871947241085847.jpg</t>
  </si>
  <si>
    <t>https://cafef.vn/pho-thu-tuong-giao-nhiem-vu-cho-vingroup-188250726071637957.chn</t>
  </si>
  <si>
    <t>VN-Index đạt 1,531.13 điểm, vượt kỷ lục tháng 1/2022, thanh khoản HOSE 1.44 tỷ cổ phiếu. VJC tăng 31% với ba phiên trần, VPB dẫn dắt nhóm ngân hàng tăng điểm. VIC giảm 3.9 điểm, nhóm Vingroup suy yếu, VNM đóng góp tích cực. HNX-Index tăng 2.74%, SHS, KSV, MBS dẫn dắt đà tăng.</t>
  </si>
  <si>
    <t>Chính phủ ban hành Nghị định 212/2025/NĐ-CP quy định hoạt động đầu tư từ các quỹ bảo hiểm. Ưu tiên đầu tư trái phiếu Chính phủ kỳ hạn dài, tỷ trọng được Hội đồng quản lý quyết định. Danh mục đầu tư trong nước chủ yếu là công cụ nợ do Chính phủ phát hành hoặc bảo lãnh. Tiền sinh lời trích lập tối đa 2% cho quỹ dự phòng rủi ro. Các khoản đầu tư được theo dõi, hạch toán riêng biệt theo chế độ kế toán.</t>
  </si>
  <si>
    <t>Thị trường chứng khoán Việt Nam bước vào giai đoạn bản lề với kỳ vọng bứt phá, thu hút dòng vốn dài hạn. GDP Việt Nam tăng trưởng 7,25% trong 6 tháng đầu năm, hỗ trợ thị trường. FTSE Russell có thể nâng hạng thị trường vào tháng 9, MSCI sau 18-24 tháng. Cần cơ cấu lại nhà đầu tư, cải thiện định giá và chất lượng hàng hóa. Các công ty chứng khoán đóng vai trò then chốt trong việc nâng hạng thị trường.</t>
  </si>
  <si>
    <t>Xây dựng trung tâm tài chính quốc tế tại TP.HCM cần ba chân: hạ tầng, công nghệ, thể chế vững chắc.  TP.HCM được xem là trung tâm tài chính quốc tế dựa trên chỉ số GFCI.  Công nghệ số, AI, Blockchain, điện toán đám mây là nền tảng cho các dịch vụ Fintech tiên tiến.  Thị trường chứng khoán là trái tim, cần nâng hạng bằng minh bạch, quản trị quốc tế.  Hành lang pháp lý đặc thù, tòa án tài chính chuyên biệt là chìa khóa đột phá.</t>
  </si>
  <si>
    <t>Ngân hàng Nhà nước yêu cầu miễn giảm lãi vay cho người dân bị ảnh hưởng bởi bão số 3. Các tổ chức tín dụng cần cơ cấu lại nợ và cho vay mới sau bão Wipha. Bão số 3 đổ bộ từ ngày 19/7/2025 gây thiệt hại nặng nề vùng Bắc Bộ, Bắc Trung Bộ. Các ngân hàng được yêu cầu rà soát, hỗ trợ khách hàng vay vốn khôi phục sản xuất. NHNN chi nhánh phối hợp các địa phương tham mưu giải pháp khắc phục thiệt hại.</t>
  </si>
  <si>
    <t>Bộ Tài chính đề xuất sửa đổi 17, bãi bỏ 5 điều Luật Quản lý nợ công. Dự thảo trao quyền phê duyệt hạn mức nợ cho Thủ tướng Chính phủ. UBND tỉnh sẽ báo cáo HĐND tỉnh phát hành trái phiếu địa phương. Bộ Tài chính được đàm phán trực tiếp thỏa thuận vay ODA, vay ưu đãi. Dự thảo miễn thuế thu nhập cho nhà đầu tư trái phiếu Chính phủ.</t>
  </si>
  <si>
    <t>Ngân hàng Nhà nước bơm ròng 22.498 tỷ đồng qua OMO, nâng tổng lưu hành lên 187.282 tỷ đồng.  Lãi suất liên ngân hàng qua đêm đã vượt mốc 5,26% vào ngày 23/7.  Các biện pháp bơm thanh khoản nhằm hạ nhiệt lãi suất liên ngân hàng.  Tuy nhiên, điều này lại tạo áp lực lên tỷ giá USD/VND.  NHNN sẽ theo dõi sát diễn biến để điều hành lãi suất và tỷ giá linh hoạt.</t>
  </si>
  <si>
    <t>Ngày 25/7, yen Nhật, đô la Úc, bảng Anh, won Hàn quay đầu giảm giá so với VND. Tỷ giá yên Nhật cao nhất 174,63 VND/JPY, thấp nhất 180,62 VND/JPY. Đô la Úc cao nhất mua vào 16,951 VND/AUD, thấp nhất bán ra 17.478 VND/AUD. Bảng Anh mua vào cao nhất 34.849 VND/GBP, bán ra thấp nhất 35.783 VND/GBP. Won Hàn mua vào cao nhất 17,56 VND/KRW, bán ra thấp nhất 19,77 VND/KRW.</t>
  </si>
  <si>
    <t xml:space="preserve">Thông tư 14/2025 của NHNN là bước đệm xóa bỏ room tín dụng, tăng tính thị trường. Agribank chuẩn bị, hướng đến Basel III, cải thiện năng lực quản trị rủi ro. Ngân hàng đặt mục tiêu tăng trưởng tín dụng 13% năm 2025, tập trung sản xuất, ưu tiên kinh tế xanh. Agribank có 12 chương trình tín dụng trên 400 nghìn tỷ đồng, lãi suất giảm 1-2%. Bỏ room tín dụng đòi hỏi Agribank cải thiện cơ sở dữ liệu và giám sát chặt chẽ.
</t>
  </si>
  <si>
    <t xml:space="preserve">ADB dự báo GDP Việt Nam tăng 6.3% năm 2025, dù có áp lực từ thuế quan. Giải ngân FDI tăng 8.1% thúc đẩy kinh tế, nhưng xuất khẩu bị ảnh hưởng bởi thuế Mỹ. Lạm phát dự kiến giảm còn 3.9% vào năm 2025 và 3.8% vào năm 2026. ADB hạ dự báo tăng trưởng châu Á xuống 4.7% năm 2025, do nhiều yếu tố bất ổn. Ấn Độ tăng trưởng 6.5% năm 2025, trong khi Đông Nam Á chỉ 4.2%.
</t>
  </si>
  <si>
    <t>Fed dự kiến giữ nguyên lãi suất cơ bản 4,25-4,5% trong họp ngày 30/7 tới.
Giới phân tích cho rằng dữ liệu kinh tế tháng 7-8/2025 sẽ khiến Fed "án binh bất động".
Xác suất Fed giữ nguyên lãi suất tháng 7/2025 đạt tới 97%, thị trường kỳ vọng hai lần giảm.
Thị trường lao động có những rạn nứt, tuyển dụng chậm lại, người thất nghiệp tăng.
Một vài thành viên có thể phản đối việc giữ nguyên lãi suất lần thứ năm liên tiếp.</t>
  </si>
  <si>
    <t>Dù Fed thắt chặt định lượng, cung tiền M2 Mỹ vẫn tăng 5.5% từ tháng 3 đến tháng 6/2025. Ngân hàng thương mại "in tiền" thực sự qua việc cho vay, với dư nợ tín dụng đạt 18.55 ngàn tỷ USD. Bộ Tài chính muốn nới lỏng quy định, đặc biệt tỷ lệ đòn bẩy bổ sung (SLR). Động thái này nhằm giúp ngân hàng cho chính phủ vay thay thế Fed. Việc nới lỏng có thể thúc đẩy thị trường trái phiếu, giảm chi phí vay cho chính phủ.</t>
  </si>
  <si>
    <t>Trung Quốc phát hành 7.880 tỷ NDT trái phiếu chính phủ, tăng 35,28% so với năm ngoái.  Trái phiếu kho bạc siêu dài 555 tỷ NDT hỗ trợ các chương trình quốc gia quan trọng.  Hơn 280 triệu người xin hỗ trợ đổi hàng tiêu dùng, thúc đẩy doanh số 1.600 tỷ NDT.  Thuế 9.290 tỷ NDT giảm 1,2%, nguồn thu ngoài thuế tăng 3,7%.  Chi tiêu ngân sách 14.130 tỷ NDT tăng 3,4% so với cùng kỳ.</t>
  </si>
  <si>
    <t>Giá dầu chốt phiên 25/07 ở mức thấp nhất ba tuần do lo ngại kinh tế Mỹ, Trung Quốc. Dầu Brent giảm 1.1% còn 68.44 USD/thùng, WTI giảm 1.3% còn 65.16 USD/thùng. Kinh tế Eurozone vững vàng, nhưng Mỹ có đơn hàng vốn giảm, doanh nghiệp chậm chi tiêu. Trung Quốc doanh thu tài chính giảm 0.3% sáu tháng đầu năm. Khả năng Venezuela, Iran tăng xuất khẩu làm nguồn cung dồi dào.</t>
  </si>
  <si>
    <t>Tổng thống Mỹ đối mặt ba quyết định thương mại quan trọng trước ngày 1/8. Mức thuế cơ bản có thể tăng từ 10% lên 15% cho 2.900 tỷ USD hàng hóa nhập khẩu. Thuế 200% có thể áp dụng cho dược phẩm nhập khẩu, ảnh hưởng giá thuốc. Quyết định cuối cùng là liệu các mức thuế mới này có được thực thi hay trì hoãn. Các thỏa thuận thương mại gần đây cho thấy Mỹ có thể không gây áp lực quá mạnh.</t>
  </si>
  <si>
    <t>Ngân hàng Nhân dân Trung Quốc đã bơm 601,8 tỷ nhân dân tệ tiền mặt ngăn đà bán tháo trái phiếu. Lợi suất trái phiếu chính phủ giảm sau bảy ngày tăng liên tiếp. Áp lực thu hồi vốn từ nhà đầu tư trái phiếu tăng cao nhất từ tháng 10. Hơn 90% quỹ trái phiếu chịu lỗ trong giai đoạn 21-23/7. PBoC duy trì thanh khoản để hạn chế rủi ro siết chặt tín dụng.</t>
  </si>
  <si>
    <t>Trung Quốc ngừng nhập khí hóa lỏng Mỹ từ tháng 3, xuất khẩu dầu thô về 0 tháng 6. Thuế trả đũa 10-15% của Bắc Kinh làm giảm nhập khẩu năng lượng Mỹ. Trung Quốc đa dạng hóa nguồn cung, chủ lực là OPEC+, giảm phụ thuộc Mỹ. Dù mong muốn thỏa thuận, Trump đặt hạn chót 12/8 về giao thương năng lượng. Sự thay đổi này phản ánh rạn nứt thương mại và cân bằng địa chiến lược toàn cầu.</t>
  </si>
  <si>
    <t>Ngân hàng Trung ương châu Âu (ECB) giữ nguyên lãi suất 2% sau tám lần cắt giảm. Lạm phát đã trở lại mục tiêu 2% và dự kiến duy trì ổn định. Tuy nhiên, căng thẳng thương mại toàn cầu vẫn là mối đe dọa bất ổn kinh tế. Mỹ và EU có thể áp thuế quan 15% đối với hàng hóa nhập khẩu. Mức thuế cao hơn sẽ làm giảm tăng trưởng khu vực đồng euro.</t>
  </si>
  <si>
    <t>Mỹ đạt thỏa thuận thương mại với Nhật Bản, giảm thuế nhập khẩu hàng hóa từ 25% xuống 15%.  Nhật Bản sẽ đầu tư 550 tỷ USD vào Mỹ, tạo ra trăm nghìn việc làm mới.  Thủ tướng Nhật Bản khẳng định bảo vệ lợi ích quốc gia trong các cuộc đàm phán này.  Thỏa thuận giúp Mỹ tăng cường xuất khẩu ô tô, gạo và nhiều nông sản khác.  Giảm thuế nhập khẩu cho Nhật Bản là một thành công lớn của chính quyền Tổng thống Trump.</t>
  </si>
  <si>
    <t>Tổng thống Trump đạt thỏa thuận thương mại 19% thuế với Philippines và Indonesia. Mỹ miễn thuế cho hàng hóa xuất khẩu sang Philippines và Indonesia. Quan chức Mỹ gặp Trung Quốc thảo luận gia hạn thuế ngày 12/8. Bắc Kinh chấm dứt cấm xuất khẩu kim loại đất hiếm, Mỹ khôi phục phần mềm chip. Mỹ chuẩn bị công bố các thỏa thuận thương mại mới với nhiều quốc gia.</t>
  </si>
  <si>
    <t>Gelex Electric họp cổ đông bất thường ngày 15/8, điều chỉnh kế hoạch 2025. Quý 2/2025, doanh thu 6.500 tỷ đồng, lãi sau thuế 565 tỷ đồng. Công ty tăng chỉ tiêu doanh thu 7% lên 23.794 tỷ, lợi nhuận trước thuế gấp đôi. Cổ tức dự kiến nâng gấp đôi từ 30% lên 60%, gồm 40% tiền mặt. Giá cổ phiếu GEE đạt 123.000 đồng/cp, tăng 340% đầu năm.</t>
  </si>
  <si>
    <t xml:space="preserve">Quý 2/2025, Viglacera đạt 3.240 tỷ đồng doanh thu, tăng 19% so với cùng kỳ năm trước. Lợi nhuận sau thuế của quý đạt 540 tỷ đồng, tăng mạnh 216% nhờ cho thuê hạ tầng KCN. Doanh thu 6 tháng đầu năm đạt 6.095 tỷ đồng, tăng 13%, trong đó cho thuê đất tăng 21%. Lợi nhuận sau thuế 6 tháng đạt 839 tỷ đồng, tăng 105% so với cùng kỳ năm 2024. Tổng tài sản của VGC đạt 25.502 tỷ đồng tính đến 30/06/2025.
</t>
  </si>
  <si>
    <t xml:space="preserve">MWG đạt doanh thu 73.655 tỷ đồng trong 6 tháng đầu năm, tăng 12,5% so với năm trước. Hai chuỗi TGDĐ/ĐMX mang về 49.400 tỷ đồng, tăng trưởng 12% dù ít cửa hàng hơn. Bách Hóa Xanh đạt 22.600 tỷ đồng doanh thu, tăng 16% nhờ thực phẩm tươi sống và FMCG. An Khang và Erablue cũng cải thiện, doanh thu lần lượt đạt 1.000 tỷ và gần 1.600 tỷ đồng. Chuỗi AvaKids ghi nhận 650 tỷ đồng doanh thu, với lợi nhuận dương trong 6 tháng.
</t>
  </si>
  <si>
    <t xml:space="preserve">UBND Khánh Hòa và Vietcombank ký thỏa thuận hợp tác ngày 25/7 thúc đẩy đầu tư. Vietcombank cung cấp gói tín dụng ưu đãi 50.000 tỷ đồng cho các dự án trọng điểm. Tỉnh tạo điều kiện cho Vietcombank phát triển, tiếp cận các nhà đầu tư tiềm năng. Hai bên cam kết xúc tiến đầu tư, chuyển đổi số và thanh toán không tiền mặt. Vietcombank hỗ trợ các đoàn khảo sát, tìm hiểu môi trường đầu tư của tỉnh Khánh Hòa.
</t>
  </si>
  <si>
    <t xml:space="preserve">Triển lãm 80 năm kỷ niệm diễn ra 28/8 đến 5/9 tại Đông Anh, Hà Nội. Ban tổ chức đã thiết kế, phân bổ diện tích trưng bày cho các đơn vị. Phó Thủ tướng chỉ đạo trang trọng, quy mô lớn, thu hút quốc tế, tiết kiệm. Vingroup, VEFAC chuẩn bị hạ tầng, đảm bảo an ninh, dịch vụ, hỗ trợ tốt. Triển lãm giới thiệu thành tựu nhiều lĩnh vực trong 80 năm độc lập.
</t>
  </si>
  <si>
    <t xml:space="preserve">TAL chính thức niêm yết trên HOSE ngày 01/08 với giá tham chiếu 25,500 đồng/cp. Công ty mẹ TASC hiện nắm giữ 72.89% cổ phần, sẽ giảm còn 51% để thu hút đầu tư. TAL dự kiến đầu tư gần 4,000 tỷ đồng vào dự án khu đô thị tại Bắc Ninh (62.57ha). Ngoài ra, TAL đầu tư gần 3,940 tỷ đồng cho KCN Thủy Nguyên (247.8ha) tại Hải Phòng. Việc chuyển sàn nhằm huy động vốn cho các dự án lớn đang triển khai.
</t>
  </si>
  <si>
    <t>VPBank sở hữu 1,1 triệu tỷ đồng tài sản, tăng gần 19 lần từ 2010.  Tốc độ tăng trưởng kép hàng năm của ngân hàng này đạt khoảng 22%.  VPBank xây dựng hệ sinh thái tài chính gồm nhiều công ty con đa dạng.  Cổ đông chiến lược SMBC Nhật Bản hỗ trợ mạnh mẽ cho ngân hàng này.  Ngân hàng hướng tới Top 3 Việt Nam, Top 100 châu Á giai đoạn 2022-2026.</t>
  </si>
  <si>
    <t>Dự án khu đô thị mới phía Tây Bắc thành phố Bắc Ninh (Khu 1) rộng 277 ha, tổng vốn đầu tư 41.270 tỷ đồng.  Dự án do Liên danh Vingroup cùng ba công ty khác làm chủ đầu tư.  Khu đô thị sẽ có đa dạng sản phẩm, dự kiến đón 33.000 dân sinh sống.  Tiến độ thực hiện dự án kéo dài 7 năm, chia làm hai giai đoạn.  Mục tiêu là xây dựng khu đô thị hiện đại, thông minh, đẳng cấp quốc tế.</t>
  </si>
  <si>
    <t>Vingroup lấy ý kiến cổ đông bổ sung ngành nghề kinh doanh, ngày đăng ký cuối 8/8. VinSpeed đề xuất đầu tư tuyến đường sắt cao tốc Bắc – Nam 1,7 triệu tỷ đồng. VinEnergo thành lập, vốn 2.000 tỷ, hoạt động sản xuất điện và thiết bị. Mục tiêu 2025 doanh thu 300.000 tỷ, lợi nhuận 10.000 tỷ. Cổ phiếu VIC gần đỉnh lịch sử, vốn hóa 450.000 tỷ đồng.</t>
  </si>
  <si>
    <t>Thi hành án dân sự Hà Nội thông báo yêu cầu nhận tiền bồi thường cổ phiếu ROS cho bị hại, người liên quan. 133 bị hại nhận 7.215 đồng/cp, hơn 27.800 người liên quan nhận 5.466 đồng/cp. Nhà đầu tư KIM GYU L nhận hơn 1,08 tỷ đồng, Lê Văn L nhận hơn 180 tỷ đồng. Hồ sơ yêu cầu gồm đơn, giấy tờ tùy thân, giấy xác nhận ngân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</si>
</sst>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hh:mm:ss\ dd/mm/yyyy"/>
  </numFmts>
  <fonts count="23"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b/>
      <sz val="18"/>
      <color rgb="FF11588C"/>
      <name val="Calibri"/>
      <family val="2"/>
      <scheme val="minor"/>
    </font>
    <font>
      <b/>
      <sz val="11"/>
      <color rgb="FF033F64"/>
      <name val="Calibri"/>
      <family val="2"/>
      <scheme val="minor"/>
    </font>
    <font>
      <b/>
      <sz val="10"/>
      <color rgb="FF033F64"/>
      <name val="Calibri"/>
      <family val="2"/>
      <scheme val="minor"/>
    </font>
    <font>
      <b/>
      <sz val="9"/>
      <color theme="1"/>
      <name val="Calibri"/>
      <family val="2"/>
      <scheme val="minor"/>
    </font>
    <font>
      <sz val="9"/>
      <name val="Calibri"/>
      <family val="2"/>
      <scheme val="minor"/>
    </font>
    <font>
      <sz val="8"/>
      <color rgb="FF033F64"/>
      <name val="Calibri"/>
      <family val="2"/>
      <scheme val="minor"/>
    </font>
    <font>
      <sz val="9"/>
      <color rgb="FF11588C"/>
      <name val="Calibri"/>
      <family val="2"/>
      <scheme val="minor"/>
    </font>
    <font>
      <b/>
      <sz val="8"/>
      <color rgb="FF054372"/>
      <name val="Calibri"/>
      <family val="2"/>
      <scheme val="minor"/>
    </font>
    <font>
      <b/>
      <sz val="11"/>
      <color rgb="FF3F3F3F"/>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b/>
      <sz val="10"/>
      <color rgb="FF054372"/>
      <name val="Calibri"/>
      <family val="2"/>
      <scheme val="minor"/>
    </font>
    <font>
      <b/>
      <sz val="9"/>
      <color rgb="FF033F64"/>
      <name val="Calibri"/>
      <family val="2"/>
      <scheme val="minor"/>
    </font>
    <font>
      <b/>
      <sz val="9"/>
      <color rgb="FF054372"/>
      <name val="Calibri"/>
      <family val="2"/>
      <scheme val="minor"/>
    </font>
    <font>
      <b/>
      <sz val="11"/>
      <color rgb="FF054372"/>
      <name val="Calibri"/>
      <family val="2"/>
      <scheme val="minor"/>
    </font>
    <font>
      <b/>
      <sz val="12"/>
      <color rgb="FF11588C"/>
      <name val="Calibri"/>
      <family val="2"/>
      <scheme val="minor"/>
    </font>
    <font>
      <b/>
      <sz val="10"/>
      <color theme="0"/>
      <name val="Calibri"/>
      <family val="2"/>
      <scheme val="minor"/>
    </font>
    <font>
      <b/>
      <sz val="12"/>
      <color rgb="FFC00000"/>
      <name val="Calibri"/>
      <family val="2"/>
      <scheme val="minor"/>
    </font>
  </fonts>
  <fills count="5">
    <fill>
      <patternFill patternType="none"/>
    </fill>
    <fill>
      <patternFill patternType="gray125"/>
    </fill>
    <fill>
      <patternFill patternType="solid">
        <fgColor rgb="FFDEEBF6"/>
        <bgColor indexed="64"/>
      </patternFill>
    </fill>
    <fill>
      <patternFill patternType="solid">
        <fgColor rgb="FFF2F2F2"/>
      </patternFill>
    </fill>
    <fill>
      <patternFill patternType="solid">
        <fgColor theme="0"/>
        <bgColor indexed="64"/>
      </patternFill>
    </fill>
  </fills>
  <borders count="7">
    <border>
      <left/>
      <right/>
      <top/>
      <bottom/>
      <diagonal/>
    </border>
    <border>
      <left/>
      <right/>
      <top/>
      <bottom style="thick">
        <color theme="4"/>
      </bottom>
      <diagonal/>
    </border>
    <border>
      <left/>
      <right/>
      <top style="medium">
        <color rgb="FF11588C"/>
      </top>
      <bottom/>
      <diagonal/>
    </border>
    <border>
      <left/>
      <right/>
      <top style="thin">
        <color rgb="FF054372"/>
      </top>
      <bottom/>
      <diagonal/>
    </border>
    <border>
      <left style="thin">
        <color rgb="FF3F3F3F"/>
      </left>
      <right style="thin">
        <color rgb="FF3F3F3F"/>
      </right>
      <top style="thin">
        <color rgb="FF3F3F3F"/>
      </top>
      <bottom style="thin">
        <color rgb="FF3F3F3F"/>
      </bottom>
      <diagonal/>
    </border>
    <border>
      <left/>
      <right/>
      <top style="medium">
        <color rgb="FF054372"/>
      </top>
      <bottom/>
      <diagonal/>
    </border>
    <border>
      <left/>
      <right/>
      <top style="medium">
        <color rgb="FF033F64"/>
      </top>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12" fillId="3" borderId="4" applyNumberFormat="0" applyAlignment="0" applyProtection="0"/>
  </cellStyleXfs>
  <cellXfs count="54">
    <xf numFmtId="0" fontId="0" fillId="0" borderId="0" xfId="0"/>
    <xf numFmtId="22" fontId="0" fillId="0" borderId="0" xfId="0" applyNumberFormat="1"/>
    <xf numFmtId="14" fontId="0" fillId="0" borderId="0" xfId="0" applyNumberFormat="1"/>
    <xf numFmtId="0" fontId="4" fillId="0" borderId="0" xfId="0" applyFont="1" applyAlignment="1">
      <alignment horizontal="left" vertical="center"/>
    </xf>
    <xf numFmtId="4" fontId="6" fillId="0" borderId="0" xfId="0" applyNumberFormat="1" applyFont="1" applyAlignment="1">
      <alignment horizontal="left" vertical="center"/>
    </xf>
    <xf numFmtId="10" fontId="7" fillId="0" borderId="0" xfId="1" applyNumberFormat="1" applyFont="1" applyBorder="1" applyAlignment="1">
      <alignment horizontal="center" vertical="center"/>
    </xf>
    <xf numFmtId="0" fontId="9" fillId="0" borderId="0" xfId="0" applyFont="1" applyAlignment="1">
      <alignment horizontal="right" vertical="top"/>
    </xf>
    <xf numFmtId="0" fontId="10" fillId="0" borderId="2" xfId="0" applyFont="1" applyBorder="1" applyAlignment="1">
      <alignment horizontal="left"/>
    </xf>
    <xf numFmtId="0" fontId="10" fillId="0" borderId="2" xfId="0" applyFont="1" applyBorder="1" applyAlignment="1">
      <alignment vertical="center"/>
    </xf>
    <xf numFmtId="0" fontId="0" fillId="0" borderId="2" xfId="0" applyBorder="1"/>
    <xf numFmtId="0" fontId="10" fillId="0" borderId="2" xfId="0" applyFont="1" applyBorder="1" applyAlignment="1">
      <alignment horizontal="right"/>
    </xf>
    <xf numFmtId="0" fontId="5" fillId="0" borderId="3" xfId="0" applyFont="1" applyBorder="1" applyAlignment="1">
      <alignment horizontal="left" vertical="center"/>
    </xf>
    <xf numFmtId="2"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0" fontId="11" fillId="0" borderId="3" xfId="0" applyFont="1" applyBorder="1" applyAlignment="1">
      <alignment horizontal="right"/>
    </xf>
    <xf numFmtId="0" fontId="11" fillId="0" borderId="0" xfId="0" applyFont="1" applyAlignment="1">
      <alignment horizontal="right"/>
    </xf>
    <xf numFmtId="0" fontId="5" fillId="0" borderId="0" xfId="0" applyFont="1" applyAlignment="1">
      <alignment horizontal="left" vertical="center"/>
    </xf>
    <xf numFmtId="165" fontId="0" fillId="0" borderId="0" xfId="0" applyNumberFormat="1"/>
    <xf numFmtId="0" fontId="12" fillId="3" borderId="4" xfId="3" applyNumberFormat="1"/>
    <xf numFmtId="165" fontId="12" fillId="3" borderId="4" xfId="3" applyNumberFormat="1"/>
    <xf numFmtId="0" fontId="14" fillId="0" borderId="0" xfId="0" applyFont="1" applyAlignment="1">
      <alignment wrapText="1"/>
    </xf>
    <xf numFmtId="0" fontId="14" fillId="0" borderId="0" xfId="0" applyFont="1" applyAlignment="1">
      <alignment horizontal="left" vertical="center" wrapText="1"/>
    </xf>
    <xf numFmtId="2" fontId="7" fillId="0" borderId="0" xfId="1" applyNumberFormat="1" applyFont="1" applyBorder="1" applyAlignment="1">
      <alignment horizontal="left" vertical="center"/>
    </xf>
    <xf numFmtId="0" fontId="9" fillId="0" borderId="0" xfId="0" applyFont="1" applyAlignment="1">
      <alignment vertical="top"/>
    </xf>
    <xf numFmtId="0" fontId="14" fillId="0" borderId="0" xfId="0" applyFont="1"/>
    <xf numFmtId="0" fontId="17"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indent="1"/>
    </xf>
    <xf numFmtId="0" fontId="4" fillId="0" borderId="0" xfId="0" applyFont="1"/>
    <xf numFmtId="0" fontId="13" fillId="4" borderId="0" xfId="0" applyFont="1" applyFill="1"/>
    <xf numFmtId="0" fontId="21" fillId="4" borderId="0" xfId="0" applyFont="1" applyFill="1" applyAlignment="1">
      <alignment horizontal="left" vertical="center"/>
    </xf>
    <xf numFmtId="10" fontId="21" fillId="4" borderId="0" xfId="0" applyNumberFormat="1" applyFont="1" applyFill="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xf>
    <xf numFmtId="0" fontId="10" fillId="0" borderId="6" xfId="0" applyFont="1" applyBorder="1"/>
    <xf numFmtId="0" fontId="22" fillId="0" borderId="0" xfId="0" applyFont="1" applyAlignment="1">
      <alignment horizontal="center" vertical="center" wrapText="1"/>
    </xf>
    <xf numFmtId="0" fontId="10" fillId="0" borderId="6" xfId="0" applyFont="1" applyBorder="1" applyAlignment="1">
      <alignment horizontal="right"/>
    </xf>
    <xf numFmtId="0" fontId="17" fillId="0" borderId="0" xfId="0" applyFont="1" applyAlignment="1">
      <alignment horizontal="left" vertical="top"/>
    </xf>
    <xf numFmtId="0" fontId="10" fillId="0" borderId="5" xfId="0" applyFont="1" applyBorder="1" applyAlignment="1">
      <alignment horizontal="left"/>
    </xf>
    <xf numFmtId="0" fontId="20" fillId="2" borderId="0" xfId="0" applyFont="1" applyFill="1" applyAlignment="1">
      <alignment horizontal="center" vertical="center"/>
    </xf>
    <xf numFmtId="0" fontId="15" fillId="0" borderId="0" xfId="0" applyFont="1" applyAlignment="1">
      <alignment horizontal="left" vertical="center" wrapText="1"/>
    </xf>
    <xf numFmtId="4" fontId="6" fillId="0" borderId="0" xfId="0" applyNumberFormat="1" applyFont="1" applyAlignment="1">
      <alignment horizontal="left" vertical="center" wrapText="1"/>
    </xf>
    <xf numFmtId="2" fontId="16" fillId="0" borderId="0" xfId="1" applyNumberFormat="1" applyFont="1" applyBorder="1" applyAlignment="1">
      <alignment horizontal="left" vertical="center" wrapText="1"/>
    </xf>
    <xf numFmtId="0" fontId="14" fillId="0" borderId="0" xfId="0" applyFont="1" applyAlignment="1">
      <alignment horizontal="left" vertical="top" wrapText="1"/>
    </xf>
    <xf numFmtId="0" fontId="4" fillId="0" borderId="0" xfId="0" applyFont="1" applyAlignment="1">
      <alignment horizontal="left" vertical="center"/>
    </xf>
    <xf numFmtId="0" fontId="5" fillId="0" borderId="0" xfId="0" applyFont="1" applyAlignment="1">
      <alignment horizontal="center" vertical="center"/>
    </xf>
    <xf numFmtId="0" fontId="19" fillId="0" borderId="0" xfId="0" applyFont="1" applyAlignment="1">
      <alignment horizontal="left" vertical="center" wrapText="1" indent="1"/>
    </xf>
    <xf numFmtId="0" fontId="8" fillId="0" borderId="0" xfId="0" applyFont="1" applyAlignment="1">
      <alignment horizontal="left" vertical="top" wrapText="1" indent="1"/>
    </xf>
    <xf numFmtId="0" fontId="9" fillId="0" borderId="0" xfId="0" applyFont="1" applyAlignment="1">
      <alignment horizontal="right" vertical="top"/>
    </xf>
    <xf numFmtId="0" fontId="10" fillId="0" borderId="2" xfId="0" applyFont="1" applyBorder="1" applyAlignment="1">
      <alignment horizontal="left"/>
    </xf>
    <xf numFmtId="0" fontId="2" fillId="0" borderId="1" xfId="2" applyNumberFormat="1" applyAlignment="1">
      <alignment horizontal="center"/>
    </xf>
    <xf numFmtId="14" fontId="2" fillId="0" borderId="1" xfId="2" applyNumberFormat="1" applyAlignment="1">
      <alignment horizontal="center"/>
    </xf>
    <xf numFmtId="0" fontId="0" fillId="0" borderId="0" xfId="0" applyNumberFormat="1"/>
  </cellXfs>
  <cellStyles count="4">
    <cellStyle name="Heading 1" xfId="2" builtinId="16"/>
    <cellStyle name="Normal" xfId="0" builtinId="0"/>
    <cellStyle name="Output" xfId="3" builtinId="21"/>
    <cellStyle name="Percent" xfId="1" builtinId="5"/>
  </cellStyles>
  <dxfs count="50">
    <dxf>
      <numFmt numFmtId="0" formatCode="General"/>
    </dxf>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0" formatCode="General"/>
    </dxf>
    <dxf>
      <numFmt numFmtId="0" formatCode="General"/>
    </dxf>
    <dxf>
      <font>
        <color rgb="FF00B050"/>
      </font>
    </dxf>
    <dxf>
      <font>
        <color rgb="FFFF0000"/>
      </font>
    </dxf>
    <dxf>
      <font>
        <color rgb="FF00B050"/>
      </font>
    </dxf>
    <dxf>
      <font>
        <color rgb="FFFF0000"/>
      </font>
    </dxf>
    <dxf>
      <font>
        <color rgb="FF00B050"/>
      </font>
    </dxf>
    <dxf>
      <font>
        <color rgb="FFFF000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27" formatCode="dd/mm/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54372"/>
      <color rgb="FFE4527C"/>
      <color rgb="FF005993"/>
      <color rgb="FFB41C49"/>
      <color rgb="FF0976C7"/>
      <color rgb="FF1394F5"/>
      <color rgb="FF3776C9"/>
      <color rgb="FFD9D9D9"/>
      <color rgb="FF19508A"/>
      <color rgb="FF2C5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22/10/relationships/richValueRel" Target="richData/richValueRel.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20/07/relationships/rdRichValueWebImage" Target="richData/rdRichValueWebImag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c:f>
              <c:strCache>
                <c:ptCount val="1"/>
                <c:pt idx="0">
                  <c:v>1d_change</c:v>
                </c:pt>
              </c:strCache>
            </c:strRef>
          </c:tx>
          <c:spPr>
            <a:solidFill>
              <a:srgbClr val="00B050">
                <a:alpha val="20000"/>
              </a:srgbClr>
            </a:solidFill>
            <a:ln w="25400">
              <a:noFill/>
            </a:ln>
            <a:effectLst/>
          </c:spPr>
          <c:invertIfNegative val="1"/>
          <c:cat>
            <c:numRef>
              <c:f>'data 8h30'!$A$3:$A$22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8h30'!$D$3:$D$22</c:f>
              <c:numCache>
                <c:formatCode>General</c:formatCode>
                <c:ptCount val="20"/>
                <c:pt idx="0">
                  <c:v>6.6468456836472622E-3</c:v>
                </c:pt>
                <c:pt idx="1">
                  <c:v>5.75937512813951E-3</c:v>
                </c:pt>
                <c:pt idx="2">
                  <c:v>1.835008982584041E-3</c:v>
                </c:pt>
                <c:pt idx="3">
                  <c:v>1.6491020119961952E-2</c:v>
                </c:pt>
                <c:pt idx="4">
                  <c:v>-8.1681316984459906E-3</c:v>
                </c:pt>
                <c:pt idx="5">
                  <c:v>4.8791749609746748E-3</c:v>
                </c:pt>
                <c:pt idx="6">
                  <c:v>9.8545137150918283E-3</c:v>
                </c:pt>
                <c:pt idx="7">
                  <c:v>1.0146130860475999E-2</c:v>
                </c:pt>
                <c:pt idx="8">
                  <c:v>-6.6443731989913601E-3</c:v>
                </c:pt>
                <c:pt idx="9">
                  <c:v>8.6845805172848234E-3</c:v>
                </c:pt>
                <c:pt idx="10">
                  <c:v>8.3838265366049658E-3</c:v>
                </c:pt>
                <c:pt idx="11">
                  <c:v>1.0004798994454056E-2</c:v>
                </c:pt>
                <c:pt idx="12">
                  <c:v>1.1204827963525066E-2</c:v>
                </c:pt>
                <c:pt idx="13">
                  <c:v>9.5572955392437819E-3</c:v>
                </c:pt>
                <c:pt idx="14">
                  <c:v>1.0879895173920184E-2</c:v>
                </c:pt>
                <c:pt idx="15">
                  <c:v>3.6252929949043278E-3</c:v>
                </c:pt>
                <c:pt idx="16">
                  <c:v>-1.8994828416616372E-3</c:v>
                </c:pt>
                <c:pt idx="17">
                  <c:v>4.8989724260040113E-3</c:v>
                </c:pt>
                <c:pt idx="18">
                  <c:v>1.2862860176718893E-3</c:v>
                </c:pt>
                <c:pt idx="19">
                  <c:v>3.3760172378127784E-3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c:f>
              <c:strCache>
                <c:ptCount val="1"/>
                <c:pt idx="0">
                  <c:v>cum_change</c:v>
                </c:pt>
              </c:strCache>
            </c:strRef>
          </c:tx>
          <c:spPr>
            <a:ln w="19050" cap="rnd">
              <a:solidFill>
                <a:srgbClr val="054372">
                  <a:alpha val="50000"/>
                </a:srgbClr>
              </a:solidFill>
              <a:round/>
            </a:ln>
            <a:effectLst/>
          </c:spPr>
          <c:marker>
            <c:symbol val="none"/>
          </c:marker>
          <c:cat>
            <c:numRef>
              <c:f>'data 8h30'!$A$3:$A$22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8h30'!$E$3:$E$22</c:f>
              <c:numCache>
                <c:formatCode>General</c:formatCode>
                <c:ptCount val="20"/>
                <c:pt idx="0">
                  <c:v>0.11080187511320216</c:v>
                </c:pt>
                <c:pt idx="1">
                  <c:v>0.1041550294295549</c:v>
                </c:pt>
                <c:pt idx="2">
                  <c:v>9.8395654301415392E-2</c:v>
                </c:pt>
                <c:pt idx="3">
                  <c:v>9.6560645318831351E-2</c:v>
                </c:pt>
                <c:pt idx="4">
                  <c:v>8.0069625198869399E-2</c:v>
                </c:pt>
                <c:pt idx="5">
                  <c:v>8.8237756897315389E-2</c:v>
                </c:pt>
                <c:pt idx="6">
                  <c:v>8.3358581936340714E-2</c:v>
                </c:pt>
                <c:pt idx="7">
                  <c:v>7.3504068221248886E-2</c:v>
                </c:pt>
                <c:pt idx="8">
                  <c:v>6.3357937360772887E-2</c:v>
                </c:pt>
                <c:pt idx="9">
                  <c:v>7.0002310559764247E-2</c:v>
                </c:pt>
                <c:pt idx="10">
                  <c:v>6.1317730042479424E-2</c:v>
                </c:pt>
                <c:pt idx="11">
                  <c:v>5.2933903505874458E-2</c:v>
                </c:pt>
                <c:pt idx="12">
                  <c:v>4.2929104511420402E-2</c:v>
                </c:pt>
                <c:pt idx="13">
                  <c:v>3.1724276547895336E-2</c:v>
                </c:pt>
                <c:pt idx="14">
                  <c:v>2.2166981008651554E-2</c:v>
                </c:pt>
                <c:pt idx="15">
                  <c:v>1.128708583473137E-2</c:v>
                </c:pt>
                <c:pt idx="16">
                  <c:v>7.6617928398270418E-3</c:v>
                </c:pt>
                <c:pt idx="17">
                  <c:v>9.561275681488679E-3</c:v>
                </c:pt>
                <c:pt idx="18">
                  <c:v>4.6623032554846677E-3</c:v>
                </c:pt>
                <c:pt idx="19">
                  <c:v>3.3760172378127784E-3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c:f>
              <c:strCache>
                <c:ptCount val="1"/>
                <c:pt idx="0">
                  <c:v>1d_change</c:v>
                </c:pt>
              </c:strCache>
            </c:strRef>
          </c:tx>
          <c:spPr>
            <a:solidFill>
              <a:srgbClr val="00B050">
                <a:alpha val="20000"/>
              </a:srgbClr>
            </a:solidFill>
            <a:ln w="25400">
              <a:noFill/>
            </a:ln>
            <a:effectLst/>
          </c:spPr>
          <c:invertIfNegative val="1"/>
          <c:cat>
            <c:numRef>
              <c:f>'data 8h30'!$G$3:$G$22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8h30'!$J$3:$J$22</c:f>
              <c:numCache>
                <c:formatCode>General</c:formatCode>
                <c:ptCount val="20"/>
                <c:pt idx="0">
                  <c:v>4.8758905637207306E-3</c:v>
                </c:pt>
                <c:pt idx="1">
                  <c:v>4.9727289336201075E-3</c:v>
                </c:pt>
                <c:pt idx="2">
                  <c:v>-1.7934822510863313E-3</c:v>
                </c:pt>
                <c:pt idx="3">
                  <c:v>1.714919651005764E-2</c:v>
                </c:pt>
                <c:pt idx="4">
                  <c:v>-9.641631997122424E-3</c:v>
                </c:pt>
                <c:pt idx="5">
                  <c:v>5.6341122425616064E-3</c:v>
                </c:pt>
                <c:pt idx="6">
                  <c:v>1.2561729088176099E-2</c:v>
                </c:pt>
                <c:pt idx="7">
                  <c:v>1.2912261310004114E-2</c:v>
                </c:pt>
                <c:pt idx="8">
                  <c:v>-7.3615012566553562E-3</c:v>
                </c:pt>
                <c:pt idx="9">
                  <c:v>7.3086268860855785E-3</c:v>
                </c:pt>
                <c:pt idx="10">
                  <c:v>1.572001254197164E-2</c:v>
                </c:pt>
                <c:pt idx="11">
                  <c:v>1.6892666843214554E-2</c:v>
                </c:pt>
                <c:pt idx="12">
                  <c:v>9.1546946067060375E-3</c:v>
                </c:pt>
                <c:pt idx="13">
                  <c:v>1.3661119725206339E-2</c:v>
                </c:pt>
                <c:pt idx="14">
                  <c:v>1.3360031695627494E-2</c:v>
                </c:pt>
                <c:pt idx="15">
                  <c:v>5.1107673568215883E-3</c:v>
                </c:pt>
                <c:pt idx="16">
                  <c:v>-1.0521315543143839E-3</c:v>
                </c:pt>
                <c:pt idx="17">
                  <c:v>4.471043405266828E-3</c:v>
                </c:pt>
                <c:pt idx="18">
                  <c:v>-9.4752453947288817E-4</c:v>
                </c:pt>
                <c:pt idx="19">
                  <c:v>1.1315504060174231E-3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c:f>
              <c:strCache>
                <c:ptCount val="1"/>
                <c:pt idx="0">
                  <c:v>cum_change</c:v>
                </c:pt>
              </c:strCache>
            </c:strRef>
          </c:tx>
          <c:spPr>
            <a:ln w="19050" cap="rnd">
              <a:solidFill>
                <a:srgbClr val="054372">
                  <a:alpha val="50000"/>
                </a:srgbClr>
              </a:solidFill>
              <a:round/>
            </a:ln>
            <a:effectLst/>
          </c:spPr>
          <c:marker>
            <c:symbol val="none"/>
          </c:marker>
          <c:cat>
            <c:numRef>
              <c:f>'data 8h30'!$G$3:$G$22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8h30'!$K$3:$K$22</c:f>
              <c:numCache>
                <c:formatCode>General</c:formatCode>
                <c:ptCount val="20"/>
                <c:pt idx="0">
                  <c:v>0.1241201605164064</c:v>
                </c:pt>
                <c:pt idx="1">
                  <c:v>0.11924426995268567</c:v>
                </c:pt>
                <c:pt idx="2">
                  <c:v>0.11427154101906556</c:v>
                </c:pt>
                <c:pt idx="3">
                  <c:v>0.11606502327015189</c:v>
                </c:pt>
                <c:pt idx="4">
                  <c:v>9.891582676009425E-2</c:v>
                </c:pt>
                <c:pt idx="5">
                  <c:v>0.10855745875721667</c:v>
                </c:pt>
                <c:pt idx="6">
                  <c:v>0.10292334651465507</c:v>
                </c:pt>
                <c:pt idx="7">
                  <c:v>9.0361617426478968E-2</c:v>
                </c:pt>
                <c:pt idx="8">
                  <c:v>7.7449356116474855E-2</c:v>
                </c:pt>
                <c:pt idx="9">
                  <c:v>8.4810857373130211E-2</c:v>
                </c:pt>
                <c:pt idx="10">
                  <c:v>7.7502230487044632E-2</c:v>
                </c:pt>
                <c:pt idx="11">
                  <c:v>6.1782217945072992E-2</c:v>
                </c:pt>
                <c:pt idx="12">
                  <c:v>4.4889551101858438E-2</c:v>
                </c:pt>
                <c:pt idx="13">
                  <c:v>3.5734856495152401E-2</c:v>
                </c:pt>
                <c:pt idx="14">
                  <c:v>2.2073736769946062E-2</c:v>
                </c:pt>
                <c:pt idx="15">
                  <c:v>8.7137050743185673E-3</c:v>
                </c:pt>
                <c:pt idx="16">
                  <c:v>3.602937717496979E-3</c:v>
                </c:pt>
                <c:pt idx="17">
                  <c:v>4.6550692718113629E-3</c:v>
                </c:pt>
                <c:pt idx="18">
                  <c:v>1.840258665445349E-4</c:v>
                </c:pt>
                <c:pt idx="19">
                  <c:v>1.1315504060174231E-3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c:f>
              <c:strCache>
                <c:ptCount val="1"/>
                <c:pt idx="0">
                  <c:v>1d_change</c:v>
                </c:pt>
              </c:strCache>
            </c:strRef>
          </c:tx>
          <c:spPr>
            <a:solidFill>
              <a:srgbClr val="00B050">
                <a:alpha val="20000"/>
              </a:srgbClr>
            </a:solidFill>
            <a:ln w="25400">
              <a:noFill/>
            </a:ln>
            <a:effectLst/>
          </c:spPr>
          <c:invertIfNegative val="1"/>
          <c:cat>
            <c:numRef>
              <c:f>'data 8h30'!$M$3:$M$22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8h30'!$P$3:$P$22</c:f>
              <c:numCache>
                <c:formatCode>General</c:formatCode>
                <c:ptCount val="20"/>
                <c:pt idx="0">
                  <c:v>1.0570824524312794E-2</c:v>
                </c:pt>
                <c:pt idx="1">
                  <c:v>1.5124016938898865E-3</c:v>
                </c:pt>
                <c:pt idx="2">
                  <c:v>-1.2084592145015227E-3</c:v>
                </c:pt>
                <c:pt idx="3">
                  <c:v>1.8775007694675327E-2</c:v>
                </c:pt>
                <c:pt idx="4">
                  <c:v>-8.2417582417582125E-3</c:v>
                </c:pt>
                <c:pt idx="5">
                  <c:v>0</c:v>
                </c:pt>
                <c:pt idx="6">
                  <c:v>1.2360939431396822E-2</c:v>
                </c:pt>
                <c:pt idx="7">
                  <c:v>1.5056461731492998E-2</c:v>
                </c:pt>
                <c:pt idx="8">
                  <c:v>-4.4965971717683129E-3</c:v>
                </c:pt>
                <c:pt idx="9">
                  <c:v>3.3209641435767434E-3</c:v>
                </c:pt>
                <c:pt idx="10">
                  <c:v>1.7858281500100048E-2</c:v>
                </c:pt>
                <c:pt idx="11">
                  <c:v>2.2765834581906397E-2</c:v>
                </c:pt>
                <c:pt idx="12">
                  <c:v>1.388888888888884E-2</c:v>
                </c:pt>
                <c:pt idx="13">
                  <c:v>1.279387452179459E-2</c:v>
                </c:pt>
                <c:pt idx="14">
                  <c:v>1.406063981031247E-2</c:v>
                </c:pt>
                <c:pt idx="15">
                  <c:v>8.157383901257198E-4</c:v>
                </c:pt>
                <c:pt idx="16">
                  <c:v>8.8456751127230504E-4</c:v>
                </c:pt>
                <c:pt idx="17">
                  <c:v>7.1957239249957894E-3</c:v>
                </c:pt>
                <c:pt idx="18">
                  <c:v>-2.3246441069441071E-3</c:v>
                </c:pt>
                <c:pt idx="19">
                  <c:v>1.7808051958476678E-3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c:f>
              <c:strCache>
                <c:ptCount val="1"/>
                <c:pt idx="0">
                  <c:v>cum_change</c:v>
                </c:pt>
              </c:strCache>
            </c:strRef>
          </c:tx>
          <c:spPr>
            <a:ln w="19050" cap="rnd">
              <a:solidFill>
                <a:srgbClr val="054372">
                  <a:alpha val="50000"/>
                </a:srgbClr>
              </a:solidFill>
              <a:round/>
            </a:ln>
            <a:effectLst/>
          </c:spPr>
          <c:marker>
            <c:symbol val="none"/>
          </c:marker>
          <c:cat>
            <c:numRef>
              <c:f>'data 8h30'!$M$3:$M$22</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8h30'!$Q$3:$Q$22</c:f>
              <c:numCache>
                <c:formatCode>General</c:formatCode>
                <c:ptCount val="20"/>
                <c:pt idx="0">
                  <c:v>0.13736949480961624</c:v>
                </c:pt>
                <c:pt idx="1">
                  <c:v>0.12679867028530345</c:v>
                </c:pt>
                <c:pt idx="2">
                  <c:v>0.12528626859141356</c:v>
                </c:pt>
                <c:pt idx="3">
                  <c:v>0.12649472780591509</c:v>
                </c:pt>
                <c:pt idx="4">
                  <c:v>0.10771972011123976</c:v>
                </c:pt>
                <c:pt idx="5">
                  <c:v>0.11596147835299797</c:v>
                </c:pt>
                <c:pt idx="6">
                  <c:v>0.11596147835299797</c:v>
                </c:pt>
                <c:pt idx="7">
                  <c:v>0.10360053892160115</c:v>
                </c:pt>
                <c:pt idx="8">
                  <c:v>8.854407719010815E-2</c:v>
                </c:pt>
                <c:pt idx="9">
                  <c:v>9.3040674361876463E-2</c:v>
                </c:pt>
                <c:pt idx="10">
                  <c:v>8.971971021829972E-2</c:v>
                </c:pt>
                <c:pt idx="11">
                  <c:v>7.1861428718199671E-2</c:v>
                </c:pt>
                <c:pt idx="12">
                  <c:v>4.9095594136293275E-2</c:v>
                </c:pt>
                <c:pt idx="13">
                  <c:v>3.5206705247404435E-2</c:v>
                </c:pt>
                <c:pt idx="14">
                  <c:v>2.2412830725609845E-2</c:v>
                </c:pt>
                <c:pt idx="15">
                  <c:v>8.352190915297375E-3</c:v>
                </c:pt>
                <c:pt idx="16">
                  <c:v>7.5364525251716552E-3</c:v>
                </c:pt>
                <c:pt idx="17">
                  <c:v>6.6518850138993502E-3</c:v>
                </c:pt>
                <c:pt idx="18">
                  <c:v>-5.4383891109643923E-4</c:v>
                </c:pt>
                <c:pt idx="19">
                  <c:v>1.7808051958476678E-3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8h30'!$D$24</c:f>
              <c:strCache>
                <c:ptCount val="1"/>
                <c:pt idx="0">
                  <c:v>1d_change</c:v>
                </c:pt>
              </c:strCache>
            </c:strRef>
          </c:tx>
          <c:spPr>
            <a:solidFill>
              <a:srgbClr val="00B050">
                <a:alpha val="20000"/>
              </a:srgbClr>
            </a:solidFill>
            <a:ln w="25400">
              <a:noFill/>
            </a:ln>
            <a:effectLst/>
          </c:spPr>
          <c:invertIfNegative val="1"/>
          <c:cat>
            <c:numRef>
              <c:f>'data 8h30'!$A$25:$A$44</c:f>
              <c:numCache>
                <c:formatCode>m/d/yyyy</c:formatCode>
                <c:ptCount val="20"/>
                <c:pt idx="0">
                  <c:v>45862</c:v>
                </c:pt>
                <c:pt idx="1">
                  <c:v>45861</c:v>
                </c:pt>
                <c:pt idx="2">
                  <c:v>45860</c:v>
                </c:pt>
                <c:pt idx="3">
                  <c:v>45859</c:v>
                </c:pt>
                <c:pt idx="4">
                  <c:v>45856</c:v>
                </c:pt>
                <c:pt idx="5">
                  <c:v>45855</c:v>
                </c:pt>
                <c:pt idx="6">
                  <c:v>45854</c:v>
                </c:pt>
                <c:pt idx="7">
                  <c:v>45853</c:v>
                </c:pt>
                <c:pt idx="8">
                  <c:v>45852</c:v>
                </c:pt>
                <c:pt idx="9">
                  <c:v>45849</c:v>
                </c:pt>
                <c:pt idx="10">
                  <c:v>45848</c:v>
                </c:pt>
                <c:pt idx="11">
                  <c:v>45847</c:v>
                </c:pt>
                <c:pt idx="12">
                  <c:v>45846</c:v>
                </c:pt>
                <c:pt idx="13">
                  <c:v>45845</c:v>
                </c:pt>
                <c:pt idx="14">
                  <c:v>45841</c:v>
                </c:pt>
                <c:pt idx="15">
                  <c:v>45840</c:v>
                </c:pt>
                <c:pt idx="16">
                  <c:v>45839</c:v>
                </c:pt>
                <c:pt idx="17">
                  <c:v>45838</c:v>
                </c:pt>
                <c:pt idx="18">
                  <c:v>45835</c:v>
                </c:pt>
                <c:pt idx="19">
                  <c:v>45834</c:v>
                </c:pt>
              </c:numCache>
            </c:numRef>
          </c:cat>
          <c:val>
            <c:numRef>
              <c:f>'data 8h30'!$D$25:$D$44</c:f>
              <c:numCache>
                <c:formatCode>General</c:formatCode>
                <c:ptCount val="20"/>
                <c:pt idx="0">
                  <c:v>-7.0290352014998891E-3</c:v>
                </c:pt>
                <c:pt idx="1">
                  <c:v>1.1411680802273505E-2</c:v>
                </c:pt>
                <c:pt idx="2">
                  <c:v>4.0469013650306085E-3</c:v>
                </c:pt>
                <c:pt idx="3">
                  <c:v>-4.3121670678880619E-4</c:v>
                </c:pt>
                <c:pt idx="4">
                  <c:v>-3.19879761458286E-3</c:v>
                </c:pt>
                <c:pt idx="5">
                  <c:v>5.1905585060372239E-3</c:v>
                </c:pt>
                <c:pt idx="6">
                  <c:v>5.2584028233635394E-3</c:v>
                </c:pt>
                <c:pt idx="7">
                  <c:v>-9.8147284185888806E-3</c:v>
                </c:pt>
                <c:pt idx="8">
                  <c:v>1.9863357216372002E-3</c:v>
                </c:pt>
                <c:pt idx="9">
                  <c:v>-6.2513975688338608E-3</c:v>
                </c:pt>
                <c:pt idx="10">
                  <c:v>4.3262976850235724E-3</c:v>
                </c:pt>
                <c:pt idx="11">
                  <c:v>4.9171635850882023E-3</c:v>
                </c:pt>
                <c:pt idx="12">
                  <c:v>-3.7291428205490362E-3</c:v>
                </c:pt>
                <c:pt idx="13">
                  <c:v>-9.4174817516466947E-3</c:v>
                </c:pt>
                <c:pt idx="14">
                  <c:v>7.7355029130632413E-3</c:v>
                </c:pt>
                <c:pt idx="15">
                  <c:v>-2.3642083611152831E-4</c:v>
                </c:pt>
                <c:pt idx="16">
                  <c:v>9.0752685466786165E-3</c:v>
                </c:pt>
                <c:pt idx="17">
                  <c:v>6.2871883294066677E-3</c:v>
                </c:pt>
                <c:pt idx="18">
                  <c:v>9.9668399232881733E-3</c:v>
                </c:pt>
                <c:pt idx="19">
                  <c:v>9.4087318746340909E-3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8h30'!$E$24</c:f>
              <c:strCache>
                <c:ptCount val="1"/>
                <c:pt idx="0">
                  <c:v>cum_change</c:v>
                </c:pt>
              </c:strCache>
            </c:strRef>
          </c:tx>
          <c:spPr>
            <a:ln w="19050" cap="rnd">
              <a:solidFill>
                <a:srgbClr val="054372">
                  <a:alpha val="50000"/>
                </a:srgbClr>
              </a:solidFill>
              <a:round/>
            </a:ln>
            <a:effectLst/>
          </c:spPr>
          <c:marker>
            <c:symbol val="none"/>
          </c:marker>
          <c:cat>
            <c:numRef>
              <c:f>'data 8h30'!$A$25:$A$44</c:f>
              <c:numCache>
                <c:formatCode>m/d/yyyy</c:formatCode>
                <c:ptCount val="20"/>
                <c:pt idx="0">
                  <c:v>45862</c:v>
                </c:pt>
                <c:pt idx="1">
                  <c:v>45861</c:v>
                </c:pt>
                <c:pt idx="2">
                  <c:v>45860</c:v>
                </c:pt>
                <c:pt idx="3">
                  <c:v>45859</c:v>
                </c:pt>
                <c:pt idx="4">
                  <c:v>45856</c:v>
                </c:pt>
                <c:pt idx="5">
                  <c:v>45855</c:v>
                </c:pt>
                <c:pt idx="6">
                  <c:v>45854</c:v>
                </c:pt>
                <c:pt idx="7">
                  <c:v>45853</c:v>
                </c:pt>
                <c:pt idx="8">
                  <c:v>45852</c:v>
                </c:pt>
                <c:pt idx="9">
                  <c:v>45849</c:v>
                </c:pt>
                <c:pt idx="10">
                  <c:v>45848</c:v>
                </c:pt>
                <c:pt idx="11">
                  <c:v>45847</c:v>
                </c:pt>
                <c:pt idx="12">
                  <c:v>45846</c:v>
                </c:pt>
                <c:pt idx="13">
                  <c:v>45845</c:v>
                </c:pt>
                <c:pt idx="14">
                  <c:v>45841</c:v>
                </c:pt>
                <c:pt idx="15">
                  <c:v>45840</c:v>
                </c:pt>
                <c:pt idx="16">
                  <c:v>45839</c:v>
                </c:pt>
                <c:pt idx="17">
                  <c:v>45838</c:v>
                </c:pt>
                <c:pt idx="18">
                  <c:v>45835</c:v>
                </c:pt>
                <c:pt idx="19">
                  <c:v>45834</c:v>
                </c:pt>
              </c:numCache>
            </c:numRef>
          </c:cat>
          <c:val>
            <c:numRef>
              <c:f>'data 8h30'!$E$25:$E$44</c:f>
              <c:numCache>
                <c:formatCode>General</c:formatCode>
                <c:ptCount val="20"/>
                <c:pt idx="0">
                  <c:v>3.9502651156923085E-2</c:v>
                </c:pt>
                <c:pt idx="1">
                  <c:v>4.6531686358422975E-2</c:v>
                </c:pt>
                <c:pt idx="2">
                  <c:v>3.512000555614947E-2</c:v>
                </c:pt>
                <c:pt idx="3">
                  <c:v>3.1073104191118861E-2</c:v>
                </c:pt>
                <c:pt idx="4">
                  <c:v>3.1504320897907667E-2</c:v>
                </c:pt>
                <c:pt idx="5">
                  <c:v>3.4703118512490527E-2</c:v>
                </c:pt>
                <c:pt idx="6">
                  <c:v>2.9512560006453303E-2</c:v>
                </c:pt>
                <c:pt idx="7">
                  <c:v>2.4254157183089764E-2</c:v>
                </c:pt>
                <c:pt idx="8">
                  <c:v>3.4068885601678645E-2</c:v>
                </c:pt>
                <c:pt idx="9">
                  <c:v>3.2082549880041444E-2</c:v>
                </c:pt>
                <c:pt idx="10">
                  <c:v>3.8333947448875305E-2</c:v>
                </c:pt>
                <c:pt idx="11">
                  <c:v>3.4007649763851733E-2</c:v>
                </c:pt>
                <c:pt idx="12">
                  <c:v>2.909048617876353E-2</c:v>
                </c:pt>
                <c:pt idx="13">
                  <c:v>3.2819628999312567E-2</c:v>
                </c:pt>
                <c:pt idx="14">
                  <c:v>4.2237110750959261E-2</c:v>
                </c:pt>
                <c:pt idx="15">
                  <c:v>3.450160783789602E-2</c:v>
                </c:pt>
                <c:pt idx="16">
                  <c:v>3.4738028674007548E-2</c:v>
                </c:pt>
                <c:pt idx="17">
                  <c:v>2.5662760127328932E-2</c:v>
                </c:pt>
                <c:pt idx="18">
                  <c:v>1.9375571797922264E-2</c:v>
                </c:pt>
                <c:pt idx="19">
                  <c:v>9.4087318746340909E-3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8h30'!$J$24</c:f>
              <c:strCache>
                <c:ptCount val="1"/>
                <c:pt idx="0">
                  <c:v>1d_change</c:v>
                </c:pt>
              </c:strCache>
            </c:strRef>
          </c:tx>
          <c:spPr>
            <a:solidFill>
              <a:srgbClr val="00B050">
                <a:alpha val="20000"/>
              </a:srgbClr>
            </a:solidFill>
            <a:ln w="25400">
              <a:noFill/>
            </a:ln>
            <a:effectLst/>
          </c:spPr>
          <c:invertIfNegative val="1"/>
          <c:cat>
            <c:numRef>
              <c:f>'data 8h30'!$G$25:$G$44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8h30'!$J$25:$J$44</c:f>
              <c:numCache>
                <c:formatCode>General</c:formatCode>
                <c:ptCount val="20"/>
                <c:pt idx="0">
                  <c:v>-3.4918870477770314E-3</c:v>
                </c:pt>
                <c:pt idx="1">
                  <c:v>8.4842427485993799E-3</c:v>
                </c:pt>
                <c:pt idx="2">
                  <c:v>4.17569362129111E-3</c:v>
                </c:pt>
                <c:pt idx="3">
                  <c:v>1.2004158060923142E-3</c:v>
                </c:pt>
                <c:pt idx="4">
                  <c:v>2.320933986147411E-3</c:v>
                </c:pt>
                <c:pt idx="5">
                  <c:v>2.1710967466961328E-3</c:v>
                </c:pt>
                <c:pt idx="6">
                  <c:v>5.1632315685727903E-3</c:v>
                </c:pt>
                <c:pt idx="7">
                  <c:v>-1.3168590295471461E-3</c:v>
                </c:pt>
                <c:pt idx="8">
                  <c:v>-6.6391267301229018E-3</c:v>
                </c:pt>
                <c:pt idx="9">
                  <c:v>6.368268447209946E-3</c:v>
                </c:pt>
                <c:pt idx="10">
                  <c:v>-3.8481892653264849E-3</c:v>
                </c:pt>
                <c:pt idx="11">
                  <c:v>1.2252214469260947E-2</c:v>
                </c:pt>
                <c:pt idx="12">
                  <c:v>1.4501449262573907E-3</c:v>
                </c:pt>
                <c:pt idx="13">
                  <c:v>5.4106909966824546E-3</c:v>
                </c:pt>
                <c:pt idx="14">
                  <c:v>-1.8565170133685305E-3</c:v>
                </c:pt>
                <c:pt idx="15">
                  <c:v>-3.2872320255616927E-5</c:v>
                </c:pt>
                <c:pt idx="16">
                  <c:v>5.5283734524556039E-3</c:v>
                </c:pt>
                <c:pt idx="17">
                  <c:v>-1.2110698565546141E-3</c:v>
                </c:pt>
                <c:pt idx="18">
                  <c:v>2.7816720195228406E-3</c:v>
                </c:pt>
                <c:pt idx="19">
                  <c:v>-4.3130563488642526E-3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8h30'!$K$24</c:f>
              <c:strCache>
                <c:ptCount val="1"/>
                <c:pt idx="0">
                  <c:v>cum_change</c:v>
                </c:pt>
              </c:strCache>
            </c:strRef>
          </c:tx>
          <c:spPr>
            <a:ln w="19050" cap="rnd">
              <a:solidFill>
                <a:srgbClr val="054372">
                  <a:alpha val="50000"/>
                </a:srgbClr>
              </a:solidFill>
              <a:round/>
            </a:ln>
            <a:effectLst/>
          </c:spPr>
          <c:marker>
            <c:symbol val="none"/>
          </c:marker>
          <c:cat>
            <c:numRef>
              <c:f>'data 8h30'!$G$25:$G$44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8h30'!$K$25:$K$44</c:f>
              <c:numCache>
                <c:formatCode>General</c:formatCode>
                <c:ptCount val="20"/>
                <c:pt idx="0">
                  <c:v>3.4597401176971743E-2</c:v>
                </c:pt>
                <c:pt idx="1">
                  <c:v>3.8089288224748774E-2</c:v>
                </c:pt>
                <c:pt idx="2">
                  <c:v>2.9605045476149394E-2</c:v>
                </c:pt>
                <c:pt idx="3">
                  <c:v>2.5429351854858284E-2</c:v>
                </c:pt>
                <c:pt idx="4">
                  <c:v>2.422893604876597E-2</c:v>
                </c:pt>
                <c:pt idx="5">
                  <c:v>2.1908002062618559E-2</c:v>
                </c:pt>
                <c:pt idx="6">
                  <c:v>1.9736905315922426E-2</c:v>
                </c:pt>
                <c:pt idx="7">
                  <c:v>1.4573673747349636E-2</c:v>
                </c:pt>
                <c:pt idx="8">
                  <c:v>1.5890532776896782E-2</c:v>
                </c:pt>
                <c:pt idx="9">
                  <c:v>2.2529659507019684E-2</c:v>
                </c:pt>
                <c:pt idx="10">
                  <c:v>1.6161391059809738E-2</c:v>
                </c:pt>
                <c:pt idx="11">
                  <c:v>2.0009580325136223E-2</c:v>
                </c:pt>
                <c:pt idx="12">
                  <c:v>7.7573658558752756E-3</c:v>
                </c:pt>
                <c:pt idx="13">
                  <c:v>6.3072209296178849E-3</c:v>
                </c:pt>
                <c:pt idx="14">
                  <c:v>8.9652993293543037E-4</c:v>
                </c:pt>
                <c:pt idx="15">
                  <c:v>2.7530469463039609E-3</c:v>
                </c:pt>
                <c:pt idx="16">
                  <c:v>2.7859192665595778E-3</c:v>
                </c:pt>
                <c:pt idx="17">
                  <c:v>-2.7424541858960261E-3</c:v>
                </c:pt>
                <c:pt idx="18">
                  <c:v>-1.531384329341412E-3</c:v>
                </c:pt>
                <c:pt idx="19">
                  <c:v>-4.3130563488642526E-3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8h30'!$P$24</c:f>
              <c:strCache>
                <c:ptCount val="1"/>
                <c:pt idx="0">
                  <c:v>1d_change</c:v>
                </c:pt>
              </c:strCache>
            </c:strRef>
          </c:tx>
          <c:spPr>
            <a:solidFill>
              <a:srgbClr val="00B050">
                <a:alpha val="20000"/>
              </a:srgbClr>
            </a:solidFill>
            <a:ln w="25400">
              <a:noFill/>
            </a:ln>
            <a:effectLst/>
          </c:spPr>
          <c:invertIfNegative val="1"/>
          <c:cat>
            <c:numRef>
              <c:f>'data 8h30'!$M$25:$M$44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8h30'!$P$25:$P$44</c:f>
              <c:numCache>
                <c:formatCode>General</c:formatCode>
                <c:ptCount val="20"/>
                <c:pt idx="0">
                  <c:v>-3.3478779315430085E-3</c:v>
                </c:pt>
                <c:pt idx="1">
                  <c:v>6.5401343806652523E-3</c:v>
                </c:pt>
                <c:pt idx="2">
                  <c:v>1.2200688650487734E-4</c:v>
                </c:pt>
                <c:pt idx="3">
                  <c:v>6.1997523473338312E-3</c:v>
                </c:pt>
                <c:pt idx="4">
                  <c:v>7.1604803705347386E-3</c:v>
                </c:pt>
                <c:pt idx="5">
                  <c:v>5.0207856109132365E-3</c:v>
                </c:pt>
                <c:pt idx="6">
                  <c:v>3.7241481186247594E-3</c:v>
                </c:pt>
                <c:pt idx="7">
                  <c:v>-3.4862318222261823E-4</c:v>
                </c:pt>
                <c:pt idx="8">
                  <c:v>-4.1626648824131252E-3</c:v>
                </c:pt>
                <c:pt idx="9">
                  <c:v>2.698626190612341E-3</c:v>
                </c:pt>
                <c:pt idx="10">
                  <c:v>1.4114137531251458E-4</c:v>
                </c:pt>
                <c:pt idx="11">
                  <c:v>4.7615483062730668E-3</c:v>
                </c:pt>
                <c:pt idx="12">
                  <c:v>-1.2654217163762249E-3</c:v>
                </c:pt>
                <c:pt idx="13">
                  <c:v>7.0104384747033954E-3</c:v>
                </c:pt>
                <c:pt idx="14">
                  <c:v>2.3272788225581209E-4</c:v>
                </c:pt>
                <c:pt idx="15">
                  <c:v>3.2268046698309405E-3</c:v>
                </c:pt>
                <c:pt idx="16">
                  <c:v>1.8403867476324276E-3</c:v>
                </c:pt>
                <c:pt idx="17">
                  <c:v>-8.5455463215144967E-4</c:v>
                </c:pt>
                <c:pt idx="18">
                  <c:v>3.8676340075360915E-3</c:v>
                </c:pt>
                <c:pt idx="19">
                  <c:v>5.8987711998452763E-3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8h30'!$Q$24</c:f>
              <c:strCache>
                <c:ptCount val="1"/>
                <c:pt idx="0">
                  <c:v>cum_change</c:v>
                </c:pt>
              </c:strCache>
            </c:strRef>
          </c:tx>
          <c:spPr>
            <a:ln w="19050" cap="rnd">
              <a:solidFill>
                <a:srgbClr val="054372">
                  <a:alpha val="50000"/>
                </a:srgbClr>
              </a:solidFill>
              <a:round/>
            </a:ln>
            <a:effectLst/>
          </c:spPr>
          <c:marker>
            <c:symbol val="none"/>
          </c:marker>
          <c:cat>
            <c:numRef>
              <c:f>'data 8h30'!$M$25:$M$44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8h30'!$Q$25:$Q$44</c:f>
              <c:numCache>
                <c:formatCode>General</c:formatCode>
                <c:ptCount val="20"/>
                <c:pt idx="0">
                  <c:v>4.8466244223872135E-2</c:v>
                </c:pt>
                <c:pt idx="1">
                  <c:v>5.1814122155415143E-2</c:v>
                </c:pt>
                <c:pt idx="2">
                  <c:v>4.5273987774749891E-2</c:v>
                </c:pt>
                <c:pt idx="3">
                  <c:v>4.5151980888245014E-2</c:v>
                </c:pt>
                <c:pt idx="4">
                  <c:v>3.8952228540911182E-2</c:v>
                </c:pt>
                <c:pt idx="5">
                  <c:v>3.1791748170376444E-2</c:v>
                </c:pt>
                <c:pt idx="6">
                  <c:v>2.6770962559463207E-2</c:v>
                </c:pt>
                <c:pt idx="7">
                  <c:v>2.3046814440838448E-2</c:v>
                </c:pt>
                <c:pt idx="8">
                  <c:v>2.3395437623061066E-2</c:v>
                </c:pt>
                <c:pt idx="9">
                  <c:v>2.7558102505474191E-2</c:v>
                </c:pt>
                <c:pt idx="10">
                  <c:v>2.485947631486185E-2</c:v>
                </c:pt>
                <c:pt idx="11">
                  <c:v>2.4718334939549336E-2</c:v>
                </c:pt>
                <c:pt idx="12">
                  <c:v>1.9956786633276269E-2</c:v>
                </c:pt>
                <c:pt idx="13">
                  <c:v>2.1222208349652494E-2</c:v>
                </c:pt>
                <c:pt idx="14">
                  <c:v>1.4211769874949098E-2</c:v>
                </c:pt>
                <c:pt idx="15">
                  <c:v>1.3979041992693286E-2</c:v>
                </c:pt>
                <c:pt idx="16">
                  <c:v>1.0752237322862346E-2</c:v>
                </c:pt>
                <c:pt idx="17">
                  <c:v>8.9118505752299182E-3</c:v>
                </c:pt>
                <c:pt idx="18">
                  <c:v>9.7664052073813679E-3</c:v>
                </c:pt>
                <c:pt idx="19">
                  <c:v>5.8987711998452763E-3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8h30'!$D$46</c:f>
              <c:strCache>
                <c:ptCount val="1"/>
                <c:pt idx="0">
                  <c:v>1d_change</c:v>
                </c:pt>
              </c:strCache>
            </c:strRef>
          </c:tx>
          <c:spPr>
            <a:solidFill>
              <a:srgbClr val="00B050">
                <a:alpha val="20000"/>
              </a:srgbClr>
            </a:solidFill>
            <a:ln w="25400">
              <a:noFill/>
            </a:ln>
            <a:effectLst/>
          </c:spPr>
          <c:invertIfNegative val="1"/>
          <c:cat>
            <c:numRef>
              <c:f>'data 8h30'!$A$47:$A$66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8h30'!$D$47:$D$66</c:f>
              <c:numCache>
                <c:formatCode>General</c:formatCode>
                <c:ptCount val="20"/>
                <c:pt idx="0">
                  <c:v>-8.0966062376741643E-3</c:v>
                </c:pt>
                <c:pt idx="1">
                  <c:v>-5.6379678138848144E-3</c:v>
                </c:pt>
                <c:pt idx="2">
                  <c:v>-9.1779117885240069E-3</c:v>
                </c:pt>
                <c:pt idx="3">
                  <c:v>8.6885428554648314E-3</c:v>
                </c:pt>
                <c:pt idx="4">
                  <c:v>1.3497264044440627E-2</c:v>
                </c:pt>
                <c:pt idx="5">
                  <c:v>-1.5034382564399484E-3</c:v>
                </c:pt>
                <c:pt idx="6">
                  <c:v>8.9568270873807698E-4</c:v>
                </c:pt>
                <c:pt idx="7">
                  <c:v>3.0263556994232221E-3</c:v>
                </c:pt>
                <c:pt idx="8">
                  <c:v>-1.860664795905298E-3</c:v>
                </c:pt>
                <c:pt idx="9">
                  <c:v>4.008848984901503E-3</c:v>
                </c:pt>
                <c:pt idx="10">
                  <c:v>-4.0214109350789062E-3</c:v>
                </c:pt>
                <c:pt idx="11">
                  <c:v>-4.9316178764158281E-3</c:v>
                </c:pt>
                <c:pt idx="12">
                  <c:v>2.6253780966791762E-3</c:v>
                </c:pt>
                <c:pt idx="13">
                  <c:v>1.2351711297449164E-3</c:v>
                </c:pt>
                <c:pt idx="14">
                  <c:v>8.5766736535968224E-3</c:v>
                </c:pt>
                <c:pt idx="15">
                  <c:v>1.5330446345978022E-3</c:v>
                </c:pt>
                <c:pt idx="16">
                  <c:v>4.0345165445567766E-3</c:v>
                </c:pt>
                <c:pt idx="17">
                  <c:v>-8.8240135472401615E-3</c:v>
                </c:pt>
                <c:pt idx="18">
                  <c:v>1.1722302355274827E-3</c:v>
                </c:pt>
                <c:pt idx="19">
                  <c:v>-2.5581695584702135E-3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8h30'!$E$46</c:f>
              <c:strCache>
                <c:ptCount val="1"/>
                <c:pt idx="0">
                  <c:v>cum_change</c:v>
                </c:pt>
              </c:strCache>
            </c:strRef>
          </c:tx>
          <c:spPr>
            <a:ln w="19050" cap="rnd">
              <a:solidFill>
                <a:srgbClr val="054372">
                  <a:alpha val="50000"/>
                </a:srgbClr>
              </a:solidFill>
              <a:round/>
            </a:ln>
            <a:effectLst/>
          </c:spPr>
          <c:marker>
            <c:symbol val="none"/>
          </c:marker>
          <c:cat>
            <c:numRef>
              <c:f>'data 8h30'!$A$47:$A$66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8h30'!$E$47:$E$66</c:f>
              <c:numCache>
                <c:formatCode>General</c:formatCode>
                <c:ptCount val="20"/>
                <c:pt idx="0">
                  <c:v>2.6819077780378953E-3</c:v>
                </c:pt>
                <c:pt idx="1">
                  <c:v>1.077851401571206E-2</c:v>
                </c:pt>
                <c:pt idx="2">
                  <c:v>1.6416481829596874E-2</c:v>
                </c:pt>
                <c:pt idx="3">
                  <c:v>2.5594393618120881E-2</c:v>
                </c:pt>
                <c:pt idx="4">
                  <c:v>1.6905850762656049E-2</c:v>
                </c:pt>
                <c:pt idx="5">
                  <c:v>3.4085867182154228E-3</c:v>
                </c:pt>
                <c:pt idx="6">
                  <c:v>4.9120249746553712E-3</c:v>
                </c:pt>
                <c:pt idx="7">
                  <c:v>4.0163422659172943E-3</c:v>
                </c:pt>
                <c:pt idx="8">
                  <c:v>9.8998656649407213E-4</c:v>
                </c:pt>
                <c:pt idx="9">
                  <c:v>2.8506513623993701E-3</c:v>
                </c:pt>
                <c:pt idx="10">
                  <c:v>-1.1581976225021329E-3</c:v>
                </c:pt>
                <c:pt idx="11">
                  <c:v>2.8632133125767734E-3</c:v>
                </c:pt>
                <c:pt idx="12">
                  <c:v>7.7948311889926014E-3</c:v>
                </c:pt>
                <c:pt idx="13">
                  <c:v>5.1694530923134252E-3</c:v>
                </c:pt>
                <c:pt idx="14">
                  <c:v>3.9342819625685088E-3</c:v>
                </c:pt>
                <c:pt idx="15">
                  <c:v>-4.6423916910283136E-3</c:v>
                </c:pt>
                <c:pt idx="16">
                  <c:v>-6.1754363256261158E-3</c:v>
                </c:pt>
                <c:pt idx="17">
                  <c:v>-1.0209952870182892E-2</c:v>
                </c:pt>
                <c:pt idx="18">
                  <c:v>-1.3859393229427308E-3</c:v>
                </c:pt>
                <c:pt idx="19">
                  <c:v>-2.5581695584702135E-3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8h30'!$J$46</c:f>
              <c:strCache>
                <c:ptCount val="1"/>
                <c:pt idx="0">
                  <c:v>1d_change</c:v>
                </c:pt>
              </c:strCache>
            </c:strRef>
          </c:tx>
          <c:spPr>
            <a:solidFill>
              <a:srgbClr val="00B050">
                <a:alpha val="20000"/>
              </a:srgbClr>
            </a:solidFill>
            <a:ln w="25400">
              <a:noFill/>
            </a:ln>
            <a:effectLst/>
          </c:spPr>
          <c:invertIfNegative val="1"/>
          <c:cat>
            <c:numRef>
              <c:f>'data 8h30'!$G$47:$G$66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8h30'!$J$47:$J$66</c:f>
              <c:numCache>
                <c:formatCode>General</c:formatCode>
                <c:ptCount val="20"/>
                <c:pt idx="0">
                  <c:v>2.992926101597293E-3</c:v>
                </c:pt>
                <c:pt idx="1">
                  <c:v>2.8508305798091715E-3</c:v>
                </c:pt>
                <c:pt idx="2">
                  <c:v>-1.9832627800802083E-3</c:v>
                </c:pt>
                <c:pt idx="3">
                  <c:v>-4.7082982885089386E-3</c:v>
                </c:pt>
                <c:pt idx="4">
                  <c:v>-1.0251407191124162E-3</c:v>
                </c:pt>
                <c:pt idx="5">
                  <c:v>1.4116606975700385E-4</c:v>
                </c:pt>
                <c:pt idx="6">
                  <c:v>-5.5536045056360228E-3</c:v>
                </c:pt>
                <c:pt idx="7">
                  <c:v>-4.50456228673346E-5</c:v>
                </c:pt>
                <c:pt idx="8">
                  <c:v>1.7976097988492423E-3</c:v>
                </c:pt>
                <c:pt idx="9">
                  <c:v>-3.0631144920764131E-3</c:v>
                </c:pt>
                <c:pt idx="10">
                  <c:v>5.2938359943530688E-3</c:v>
                </c:pt>
                <c:pt idx="11">
                  <c:v>2.8568217494973069E-5</c:v>
                </c:pt>
                <c:pt idx="12">
                  <c:v>4.4529847301744141E-5</c:v>
                </c:pt>
                <c:pt idx="13">
                  <c:v>2.3622026439731325E-3</c:v>
                </c:pt>
                <c:pt idx="14">
                  <c:v>3.222893790254977E-3</c:v>
                </c:pt>
                <c:pt idx="15">
                  <c:v>8.3130988329593869E-4</c:v>
                </c:pt>
                <c:pt idx="16">
                  <c:v>-1.4016903734903607E-4</c:v>
                </c:pt>
                <c:pt idx="17">
                  <c:v>1.0742460772001916E-3</c:v>
                </c:pt>
                <c:pt idx="18">
                  <c:v>7.1222947862148445E-4</c:v>
                </c:pt>
                <c:pt idx="19">
                  <c:v>2.007042145391047E-5</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8h30'!$K$46</c:f>
              <c:strCache>
                <c:ptCount val="1"/>
                <c:pt idx="0">
                  <c:v>cum_change</c:v>
                </c:pt>
              </c:strCache>
            </c:strRef>
          </c:tx>
          <c:spPr>
            <a:ln w="19050" cap="rnd">
              <a:solidFill>
                <a:srgbClr val="054372">
                  <a:alpha val="50000"/>
                </a:srgbClr>
              </a:solidFill>
              <a:round/>
            </a:ln>
            <a:effectLst/>
          </c:spPr>
          <c:marker>
            <c:symbol val="none"/>
          </c:marker>
          <c:cat>
            <c:numRef>
              <c:f>'data 8h30'!$G$47:$G$66</c:f>
              <c:numCache>
                <c:formatCode>m/d/yyyy</c:formatCode>
                <c:ptCount val="20"/>
                <c:pt idx="0">
                  <c:v>45863</c:v>
                </c:pt>
                <c:pt idx="1">
                  <c:v>45862</c:v>
                </c:pt>
                <c:pt idx="2">
                  <c:v>45861</c:v>
                </c:pt>
                <c:pt idx="3">
                  <c:v>45860</c:v>
                </c:pt>
                <c:pt idx="4">
                  <c:v>45859</c:v>
                </c:pt>
                <c:pt idx="5">
                  <c:v>45858</c:v>
                </c:pt>
                <c:pt idx="6">
                  <c:v>45857</c:v>
                </c:pt>
                <c:pt idx="7">
                  <c:v>45856</c:v>
                </c:pt>
                <c:pt idx="8">
                  <c:v>45855</c:v>
                </c:pt>
                <c:pt idx="9">
                  <c:v>45854</c:v>
                </c:pt>
                <c:pt idx="10">
                  <c:v>45853</c:v>
                </c:pt>
                <c:pt idx="11">
                  <c:v>45852</c:v>
                </c:pt>
                <c:pt idx="12">
                  <c:v>45851</c:v>
                </c:pt>
                <c:pt idx="13">
                  <c:v>45850</c:v>
                </c:pt>
                <c:pt idx="14">
                  <c:v>45849</c:v>
                </c:pt>
                <c:pt idx="15">
                  <c:v>45848</c:v>
                </c:pt>
                <c:pt idx="16">
                  <c:v>45847</c:v>
                </c:pt>
                <c:pt idx="17">
                  <c:v>45846</c:v>
                </c:pt>
                <c:pt idx="18">
                  <c:v>45845</c:v>
                </c:pt>
                <c:pt idx="19">
                  <c:v>45844</c:v>
                </c:pt>
              </c:numCache>
            </c:numRef>
          </c:cat>
          <c:val>
            <c:numRef>
              <c:f>'data 8h30'!$K$47:$K$66</c:f>
              <c:numCache>
                <c:formatCode>General</c:formatCode>
                <c:ptCount val="20"/>
                <c:pt idx="0">
                  <c:v>4.8537834583317618E-3</c:v>
                </c:pt>
                <c:pt idx="1">
                  <c:v>1.8608573567344688E-3</c:v>
                </c:pt>
                <c:pt idx="2">
                  <c:v>-9.899732230747027E-4</c:v>
                </c:pt>
                <c:pt idx="3">
                  <c:v>9.9328955700550559E-4</c:v>
                </c:pt>
                <c:pt idx="4">
                  <c:v>5.7015878455144442E-3</c:v>
                </c:pt>
                <c:pt idx="5">
                  <c:v>6.7267285646268604E-3</c:v>
                </c:pt>
                <c:pt idx="6">
                  <c:v>6.5855624948698566E-3</c:v>
                </c:pt>
                <c:pt idx="7">
                  <c:v>1.2139167000505879E-2</c:v>
                </c:pt>
                <c:pt idx="8">
                  <c:v>1.2184212623373214E-2</c:v>
                </c:pt>
                <c:pt idx="9">
                  <c:v>1.0386602824523972E-2</c:v>
                </c:pt>
                <c:pt idx="10">
                  <c:v>1.3449717316600385E-2</c:v>
                </c:pt>
                <c:pt idx="11">
                  <c:v>8.1558813222473159E-3</c:v>
                </c:pt>
                <c:pt idx="12">
                  <c:v>8.1273131047523428E-3</c:v>
                </c:pt>
                <c:pt idx="13">
                  <c:v>8.0827832574505987E-3</c:v>
                </c:pt>
                <c:pt idx="14">
                  <c:v>5.7205806134774662E-3</c:v>
                </c:pt>
                <c:pt idx="15">
                  <c:v>2.4976868232224891E-3</c:v>
                </c:pt>
                <c:pt idx="16">
                  <c:v>1.6663769399265504E-3</c:v>
                </c:pt>
                <c:pt idx="17">
                  <c:v>1.8065459772755865E-3</c:v>
                </c:pt>
                <c:pt idx="18">
                  <c:v>7.3229990007539492E-4</c:v>
                </c:pt>
                <c:pt idx="19">
                  <c:v>2.007042145391047E-5</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8h30'!$P$46</c:f>
              <c:strCache>
                <c:ptCount val="1"/>
                <c:pt idx="0">
                  <c:v>1d_change</c:v>
                </c:pt>
              </c:strCache>
            </c:strRef>
          </c:tx>
          <c:spPr>
            <a:solidFill>
              <a:srgbClr val="00B050">
                <a:alpha val="20000"/>
              </a:srgbClr>
            </a:solidFill>
            <a:ln w="25400">
              <a:noFill/>
            </a:ln>
            <a:effectLst/>
          </c:spPr>
          <c:invertIfNegative val="1"/>
          <c:cat>
            <c:numRef>
              <c:f>'data 8h30'!$M$47:$M$66</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8h30'!$P$47:$P$66</c:f>
              <c:numCache>
                <c:formatCode>General</c:formatCode>
                <c:ptCount val="20"/>
                <c:pt idx="0">
                  <c:v>3.8299502106475813E-4</c:v>
                </c:pt>
                <c:pt idx="1">
                  <c:v>-5.7416267942578258E-4</c:v>
                </c:pt>
                <c:pt idx="2">
                  <c:v>1.914241960183638E-4</c:v>
                </c:pt>
                <c:pt idx="3">
                  <c:v>-3.8270187523914423E-4</c:v>
                </c:pt>
                <c:pt idx="4">
                  <c:v>-3.8255547054322214E-4</c:v>
                </c:pt>
                <c:pt idx="5">
                  <c:v>1.9131432944319293E-4</c:v>
                </c:pt>
                <c:pt idx="6">
                  <c:v>-1.9127773527161107E-4</c:v>
                </c:pt>
                <c:pt idx="7">
                  <c:v>7.6569678407345521E-4</c:v>
                </c:pt>
                <c:pt idx="8">
                  <c:v>7.6628352490426543E-4</c:v>
                </c:pt>
                <c:pt idx="9">
                  <c:v>-3.0641948827947463E-4</c:v>
                </c:pt>
                <c:pt idx="10">
                  <c:v>-1.9147551028220189E-4</c:v>
                </c:pt>
                <c:pt idx="11">
                  <c:v>-9.5646185630116065E-4</c:v>
                </c:pt>
                <c:pt idx="12">
                  <c:v>1.0723860589811895E-3</c:v>
                </c:pt>
                <c:pt idx="13">
                  <c:v>-3.828483920367276E-4</c:v>
                </c:pt>
                <c:pt idx="14">
                  <c:v>-1.4527104518694545E-3</c:v>
                </c:pt>
                <c:pt idx="15">
                  <c:v>-6.4947468958931331E-4</c:v>
                </c:pt>
                <c:pt idx="16">
                  <c:v>9.5602294455066072E-4</c:v>
                </c:pt>
                <c:pt idx="17">
                  <c:v>1.5319800842588105E-3</c:v>
                </c:pt>
                <c:pt idx="18">
                  <c:v>-3.063021670878241E-4</c:v>
                </c:pt>
                <c:pt idx="19">
                  <c:v>1.0732081257187609E-3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8h30'!$Q$46</c:f>
              <c:strCache>
                <c:ptCount val="1"/>
                <c:pt idx="0">
                  <c:v>cum_change</c:v>
                </c:pt>
              </c:strCache>
            </c:strRef>
          </c:tx>
          <c:spPr>
            <a:ln w="19050" cap="rnd">
              <a:solidFill>
                <a:srgbClr val="054372">
                  <a:alpha val="50000"/>
                </a:srgbClr>
              </a:solidFill>
              <a:round/>
            </a:ln>
            <a:effectLst/>
          </c:spPr>
          <c:marker>
            <c:symbol val="none"/>
          </c:marker>
          <c:cat>
            <c:numRef>
              <c:f>'data 8h30'!$M$47:$M$66</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45842</c:v>
                </c:pt>
                <c:pt idx="16">
                  <c:v>45841</c:v>
                </c:pt>
                <c:pt idx="17">
                  <c:v>45840</c:v>
                </c:pt>
                <c:pt idx="18">
                  <c:v>45839</c:v>
                </c:pt>
                <c:pt idx="19">
                  <c:v>45838</c:v>
                </c:pt>
              </c:numCache>
            </c:numRef>
          </c:cat>
          <c:val>
            <c:numRef>
              <c:f>'data 8h30'!$Q$47:$Q$66</c:f>
              <c:numCache>
                <c:formatCode>General</c:formatCode>
                <c:ptCount val="20"/>
                <c:pt idx="0">
                  <c:v>1.1549207530875405E-3</c:v>
                </c:pt>
                <c:pt idx="1">
                  <c:v>7.7192573202278236E-4</c:v>
                </c:pt>
                <c:pt idx="2">
                  <c:v>1.3460884114485649E-3</c:v>
                </c:pt>
                <c:pt idx="3">
                  <c:v>1.1546642154302011E-3</c:v>
                </c:pt>
                <c:pt idx="4">
                  <c:v>1.5373660906693454E-3</c:v>
                </c:pt>
                <c:pt idx="5">
                  <c:v>1.9199215612125675E-3</c:v>
                </c:pt>
                <c:pt idx="6">
                  <c:v>1.7286072317693746E-3</c:v>
                </c:pt>
                <c:pt idx="7">
                  <c:v>1.9198849670409857E-3</c:v>
                </c:pt>
                <c:pt idx="8">
                  <c:v>1.1541881829675305E-3</c:v>
                </c:pt>
                <c:pt idx="9">
                  <c:v>3.8790465806326502E-4</c:v>
                </c:pt>
                <c:pt idx="10">
                  <c:v>6.9432414634273965E-4</c:v>
                </c:pt>
                <c:pt idx="11">
                  <c:v>8.8579965662494153E-4</c:v>
                </c:pt>
                <c:pt idx="12">
                  <c:v>1.8422615129261022E-3</c:v>
                </c:pt>
                <c:pt idx="13">
                  <c:v>7.6987545394491264E-4</c:v>
                </c:pt>
                <c:pt idx="14">
                  <c:v>1.1527238459816402E-3</c:v>
                </c:pt>
                <c:pt idx="15">
                  <c:v>2.6054342978510947E-3</c:v>
                </c:pt>
                <c:pt idx="16">
                  <c:v>3.254908987440408E-3</c:v>
                </c:pt>
                <c:pt idx="17">
                  <c:v>2.2988860428897473E-3</c:v>
                </c:pt>
                <c:pt idx="18">
                  <c:v>7.669059586309368E-4</c:v>
                </c:pt>
                <c:pt idx="19">
                  <c:v>1.0732081257187609E-3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7.png"/><Relationship Id="rId3" Type="http://schemas.openxmlformats.org/officeDocument/2006/relationships/image" Target="../media/image6.png"/><Relationship Id="rId7" Type="http://schemas.openxmlformats.org/officeDocument/2006/relationships/chart" Target="../charts/chart4.xml"/><Relationship Id="rId12" Type="http://schemas.openxmlformats.org/officeDocument/2006/relationships/chart" Target="../charts/chart9.xml"/><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chart" Target="../charts/chart3.xml"/><Relationship Id="rId11" Type="http://schemas.openxmlformats.org/officeDocument/2006/relationships/chart" Target="../charts/chart8.xml"/><Relationship Id="rId5" Type="http://schemas.openxmlformats.org/officeDocument/2006/relationships/chart" Target="../charts/chart2.xml"/><Relationship Id="rId10" Type="http://schemas.openxmlformats.org/officeDocument/2006/relationships/chart" Target="../charts/chart7.xml"/><Relationship Id="rId4" Type="http://schemas.openxmlformats.org/officeDocument/2006/relationships/chart" Target="../charts/chart1.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1400945</xdr:rowOff>
    </xdr:from>
    <xdr:to>
      <xdr:col>1</xdr:col>
      <xdr:colOff>14199</xdr:colOff>
      <xdr:row>0</xdr:row>
      <xdr:rowOff>3611218</xdr:rowOff>
    </xdr:to>
    <xdr:sp macro="" textlink="">
      <xdr:nvSpPr>
        <xdr:cNvPr id="2" name="Rectangle 1">
          <a:extLst>
            <a:ext uri="{FF2B5EF4-FFF2-40B4-BE49-F238E27FC236}">
              <a16:creationId xmlns:a16="http://schemas.microsoft.com/office/drawing/2014/main" id="{9D6D4B77-5249-414B-A342-48467F94C875}"/>
            </a:ext>
          </a:extLst>
        </xdr:cNvPr>
        <xdr:cNvSpPr/>
      </xdr:nvSpPr>
      <xdr:spPr>
        <a:xfrm>
          <a:off x="0" y="1400945"/>
          <a:ext cx="7492685" cy="2210273"/>
        </a:xfrm>
        <a:prstGeom prst="rect">
          <a:avLst/>
        </a:prstGeom>
        <a:solidFill>
          <a:srgbClr val="E7E6E6">
            <a:alpha val="3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0</xdr:col>
      <xdr:colOff>921208</xdr:colOff>
      <xdr:row>0</xdr:row>
      <xdr:rowOff>1939978</xdr:rowOff>
    </xdr:from>
    <xdr:ext cx="1200149" cy="1200149"/>
    <xdr:pic>
      <xdr:nvPicPr>
        <xdr:cNvPr id="5" name="Picture 4">
          <a:extLst>
            <a:ext uri="{FF2B5EF4-FFF2-40B4-BE49-F238E27FC236}">
              <a16:creationId xmlns:a16="http://schemas.microsoft.com/office/drawing/2014/main" id="{0AE3F5B3-CB77-4985-ADC3-B63F2F03E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1208" y="1939978"/>
          <a:ext cx="1200149" cy="1200149"/>
        </a:xfrm>
        <a:prstGeom prst="rect">
          <a:avLst/>
        </a:prstGeom>
      </xdr:spPr>
    </xdr:pic>
    <xdr:clientData/>
  </xdr:oneCellAnchor>
  <xdr:twoCellAnchor>
    <xdr:from>
      <xdr:col>0</xdr:col>
      <xdr:colOff>2193474</xdr:colOff>
      <xdr:row>0</xdr:row>
      <xdr:rowOff>1936935</xdr:rowOff>
    </xdr:from>
    <xdr:to>
      <xdr:col>0</xdr:col>
      <xdr:colOff>6917875</xdr:colOff>
      <xdr:row>0</xdr:row>
      <xdr:rowOff>2422710</xdr:rowOff>
    </xdr:to>
    <xdr:sp macro="" textlink="">
      <xdr:nvSpPr>
        <xdr:cNvPr id="6" name="TextBox 5">
          <a:extLst>
            <a:ext uri="{FF2B5EF4-FFF2-40B4-BE49-F238E27FC236}">
              <a16:creationId xmlns:a16="http://schemas.microsoft.com/office/drawing/2014/main" id="{978D15FC-7275-4176-81C4-B14B0EE23EF3}"/>
            </a:ext>
          </a:extLst>
        </xdr:cNvPr>
        <xdr:cNvSpPr txBox="1"/>
      </xdr:nvSpPr>
      <xdr:spPr>
        <a:xfrm>
          <a:off x="2193474" y="1936935"/>
          <a:ext cx="47244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2000" b="1">
              <a:solidFill>
                <a:schemeClr val="bg1"/>
              </a:solidFill>
              <a:latin typeface="+mn-lt"/>
            </a:rPr>
            <a:t>BÁO</a:t>
          </a:r>
          <a:r>
            <a:rPr lang="en-US" sz="2000" b="1" baseline="0">
              <a:solidFill>
                <a:schemeClr val="bg1"/>
              </a:solidFill>
              <a:latin typeface="+mn-lt"/>
            </a:rPr>
            <a:t> CÁO CHIẾN LƯỢC HÀNG NGÀY</a:t>
          </a:r>
          <a:endParaRPr lang="en-001" sz="2000" b="1">
            <a:solidFill>
              <a:schemeClr val="bg1"/>
            </a:solidFill>
            <a:latin typeface="+mn-lt"/>
          </a:endParaRPr>
        </a:p>
      </xdr:txBody>
    </xdr:sp>
    <xdr:clientData/>
  </xdr:twoCellAnchor>
  <xdr:twoCellAnchor>
    <xdr:from>
      <xdr:col>0</xdr:col>
      <xdr:colOff>2203718</xdr:colOff>
      <xdr:row>0</xdr:row>
      <xdr:rowOff>2336739</xdr:rowOff>
    </xdr:from>
    <xdr:to>
      <xdr:col>0</xdr:col>
      <xdr:colOff>6635553</xdr:colOff>
      <xdr:row>0</xdr:row>
      <xdr:rowOff>2822514</xdr:rowOff>
    </xdr:to>
    <xdr:sp macro="" textlink="$A$2">
      <xdr:nvSpPr>
        <xdr:cNvPr id="7" name="TextBox 6">
          <a:extLst>
            <a:ext uri="{FF2B5EF4-FFF2-40B4-BE49-F238E27FC236}">
              <a16:creationId xmlns:a16="http://schemas.microsoft.com/office/drawing/2014/main" id="{E84773B9-D5CB-4165-AFCE-0B514773D21B}"/>
            </a:ext>
          </a:extLst>
        </xdr:cNvPr>
        <xdr:cNvSpPr txBox="1"/>
      </xdr:nvSpPr>
      <xdr:spPr>
        <a:xfrm>
          <a:off x="2203718" y="2336739"/>
          <a:ext cx="443183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fld id="{33EC7540-91A7-4325-821F-4978152BE9C7}" type="TxLink">
            <a:rPr lang="en-US" sz="1600" b="1" i="0" u="none" strike="noStrike">
              <a:solidFill>
                <a:schemeClr val="bg1"/>
              </a:solidFill>
              <a:latin typeface="Calibri"/>
              <a:ea typeface="Calibri"/>
              <a:cs typeface="Calibri"/>
            </a:rPr>
            <a:pPr/>
            <a:t>BẢN TIN CHÀO BUỔI SÁNG NGÀY 25/07/2025</a:t>
          </a:fld>
          <a:endParaRPr lang="en-US" sz="1600" b="1" baseline="0">
            <a:solidFill>
              <a:schemeClr val="bg1"/>
            </a:solidFill>
            <a:latin typeface="+mn-lt"/>
          </a:endParaRPr>
        </a:p>
      </xdr:txBody>
    </xdr:sp>
    <xdr:clientData/>
  </xdr:twoCellAnchor>
  <xdr:twoCellAnchor>
    <xdr:from>
      <xdr:col>0</xdr:col>
      <xdr:colOff>2206120</xdr:colOff>
      <xdr:row>0</xdr:row>
      <xdr:rowOff>2680126</xdr:rowOff>
    </xdr:from>
    <xdr:to>
      <xdr:col>0</xdr:col>
      <xdr:colOff>7001278</xdr:colOff>
      <xdr:row>0</xdr:row>
      <xdr:rowOff>3165901</xdr:rowOff>
    </xdr:to>
    <xdr:sp macro="" textlink="">
      <xdr:nvSpPr>
        <xdr:cNvPr id="8" name="TextBox 7">
          <a:extLst>
            <a:ext uri="{FF2B5EF4-FFF2-40B4-BE49-F238E27FC236}">
              <a16:creationId xmlns:a16="http://schemas.microsoft.com/office/drawing/2014/main" id="{6DC749C2-994D-4128-830D-D834C4335F96}"/>
            </a:ext>
          </a:extLst>
        </xdr:cNvPr>
        <xdr:cNvSpPr txBox="1"/>
      </xdr:nvSpPr>
      <xdr:spPr>
        <a:xfrm>
          <a:off x="2206120" y="2680126"/>
          <a:ext cx="479515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Phòng</a:t>
          </a:r>
          <a:r>
            <a:rPr lang="en-US" sz="1600" b="1" baseline="0">
              <a:solidFill>
                <a:schemeClr val="bg1"/>
              </a:solidFill>
              <a:latin typeface="+mn-lt"/>
            </a:rPr>
            <a:t> Môi Giới &amp; Tư Vấn Đầu Tư</a:t>
          </a:r>
          <a:endParaRPr lang="en-001" sz="1600" b="1">
            <a:solidFill>
              <a:schemeClr val="bg1"/>
            </a:solidFill>
            <a:latin typeface="+mn-lt"/>
          </a:endParaRPr>
        </a:p>
      </xdr:txBody>
    </xdr:sp>
    <xdr:clientData/>
  </xdr:twoCellAnchor>
  <xdr:oneCellAnchor>
    <xdr:from>
      <xdr:col>0</xdr:col>
      <xdr:colOff>6233831</xdr:colOff>
      <xdr:row>0</xdr:row>
      <xdr:rowOff>118326</xdr:rowOff>
    </xdr:from>
    <xdr:ext cx="1032839" cy="430696"/>
    <xdr:pic>
      <xdr:nvPicPr>
        <xdr:cNvPr id="10" name="Picture 9">
          <a:extLst>
            <a:ext uri="{FF2B5EF4-FFF2-40B4-BE49-F238E27FC236}">
              <a16:creationId xmlns:a16="http://schemas.microsoft.com/office/drawing/2014/main" id="{DBE7769D-D95F-4BAA-BDDC-4A736E603C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33831" y="118326"/>
          <a:ext cx="1032839" cy="430696"/>
        </a:xfrm>
        <a:prstGeom prst="rect">
          <a:avLst/>
        </a:prstGeom>
      </xdr:spPr>
    </xdr:pic>
    <xdr:clientData/>
  </xdr:oneCellAnchor>
  <xdr:oneCellAnchor>
    <xdr:from>
      <xdr:col>11</xdr:col>
      <xdr:colOff>332034</xdr:colOff>
      <xdr:row>1</xdr:row>
      <xdr:rowOff>20569</xdr:rowOff>
    </xdr:from>
    <xdr:ext cx="1088069" cy="427478"/>
    <xdr:pic>
      <xdr:nvPicPr>
        <xdr:cNvPr id="24" name="Picture 23">
          <a:extLst>
            <a:ext uri="{FF2B5EF4-FFF2-40B4-BE49-F238E27FC236}">
              <a16:creationId xmlns:a16="http://schemas.microsoft.com/office/drawing/2014/main" id="{699E7A4D-DA0B-4AE4-8A09-EF5D31C774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75891" y="5220591"/>
          <a:ext cx="1088069" cy="427478"/>
        </a:xfrm>
        <a:prstGeom prst="rect">
          <a:avLst/>
        </a:prstGeom>
      </xdr:spPr>
    </xdr:pic>
    <xdr:clientData/>
  </xdr:oneCellAnchor>
  <xdr:twoCellAnchor>
    <xdr:from>
      <xdr:col>2</xdr:col>
      <xdr:colOff>14200</xdr:colOff>
      <xdr:row>2</xdr:row>
      <xdr:rowOff>153426</xdr:rowOff>
    </xdr:from>
    <xdr:to>
      <xdr:col>12</xdr:col>
      <xdr:colOff>108857</xdr:colOff>
      <xdr:row>3</xdr:row>
      <xdr:rowOff>14925</xdr:rowOff>
    </xdr:to>
    <xdr:sp macro="" textlink="">
      <xdr:nvSpPr>
        <xdr:cNvPr id="25" name="Rectangle 24">
          <a:extLst>
            <a:ext uri="{FF2B5EF4-FFF2-40B4-BE49-F238E27FC236}">
              <a16:creationId xmlns:a16="http://schemas.microsoft.com/office/drawing/2014/main" id="{EBB800F3-2D6E-49C7-9524-0CC26CEAF47D}"/>
            </a:ext>
          </a:extLst>
        </xdr:cNvPr>
        <xdr:cNvSpPr/>
      </xdr:nvSpPr>
      <xdr:spPr>
        <a:xfrm flipV="1">
          <a:off x="7655134" y="5537668"/>
          <a:ext cx="6525602"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2</xdr:col>
      <xdr:colOff>0</xdr:colOff>
      <xdr:row>4</xdr:row>
      <xdr:rowOff>12560</xdr:rowOff>
    </xdr:from>
    <xdr:to>
      <xdr:col>5</xdr:col>
      <xdr:colOff>12562</xdr:colOff>
      <xdr:row>10</xdr:row>
      <xdr:rowOff>20935</xdr:rowOff>
    </xdr:to>
    <xdr:graphicFrame macro="">
      <xdr:nvGraphicFramePr>
        <xdr:cNvPr id="11" name="Chart 10">
          <a:extLst>
            <a:ext uri="{FF2B5EF4-FFF2-40B4-BE49-F238E27FC236}">
              <a16:creationId xmlns:a16="http://schemas.microsoft.com/office/drawing/2014/main" id="{A651CA9C-8BE3-43E6-A959-0140BCDFD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485670</xdr:colOff>
      <xdr:row>4</xdr:row>
      <xdr:rowOff>0</xdr:rowOff>
    </xdr:from>
    <xdr:to>
      <xdr:col>9</xdr:col>
      <xdr:colOff>4187</xdr:colOff>
      <xdr:row>9</xdr:row>
      <xdr:rowOff>184221</xdr:rowOff>
    </xdr:to>
    <xdr:graphicFrame macro="">
      <xdr:nvGraphicFramePr>
        <xdr:cNvPr id="16" name="Chart 15">
          <a:extLst>
            <a:ext uri="{FF2B5EF4-FFF2-40B4-BE49-F238E27FC236}">
              <a16:creationId xmlns:a16="http://schemas.microsoft.com/office/drawing/2014/main" id="{A35D7CA8-69CA-4D24-B2AD-318996508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485669</xdr:colOff>
      <xdr:row>3</xdr:row>
      <xdr:rowOff>184219</xdr:rowOff>
    </xdr:from>
    <xdr:to>
      <xdr:col>13</xdr:col>
      <xdr:colOff>4186</xdr:colOff>
      <xdr:row>9</xdr:row>
      <xdr:rowOff>188408</xdr:rowOff>
    </xdr:to>
    <xdr:graphicFrame macro="">
      <xdr:nvGraphicFramePr>
        <xdr:cNvPr id="17" name="Chart 16">
          <a:extLst>
            <a:ext uri="{FF2B5EF4-FFF2-40B4-BE49-F238E27FC236}">
              <a16:creationId xmlns:a16="http://schemas.microsoft.com/office/drawing/2014/main" id="{CFD932EF-1B57-4F94-8781-FAA19A379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159098</xdr:colOff>
      <xdr:row>10</xdr:row>
      <xdr:rowOff>196780</xdr:rowOff>
    </xdr:from>
    <xdr:to>
      <xdr:col>5</xdr:col>
      <xdr:colOff>8374</xdr:colOff>
      <xdr:row>16</xdr:row>
      <xdr:rowOff>200969</xdr:rowOff>
    </xdr:to>
    <xdr:graphicFrame macro="">
      <xdr:nvGraphicFramePr>
        <xdr:cNvPr id="18" name="Chart 17">
          <a:extLst>
            <a:ext uri="{FF2B5EF4-FFF2-40B4-BE49-F238E27FC236}">
              <a16:creationId xmlns:a16="http://schemas.microsoft.com/office/drawing/2014/main" id="{D3DCB4FB-59A0-4C2B-8227-E44226390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485670</xdr:colOff>
      <xdr:row>10</xdr:row>
      <xdr:rowOff>209344</xdr:rowOff>
    </xdr:from>
    <xdr:to>
      <xdr:col>9</xdr:col>
      <xdr:colOff>4187</xdr:colOff>
      <xdr:row>17</xdr:row>
      <xdr:rowOff>5</xdr:rowOff>
    </xdr:to>
    <xdr:graphicFrame macro="">
      <xdr:nvGraphicFramePr>
        <xdr:cNvPr id="19" name="Chart 18">
          <a:extLst>
            <a:ext uri="{FF2B5EF4-FFF2-40B4-BE49-F238E27FC236}">
              <a16:creationId xmlns:a16="http://schemas.microsoft.com/office/drawing/2014/main" id="{906FB701-2520-4D4A-91D7-C4DF75DB7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477297</xdr:colOff>
      <xdr:row>10</xdr:row>
      <xdr:rowOff>205155</xdr:rowOff>
    </xdr:from>
    <xdr:to>
      <xdr:col>12</xdr:col>
      <xdr:colOff>594529</xdr:colOff>
      <xdr:row>16</xdr:row>
      <xdr:rowOff>209344</xdr:rowOff>
    </xdr:to>
    <xdr:graphicFrame macro="">
      <xdr:nvGraphicFramePr>
        <xdr:cNvPr id="20" name="Chart 19">
          <a:extLst>
            <a:ext uri="{FF2B5EF4-FFF2-40B4-BE49-F238E27FC236}">
              <a16:creationId xmlns:a16="http://schemas.microsoft.com/office/drawing/2014/main" id="{CF22836C-27C7-419E-A230-02B3B40BB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159099</xdr:colOff>
      <xdr:row>18</xdr:row>
      <xdr:rowOff>12560</xdr:rowOff>
    </xdr:from>
    <xdr:to>
      <xdr:col>5</xdr:col>
      <xdr:colOff>8375</xdr:colOff>
      <xdr:row>24</xdr:row>
      <xdr:rowOff>20935</xdr:rowOff>
    </xdr:to>
    <xdr:graphicFrame macro="">
      <xdr:nvGraphicFramePr>
        <xdr:cNvPr id="21" name="Chart 20">
          <a:extLst>
            <a:ext uri="{FF2B5EF4-FFF2-40B4-BE49-F238E27FC236}">
              <a16:creationId xmlns:a16="http://schemas.microsoft.com/office/drawing/2014/main" id="{3486830A-A017-4814-9B7E-062A904CB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489858</xdr:colOff>
      <xdr:row>18</xdr:row>
      <xdr:rowOff>0</xdr:rowOff>
    </xdr:from>
    <xdr:to>
      <xdr:col>9</xdr:col>
      <xdr:colOff>8375</xdr:colOff>
      <xdr:row>24</xdr:row>
      <xdr:rowOff>8375</xdr:rowOff>
    </xdr:to>
    <xdr:graphicFrame macro="">
      <xdr:nvGraphicFramePr>
        <xdr:cNvPr id="22" name="Chart 21">
          <a:extLst>
            <a:ext uri="{FF2B5EF4-FFF2-40B4-BE49-F238E27FC236}">
              <a16:creationId xmlns:a16="http://schemas.microsoft.com/office/drawing/2014/main" id="{5C433582-1458-4672-8989-F13719E17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485670</xdr:colOff>
      <xdr:row>18</xdr:row>
      <xdr:rowOff>12560</xdr:rowOff>
    </xdr:from>
    <xdr:to>
      <xdr:col>13</xdr:col>
      <xdr:colOff>4187</xdr:colOff>
      <xdr:row>24</xdr:row>
      <xdr:rowOff>20935</xdr:rowOff>
    </xdr:to>
    <xdr:graphicFrame macro="">
      <xdr:nvGraphicFramePr>
        <xdr:cNvPr id="23" name="Chart 22">
          <a:extLst>
            <a:ext uri="{FF2B5EF4-FFF2-40B4-BE49-F238E27FC236}">
              <a16:creationId xmlns:a16="http://schemas.microsoft.com/office/drawing/2014/main" id="{2D17AC93-29BD-4038-B4AF-32746DF0D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24</xdr:col>
      <xdr:colOff>805147</xdr:colOff>
      <xdr:row>26</xdr:row>
      <xdr:rowOff>16380</xdr:rowOff>
    </xdr:from>
    <xdr:ext cx="1088069" cy="427478"/>
    <xdr:pic>
      <xdr:nvPicPr>
        <xdr:cNvPr id="27" name="Picture 26">
          <a:extLst>
            <a:ext uri="{FF2B5EF4-FFF2-40B4-BE49-F238E27FC236}">
              <a16:creationId xmlns:a16="http://schemas.microsoft.com/office/drawing/2014/main" id="{A180EFAB-9F08-4430-988F-4B8D7B84A22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0516908"/>
          <a:ext cx="1088069" cy="427478"/>
        </a:xfrm>
        <a:prstGeom prst="rect">
          <a:avLst/>
        </a:prstGeom>
      </xdr:spPr>
    </xdr:pic>
    <xdr:clientData/>
  </xdr:oneCellAnchor>
  <xdr:twoCellAnchor>
    <xdr:from>
      <xdr:col>15</xdr:col>
      <xdr:colOff>12562</xdr:colOff>
      <xdr:row>27</xdr:row>
      <xdr:rowOff>149234</xdr:rowOff>
    </xdr:from>
    <xdr:to>
      <xdr:col>24</xdr:col>
      <xdr:colOff>1214176</xdr:colOff>
      <xdr:row>28</xdr:row>
      <xdr:rowOff>10733</xdr:rowOff>
    </xdr:to>
    <xdr:sp macro="" textlink="">
      <xdr:nvSpPr>
        <xdr:cNvPr id="28" name="Rectangle 27">
          <a:extLst>
            <a:ext uri="{FF2B5EF4-FFF2-40B4-BE49-F238E27FC236}">
              <a16:creationId xmlns:a16="http://schemas.microsoft.com/office/drawing/2014/main" id="{03A41378-1A4B-43C2-BE65-95C127267692}"/>
            </a:ext>
          </a:extLst>
        </xdr:cNvPr>
        <xdr:cNvSpPr/>
      </xdr:nvSpPr>
      <xdr:spPr>
        <a:xfrm flipV="1">
          <a:off x="15039034" y="10833981"/>
          <a:ext cx="6506307"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24</xdr:col>
      <xdr:colOff>805147</xdr:colOff>
      <xdr:row>38</xdr:row>
      <xdr:rowOff>16380</xdr:rowOff>
    </xdr:from>
    <xdr:ext cx="1088069" cy="427478"/>
    <xdr:pic>
      <xdr:nvPicPr>
        <xdr:cNvPr id="38" name="Picture 37">
          <a:extLst>
            <a:ext uri="{FF2B5EF4-FFF2-40B4-BE49-F238E27FC236}">
              <a16:creationId xmlns:a16="http://schemas.microsoft.com/office/drawing/2014/main" id="{CC34EBC7-AA3B-4779-8C02-9A3C3D8B80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17890" y="10493880"/>
          <a:ext cx="1088069" cy="427478"/>
        </a:xfrm>
        <a:prstGeom prst="rect">
          <a:avLst/>
        </a:prstGeom>
      </xdr:spPr>
    </xdr:pic>
    <xdr:clientData/>
  </xdr:oneCellAnchor>
  <xdr:twoCellAnchor>
    <xdr:from>
      <xdr:col>15</xdr:col>
      <xdr:colOff>12562</xdr:colOff>
      <xdr:row>39</xdr:row>
      <xdr:rowOff>149234</xdr:rowOff>
    </xdr:from>
    <xdr:to>
      <xdr:col>24</xdr:col>
      <xdr:colOff>1214176</xdr:colOff>
      <xdr:row>40</xdr:row>
      <xdr:rowOff>10733</xdr:rowOff>
    </xdr:to>
    <xdr:sp macro="" textlink="">
      <xdr:nvSpPr>
        <xdr:cNvPr id="39" name="Rectangle 38">
          <a:extLst>
            <a:ext uri="{FF2B5EF4-FFF2-40B4-BE49-F238E27FC236}">
              <a16:creationId xmlns:a16="http://schemas.microsoft.com/office/drawing/2014/main" id="{BE32E680-57C2-4D86-9E3C-4A86894F24DF}"/>
            </a:ext>
          </a:extLst>
        </xdr:cNvPr>
        <xdr:cNvSpPr/>
      </xdr:nvSpPr>
      <xdr:spPr>
        <a:xfrm flipV="1">
          <a:off x="15023962" y="10811791"/>
          <a:ext cx="6502957" cy="46556"/>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24</xdr:col>
      <xdr:colOff>805147</xdr:colOff>
      <xdr:row>50</xdr:row>
      <xdr:rowOff>16380</xdr:rowOff>
    </xdr:from>
    <xdr:ext cx="1088069" cy="427478"/>
    <xdr:pic>
      <xdr:nvPicPr>
        <xdr:cNvPr id="40" name="Picture 39">
          <a:extLst>
            <a:ext uri="{FF2B5EF4-FFF2-40B4-BE49-F238E27FC236}">
              <a16:creationId xmlns:a16="http://schemas.microsoft.com/office/drawing/2014/main" id="{F65987C7-AD63-467D-9ECF-3E1D97CA21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5804852"/>
          <a:ext cx="1088069" cy="427478"/>
        </a:xfrm>
        <a:prstGeom prst="rect">
          <a:avLst/>
        </a:prstGeom>
      </xdr:spPr>
    </xdr:pic>
    <xdr:clientData/>
  </xdr:oneCellAnchor>
  <xdr:twoCellAnchor>
    <xdr:from>
      <xdr:col>15</xdr:col>
      <xdr:colOff>12562</xdr:colOff>
      <xdr:row>51</xdr:row>
      <xdr:rowOff>149234</xdr:rowOff>
    </xdr:from>
    <xdr:to>
      <xdr:col>24</xdr:col>
      <xdr:colOff>1214176</xdr:colOff>
      <xdr:row>52</xdr:row>
      <xdr:rowOff>10733</xdr:rowOff>
    </xdr:to>
    <xdr:sp macro="" textlink="">
      <xdr:nvSpPr>
        <xdr:cNvPr id="41" name="Rectangle 40">
          <a:extLst>
            <a:ext uri="{FF2B5EF4-FFF2-40B4-BE49-F238E27FC236}">
              <a16:creationId xmlns:a16="http://schemas.microsoft.com/office/drawing/2014/main" id="{B168EDFE-B503-4293-BCDA-1FD639E02003}"/>
            </a:ext>
          </a:extLst>
        </xdr:cNvPr>
        <xdr:cNvSpPr/>
      </xdr:nvSpPr>
      <xdr:spPr>
        <a:xfrm flipV="1">
          <a:off x="15039034" y="16130300"/>
          <a:ext cx="6506307" cy="54092"/>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27</xdr:col>
      <xdr:colOff>852142</xdr:colOff>
      <xdr:row>69</xdr:row>
      <xdr:rowOff>121532</xdr:rowOff>
    </xdr:from>
    <xdr:ext cx="1442710" cy="1288880"/>
    <xdr:pic>
      <xdr:nvPicPr>
        <xdr:cNvPr id="42" name="Picture 41">
          <a:extLst>
            <a:ext uri="{FF2B5EF4-FFF2-40B4-BE49-F238E27FC236}">
              <a16:creationId xmlns:a16="http://schemas.microsoft.com/office/drawing/2014/main" id="{F0CFEFA7-18F9-4D54-A3DE-EEC1E630623B}"/>
            </a:ext>
          </a:extLst>
        </xdr:cNvPr>
        <xdr:cNvPicPr>
          <a:picLocks noChangeAspect="1"/>
        </xdr:cNvPicPr>
      </xdr:nvPicPr>
      <xdr:blipFill>
        <a:blip xmlns:r="http://schemas.openxmlformats.org/officeDocument/2006/relationships" r:embed="rId13"/>
        <a:stretch>
          <a:fillRect/>
        </a:stretch>
      </xdr:blipFill>
      <xdr:spPr>
        <a:xfrm>
          <a:off x="23253049" y="29631283"/>
          <a:ext cx="1442710" cy="1288880"/>
        </a:xfrm>
        <a:prstGeom prst="rect">
          <a:avLst/>
        </a:prstGeom>
      </xdr:spPr>
    </xdr:pic>
    <xdr:clientData/>
  </xdr:oneCellAnchor>
  <xdr:twoCellAnchor>
    <xdr:from>
      <xdr:col>27</xdr:col>
      <xdr:colOff>8757</xdr:colOff>
      <xdr:row>63</xdr:row>
      <xdr:rowOff>148803</xdr:rowOff>
    </xdr:from>
    <xdr:to>
      <xdr:col>33</xdr:col>
      <xdr:colOff>506422</xdr:colOff>
      <xdr:row>64</xdr:row>
      <xdr:rowOff>9939</xdr:rowOff>
    </xdr:to>
    <xdr:sp macro="" textlink="">
      <xdr:nvSpPr>
        <xdr:cNvPr id="43" name="Rectangle 42">
          <a:extLst>
            <a:ext uri="{FF2B5EF4-FFF2-40B4-BE49-F238E27FC236}">
              <a16:creationId xmlns:a16="http://schemas.microsoft.com/office/drawing/2014/main" id="{E15D7456-C9EB-4718-8ABB-C437AD5346DB}"/>
            </a:ext>
          </a:extLst>
        </xdr:cNvPr>
        <xdr:cNvSpPr/>
      </xdr:nvSpPr>
      <xdr:spPr>
        <a:xfrm>
          <a:off x="22409664" y="26662617"/>
          <a:ext cx="6517938"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33</xdr:col>
      <xdr:colOff>109000</xdr:colOff>
      <xdr:row>62</xdr:row>
      <xdr:rowOff>14198</xdr:rowOff>
    </xdr:from>
    <xdr:ext cx="1088069" cy="427478"/>
    <xdr:pic>
      <xdr:nvPicPr>
        <xdr:cNvPr id="44" name="Picture 43">
          <a:extLst>
            <a:ext uri="{FF2B5EF4-FFF2-40B4-BE49-F238E27FC236}">
              <a16:creationId xmlns:a16="http://schemas.microsoft.com/office/drawing/2014/main" id="{FD07B740-AAD8-4F8D-9CAA-5E8F362BE0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30180" y="26343428"/>
          <a:ext cx="1088069" cy="427478"/>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220B494-7052-4EEB-A53D-EC97F85FC116}" autoFormatId="16" applyNumberFormats="0" applyBorderFormats="0" applyFontFormats="0" applyPatternFormats="0" applyAlignmentFormats="0" applyWidthHeightFormats="0">
  <queryTableRefresh nextId="3">
    <queryTableFields count="2">
      <queryTableField id="1" name="time" tableColumnId="1"/>
      <queryTableField id="2" name="dat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C101AEA6-56F6-4212-8235-7C4CE4108EB0}" autoFormatId="16" applyNumberFormats="0" applyBorderFormats="0" applyFontFormats="0" applyPatternFormats="0" applyAlignmentFormats="0" applyWidthHeightFormats="0">
  <queryTableRefresh nextId="20">
    <queryTableFields count="8">
      <queryTableField id="1" name="date" tableColumnId="1"/>
      <queryTableField id="2" name="ticker" tableColumnId="2"/>
      <queryTableField id="3" name="close" tableColumnId="3"/>
      <queryTableField id="13" name="1d_diff" tableColumnId="9"/>
      <queryTableField id="4" name="1d_change" tableColumnId="4"/>
      <queryTableField id="9" name="cum_change" tableColumnId="5"/>
      <queryTableField id="7" name="market" tableColumnId="7"/>
      <queryTableField id="8" name="typ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3728EB7-BF89-4D93-BDE6-40FCB3F6074E}" autoFormatId="16" applyNumberFormats="0" applyBorderFormats="0" applyFontFormats="0" applyPatternFormats="0" applyAlignmentFormats="0" applyWidthHeightFormats="0">
  <queryTableRefresh nextId="21">
    <queryTableFields count="10">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1" name="news_type" tableColumnId="1"/>
      <queryTableField id="8" name="word_count" tableColumnId="8"/>
      <queryTableField id="9" name="impact" tableColumnId="9"/>
      <queryTableField id="12" name="ai_selected" tableColumnId="10"/>
    </queryTableFields>
  </queryTableRefresh>
</queryTable>
</file>

<file path=xl/richData/_rels/rdRichValueWebImage.xml.rels><?xml version="1.0" encoding="UTF-8" standalone="yes"?>
<Relationships xmlns="http://schemas.openxmlformats.org/package/2006/relationships"><Relationship Id="rId3" Type="http://schemas.openxmlformats.org/officeDocument/2006/relationships/image" Target="../media/image1.jpg"/><Relationship Id="rId2" Type="http://schemas.openxmlformats.org/officeDocument/2006/relationships/hyperlink" Target="https://cdn.vietnambiz.vn/1881912202208555/images/2025/07/25/crawl-20250725172249755-20250725172249770.jpg?width=700" TargetMode="External"/><Relationship Id="rId1" Type="http://schemas.openxmlformats.org/officeDocument/2006/relationships/hyperlink" Target="https://media.vneconomy.vn/640x360/images/upload/2025/07/25/tien.jpg" TargetMode="External"/><Relationship Id="rId5" Type="http://schemas.openxmlformats.org/officeDocument/2006/relationships/image" Target="../media/image2.jpg"/><Relationship Id="rId4" Type="http://schemas.openxmlformats.org/officeDocument/2006/relationships/hyperlink" Target="https://cafefcdn.com/thumb_w/640/203337114487263232/2025/7/25/avatar1753406517362-1753406517730750008818.jpg" TargetMode="Externa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3.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blip r:id="rId3"/>
  </webImageSrd>
  <webImageSrd>
    <address r:id="rId4"/>
    <blip r:id="rId5"/>
  </webImageSrd>
</webImagesSrd>
</file>

<file path=xl/richData/rdrichvalue.xml><?xml version="1.0" encoding="utf-8"?>
<rvData xmlns="http://schemas.microsoft.com/office/spreadsheetml/2017/richdata" count="4">
  <rv s="0">
    <v>0</v>
    <v>5</v>
  </rv>
  <rv s="1">
    <v>-1</v>
    <v>1</v>
    <v>0</v>
    <v>1</v>
    <v>image</v>
  </rv>
  <rv s="1">
    <v>1</v>
    <v>1</v>
    <v>0</v>
    <v>1</v>
    <v>image</v>
  </rv>
  <rv s="1">
    <v>2</v>
    <v>1</v>
    <v>0</v>
    <v>1</v>
    <v>image</v>
  </rv>
</rvData>
</file>

<file path=xl/richData/rdrichvaluestructure.xml><?xml version="1.0" encoding="utf-8"?>
<rvStructures xmlns="http://schemas.microsoft.com/office/spreadsheetml/2017/richdata" count="2">
  <s t="_localImage">
    <k n="_rvRel:LocalImageIdentifier" t="i"/>
    <k n="CalcOrigin" t="i"/>
  </s>
  <s t="_webimage">
    <k n="WebImageIdentifier" t="i"/>
    <k n="CalcOrigin" t="i"/>
    <k n="ComputedImage" t="b"/>
    <k n="ImageSizing"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540578-643A-438B-865D-F403FB212A99}" name="daily_8h30_time" displayName="daily_8h30_time" ref="A1:B2" tableType="queryTable" totalsRowShown="0">
  <autoFilter ref="A1:B2" xr:uid="{59540578-643A-438B-865D-F403FB212A99}"/>
  <tableColumns count="2">
    <tableColumn id="1" xr3:uid="{D3B95131-768C-4BE9-9EDF-A0ACE5BC3120}" uniqueName="1" name="time" queryTableFieldId="1" dataDxfId="49"/>
    <tableColumn id="2" xr3:uid="{24832ADF-485E-4183-B097-4954B5CC8656}" uniqueName="2" name="date" queryTableFieldId="2" dataDxfId="4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1A53C9-FC04-4EB8-A626-3D1F9AD01714}" name="daily_8h30_data" displayName="daily_8h30_data" ref="A1:H181" tableType="queryTable" totalsRowShown="0">
  <autoFilter ref="A1:H181" xr:uid="{CC1A53C9-FC04-4EB8-A626-3D1F9AD01714}"/>
  <tableColumns count="8">
    <tableColumn id="1" xr3:uid="{16E2D318-7369-4ADF-95F7-DF5F5856B0CB}" uniqueName="1" name="date" queryTableFieldId="1" dataDxfId="44"/>
    <tableColumn id="2" xr3:uid="{DC70E0B3-6607-436A-B628-7901FD6908F9}" uniqueName="2" name="ticker" queryTableFieldId="2" dataDxfId="47"/>
    <tableColumn id="3" xr3:uid="{C96C458B-1DB8-4AA3-A373-E0BD874AF953}" uniqueName="3" name="close" queryTableFieldId="3"/>
    <tableColumn id="9" xr3:uid="{9B7E07DF-100E-4A15-B160-ED95F8AF6660}" uniqueName="9" name="1d_diff" queryTableFieldId="13"/>
    <tableColumn id="4" xr3:uid="{2FABA7F2-71AB-443F-95E5-2C9E46FD0F11}" uniqueName="4" name="1d_change" queryTableFieldId="4"/>
    <tableColumn id="5" xr3:uid="{8E1EB3FD-667E-4BCB-A9E6-E03AD7F72CB0}" uniqueName="5" name="cum_change" queryTableFieldId="9"/>
    <tableColumn id="7" xr3:uid="{2C4738F4-BDEA-48CB-81FB-2A98D23D1498}" uniqueName="7" name="market" queryTableFieldId="7" dataDxfId="46"/>
    <tableColumn id="8" xr3:uid="{66E6611C-10BB-44C1-8D09-184018F055C8}" uniqueName="8" name="type" queryTableFieldId="8" dataDxfId="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8257D-3371-4A35-9552-5E407319E778}" name="daily_8h30_news" displayName="daily_8h30_news" ref="A1:J31" tableType="queryTable" totalsRowShown="0">
  <autoFilter ref="A1:J31" xr:uid="{25D8257D-3371-4A35-9552-5E407319E778}"/>
  <tableColumns count="10">
    <tableColumn id="2" xr3:uid="{5F169189-319B-4C15-A876-D965DC1DE771}" uniqueName="2" name="source" queryTableFieldId="2" dataDxfId="8"/>
    <tableColumn id="3" xr3:uid="{BD7BD682-2605-42E9-978B-94FB164FCF1E}" uniqueName="3" name="title" queryTableFieldId="3" dataDxfId="7"/>
    <tableColumn id="4" xr3:uid="{A905E4C9-EEBE-4841-A43B-F14CB3460749}" uniqueName="4" name="content" queryTableFieldId="4" dataDxfId="6"/>
    <tableColumn id="5" xr3:uid="{A9B58CA8-B535-4EFC-BAD2-EDEA355BCF6C}" uniqueName="5" name="image_url" queryTableFieldId="5" dataDxfId="5"/>
    <tableColumn id="6" xr3:uid="{1C3C3C04-47F2-4241-B2D6-86831B3CBC90}" uniqueName="6" name="article_url" queryTableFieldId="6" dataDxfId="4"/>
    <tableColumn id="7" xr3:uid="{D383E02F-BE8F-4284-9450-AE3A3493ABD4}" uniqueName="7" name="published_time" queryTableFieldId="7" dataDxfId="3"/>
    <tableColumn id="1" xr3:uid="{EA10FB92-FCB0-4BE5-932A-D13B2425CD9D}" uniqueName="1" name="news_type" queryTableFieldId="1" dataDxfId="2"/>
    <tableColumn id="8" xr3:uid="{07F50A2D-7E87-4D35-AB57-11098F123275}" uniqueName="8" name="word_count" queryTableFieldId="8"/>
    <tableColumn id="9" xr3:uid="{A499F4FF-62A1-43EB-B441-A0129BA0A3E2}" uniqueName="9" name="impact" queryTableFieldId="9" dataDxfId="1"/>
    <tableColumn id="10" xr3:uid="{63E562D6-4C6A-4D7D-876B-4D2E4A82557B}" uniqueName="10" name="ai_selected"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BBF-8B81-4194-BEC0-FFB7003F3B27}">
  <dimension ref="A1:AI72"/>
  <sheetViews>
    <sheetView tabSelected="1" view="pageBreakPreview" topLeftCell="G43" zoomScale="115" zoomScaleNormal="70" zoomScaleSheetLayoutView="115" workbookViewId="0">
      <selection activeCell="AD47" sqref="AD47"/>
    </sheetView>
  </sheetViews>
  <sheetFormatPr defaultRowHeight="15" x14ac:dyDescent="0.25"/>
  <cols>
    <col min="1" max="1" width="105.7109375" customWidth="1"/>
    <col min="2" max="2" width="2.28515625" customWidth="1"/>
    <col min="3" max="3" width="10.7109375" customWidth="1"/>
    <col min="4" max="5" width="8.85546875" customWidth="1"/>
    <col min="6" max="6" width="7.140625" customWidth="1"/>
    <col min="7" max="7" width="10.7109375" customWidth="1"/>
    <col min="8" max="9" width="8.85546875" customWidth="1"/>
    <col min="10" max="10" width="7.140625" customWidth="1"/>
    <col min="11" max="11" width="10.7109375" customWidth="1"/>
    <col min="12" max="13" width="8.85546875" customWidth="1"/>
    <col min="14" max="15" width="2.28515625" customWidth="1"/>
    <col min="16" max="16" width="6.85546875" customWidth="1"/>
    <col min="17" max="17" width="24.5703125" customWidth="1"/>
    <col min="18" max="18" width="2.42578125" customWidth="1"/>
    <col min="19" max="19" width="6.85546875" customWidth="1"/>
    <col min="20" max="20" width="12.28515625" customWidth="1"/>
    <col min="21" max="21" width="8.42578125" customWidth="1"/>
    <col min="22" max="22" width="3.85546875" customWidth="1"/>
    <col min="23" max="23" width="2.42578125" customWidth="1"/>
    <col min="24" max="24" width="6.85546875" customWidth="1"/>
    <col min="25" max="25" width="24.5703125" customWidth="1"/>
    <col min="26" max="27" width="2.28515625" customWidth="1"/>
    <col min="28" max="30" width="14.5703125" customWidth="1"/>
    <col min="31" max="31" width="11.85546875" customWidth="1"/>
    <col min="32" max="34" width="14.5703125" customWidth="1"/>
    <col min="35" max="35" width="2.28515625" customWidth="1"/>
    <col min="61" max="61" width="2.28515625" customWidth="1"/>
    <col min="62" max="74" width="7.140625" customWidth="1"/>
    <col min="75" max="75" width="2.28515625" customWidth="1"/>
  </cols>
  <sheetData>
    <row r="1" spans="1:13" ht="409.5" customHeight="1" x14ac:dyDescent="0.25">
      <c r="A1" t="e" vm="1">
        <v>#VALUE!</v>
      </c>
    </row>
    <row r="2" spans="1:13" ht="14.65" customHeight="1" x14ac:dyDescent="0.25">
      <c r="A2" t="str">
        <f>"BẢN TIN CHÀO BUỔI SÁNG NGÀY " &amp; daily_8h30_time[[#This Row],[date]]</f>
        <v>BẢN TIN CHÀO BUỔI SÁNG NGÀY 25/07/2025</v>
      </c>
      <c r="C2" s="45" t="s">
        <v>52</v>
      </c>
      <c r="D2" s="45"/>
      <c r="E2" s="45"/>
      <c r="F2" s="45"/>
      <c r="G2" s="45"/>
      <c r="H2" s="45"/>
    </row>
    <row r="3" spans="1:13" ht="14.65" customHeight="1" x14ac:dyDescent="0.25">
      <c r="C3" s="45"/>
      <c r="D3" s="45"/>
      <c r="E3" s="45"/>
      <c r="F3" s="45"/>
      <c r="G3" s="45"/>
      <c r="H3" s="45"/>
    </row>
    <row r="4" spans="1:13" ht="17.25" customHeight="1" x14ac:dyDescent="0.25"/>
    <row r="5" spans="1:13" ht="16.899999999999999" customHeight="1" x14ac:dyDescent="0.25">
      <c r="C5" s="11" t="s">
        <v>24</v>
      </c>
      <c r="D5" s="14" t="s">
        <v>48</v>
      </c>
      <c r="E5" s="14" t="s">
        <v>49</v>
      </c>
      <c r="G5" s="11" t="s">
        <v>25</v>
      </c>
      <c r="H5" s="14" t="s">
        <v>48</v>
      </c>
      <c r="I5" s="14" t="s">
        <v>49</v>
      </c>
      <c r="K5" s="11" t="s">
        <v>40</v>
      </c>
      <c r="L5" s="14" t="s">
        <v>48</v>
      </c>
      <c r="M5" s="14" t="s">
        <v>49</v>
      </c>
    </row>
    <row r="6" spans="1:13" ht="16.899999999999999" customHeight="1" x14ac:dyDescent="0.25">
      <c r="C6" s="4">
        <f>'data 8h30'!B3</f>
        <v>1531.1300048828125</v>
      </c>
      <c r="D6" s="12">
        <f>'data 8h30'!C3</f>
        <v>10.1099853515625</v>
      </c>
      <c r="E6" s="13">
        <f>'data 8h30'!D3</f>
        <v>6.6468456836472622E-3</v>
      </c>
      <c r="F6" s="5"/>
      <c r="G6" s="4">
        <f>'data 8h30'!H3</f>
        <v>1669.3299560546875</v>
      </c>
      <c r="H6" s="12">
        <f>'data 8h30'!I3</f>
        <v>8.0999755859375</v>
      </c>
      <c r="I6" s="13">
        <f>'data 8h30'!J3</f>
        <v>4.8758905637207306E-3</v>
      </c>
      <c r="K6" s="4">
        <f>'data 8h30'!N3</f>
        <v>1673</v>
      </c>
      <c r="L6" s="12">
        <f>'data 8h30'!O3</f>
        <v>17.5</v>
      </c>
      <c r="M6" s="13">
        <f>'data 8h30'!P3</f>
        <v>1.0570824524312794E-2</v>
      </c>
    </row>
    <row r="7" spans="1:13" ht="16.899999999999999" customHeight="1" x14ac:dyDescent="0.25"/>
    <row r="8" spans="1:13" ht="16.899999999999999" customHeight="1" x14ac:dyDescent="0.25"/>
    <row r="9" spans="1:13" ht="16.899999999999999" customHeight="1" x14ac:dyDescent="0.25"/>
    <row r="10" spans="1:13" ht="16.899999999999999" customHeight="1" x14ac:dyDescent="0.25"/>
    <row r="11" spans="1:13" ht="17.25" customHeight="1" x14ac:dyDescent="0.25"/>
    <row r="12" spans="1:13" ht="16.899999999999999" customHeight="1" x14ac:dyDescent="0.25">
      <c r="C12" s="11" t="s">
        <v>22</v>
      </c>
      <c r="D12" s="14" t="s">
        <v>48</v>
      </c>
      <c r="E12" s="14" t="s">
        <v>49</v>
      </c>
      <c r="G12" s="11" t="s">
        <v>23</v>
      </c>
      <c r="H12" s="14" t="s">
        <v>48</v>
      </c>
      <c r="I12" s="14" t="s">
        <v>49</v>
      </c>
      <c r="K12" s="11" t="s">
        <v>21</v>
      </c>
      <c r="L12" s="14" t="s">
        <v>48</v>
      </c>
      <c r="M12" s="14" t="s">
        <v>49</v>
      </c>
    </row>
    <row r="13" spans="1:13" ht="16.899999999999999" customHeight="1" x14ac:dyDescent="0.25">
      <c r="C13" s="4">
        <f>'data 8h30'!B25</f>
        <v>44693.91015625</v>
      </c>
      <c r="D13" s="12">
        <f>'data 8h30'!C25</f>
        <v>-316.37890625</v>
      </c>
      <c r="E13" s="13">
        <f>'data 8h30'!D25</f>
        <v>-7.0290352014998891E-3</v>
      </c>
      <c r="G13" s="4">
        <f>'data 8h30'!H25</f>
        <v>9106.4599609375</v>
      </c>
      <c r="H13" s="12">
        <f>'data 8h30'!I25</f>
        <v>-31.91015625</v>
      </c>
      <c r="I13" s="13">
        <f>'data 8h30'!J25</f>
        <v>-3.4918870477770314E-3</v>
      </c>
      <c r="K13" s="4">
        <f>'data 8h30'!N25</f>
        <v>3593.6552734375</v>
      </c>
      <c r="L13" s="12">
        <f>'data 8h30'!O25</f>
        <v>-12.071533203125</v>
      </c>
      <c r="M13" s="13">
        <f>'data 8h30'!P25</f>
        <v>-3.3478779315430085E-3</v>
      </c>
    </row>
    <row r="14" spans="1:13" ht="16.899999999999999" customHeight="1" x14ac:dyDescent="0.25"/>
    <row r="15" spans="1:13" ht="16.899999999999999" customHeight="1" x14ac:dyDescent="0.25"/>
    <row r="16" spans="1:13" ht="16.899999999999999" customHeight="1" x14ac:dyDescent="0.25"/>
    <row r="17" spans="3:25" ht="16.899999999999999" customHeight="1" x14ac:dyDescent="0.25"/>
    <row r="18" spans="3:25" ht="17.25" customHeight="1" x14ac:dyDescent="0.25"/>
    <row r="19" spans="3:25" ht="16.899999999999999" customHeight="1" x14ac:dyDescent="0.25">
      <c r="C19" s="11" t="s">
        <v>50</v>
      </c>
      <c r="D19" s="14" t="s">
        <v>48</v>
      </c>
      <c r="E19" s="14" t="s">
        <v>49</v>
      </c>
      <c r="G19" s="11" t="s">
        <v>26</v>
      </c>
      <c r="H19" s="14" t="s">
        <v>48</v>
      </c>
      <c r="I19" s="14" t="s">
        <v>49</v>
      </c>
      <c r="K19" s="11" t="s">
        <v>51</v>
      </c>
      <c r="L19" s="14" t="s">
        <v>48</v>
      </c>
      <c r="M19" s="14" t="s">
        <v>49</v>
      </c>
    </row>
    <row r="20" spans="3:25" ht="16.899999999999999" customHeight="1" x14ac:dyDescent="0.25">
      <c r="C20" s="4">
        <f>'data 8h30'!B47</f>
        <v>3343.651611328125</v>
      </c>
      <c r="D20" s="12">
        <f>'data 8h30'!C47</f>
        <v>-27.293212890625</v>
      </c>
      <c r="E20" s="13">
        <f>'data 8h30'!D47</f>
        <v>-8.0966062376741643E-3</v>
      </c>
      <c r="G20" s="4">
        <f>'data 8h30'!H47</f>
        <v>97.750815234284858</v>
      </c>
      <c r="H20" s="12">
        <f>'data 8h30'!I47</f>
        <v>0.29168796584060885</v>
      </c>
      <c r="I20" s="13">
        <f>'data 8h30'!J47</f>
        <v>2.992926101597293E-3</v>
      </c>
      <c r="K20" s="4">
        <f>'data 8h30'!N47</f>
        <v>26120</v>
      </c>
      <c r="L20" s="12">
        <f>'data 8h30'!O47</f>
        <v>10</v>
      </c>
      <c r="M20" s="13">
        <f>'data 8h30'!P47</f>
        <v>3.8299502106475813E-4</v>
      </c>
    </row>
    <row r="21" spans="3:25" ht="16.899999999999999" customHeight="1" x14ac:dyDescent="0.25"/>
    <row r="22" spans="3:25" ht="16.899999999999999" customHeight="1" x14ac:dyDescent="0.25"/>
    <row r="23" spans="3:25" ht="16.899999999999999" customHeight="1" x14ac:dyDescent="0.25"/>
    <row r="24" spans="3:25" ht="16.899999999999999" customHeight="1" x14ac:dyDescent="0.25"/>
    <row r="25" spans="3:25" ht="17.25" customHeight="1" thickBot="1" x14ac:dyDescent="0.3">
      <c r="C25" s="49" t="str">
        <f>"*Dữ liệu cập nhật lúc " &amp; daily_8h30_time!$A$2 &amp; " ngày " &amp; daily_8h30_time!$B$2</f>
        <v>*Dữ liệu cập nhật lúc 15:00 ngày 25/07/2025</v>
      </c>
      <c r="D25" s="49"/>
      <c r="E25" s="49"/>
      <c r="F25" s="49"/>
      <c r="G25" s="49"/>
      <c r="H25" s="49"/>
      <c r="I25" s="49"/>
      <c r="J25" s="49"/>
      <c r="K25" s="49"/>
      <c r="L25" s="49"/>
      <c r="M25" s="49"/>
    </row>
    <row r="26" spans="3:25" ht="17.100000000000001" customHeight="1" x14ac:dyDescent="0.25">
      <c r="C26" s="50" t="str">
        <f>"BÁO CÁO CHIẾN LƯỢC HÀNG NGÀY | " &amp; $A$2</f>
        <v>BÁO CÁO CHIẾN LƯỢC HÀNG NGÀY | BẢN TIN CHÀO BUỔI SÁNG NGÀY 25/07/2025</v>
      </c>
      <c r="D26" s="50"/>
      <c r="E26" s="50"/>
      <c r="F26" s="50"/>
      <c r="G26" s="50"/>
      <c r="H26" s="50"/>
      <c r="I26" s="50"/>
      <c r="J26" s="8"/>
      <c r="K26" s="9"/>
      <c r="L26" s="9"/>
      <c r="M26" s="10" t="s">
        <v>46</v>
      </c>
    </row>
    <row r="27" spans="3:25" ht="14.65" customHeight="1" x14ac:dyDescent="0.25">
      <c r="P27" s="45" t="s">
        <v>55</v>
      </c>
      <c r="Q27" s="45"/>
      <c r="R27" s="45"/>
      <c r="S27" s="45"/>
      <c r="T27" s="3"/>
      <c r="U27" s="3"/>
    </row>
    <row r="28" spans="3:25" ht="14.65" customHeight="1" x14ac:dyDescent="0.25">
      <c r="P28" s="45"/>
      <c r="Q28" s="45"/>
      <c r="R28" s="45"/>
      <c r="S28" s="45"/>
      <c r="T28" s="3"/>
      <c r="U28" s="3"/>
    </row>
    <row r="30" spans="3:25" ht="39.75" customHeight="1" x14ac:dyDescent="0.25">
      <c r="P30" s="46" t="e" cm="1" vm="2">
        <f t="array" ref="P30">_xlfn.IMAGE(TRANSPOSE(_xlfn._xlws.FILTER('news 8h30'!H3:H12, 'news 8h30'!A3:A12="o")), "image", 1)</f>
        <v>#VALUE!</v>
      </c>
      <c r="Q30" s="46"/>
      <c r="R30" s="46"/>
      <c r="S30" s="46"/>
      <c r="T30" s="46"/>
      <c r="U30" s="47" t="str" cm="1">
        <f t="array" ref="U30">TRANSPOSE(_xlfn._xlws.FILTER('news 8h30'!F3:F12, 'news 8h30'!A3:A12="o"))</f>
        <v>Thông tư 14 mở đường dỡ bỏ hạn mức tín dụng như thế nào?</v>
      </c>
      <c r="V30" s="47"/>
      <c r="W30" s="47"/>
      <c r="X30" s="47"/>
      <c r="Y30" s="47"/>
    </row>
    <row r="31" spans="3:25" ht="85.5" customHeight="1" x14ac:dyDescent="0.25">
      <c r="P31" s="46"/>
      <c r="Q31" s="46"/>
      <c r="R31" s="46"/>
      <c r="S31" s="46"/>
      <c r="T31" s="46"/>
      <c r="U31" s="48" t="str" cm="1">
        <f t="array" ref="U31">TRIM(SUBSTITUTE(TRANSPOSE(_xlfn._xlws.FILTER('news 8h30'!G3:G12, 'news 8h30'!A3:A12="o")), CHAR(10), " "))</f>
        <v>Thông tư 14/2025 của NHNN là bước đệm xóa bỏ room tín dụng, tăng tính thị trường. Agribank chuẩn bị, hướng đến Basel III, cải thiện năng lực quản trị rủi ro. Ngân hàng đặt mục tiêu tăng trưởng tín dụng 13% năm 2025, tập trung sản xuất, ưu tiên kinh tế xanh. Agribank có 12 chương trình tín dụng trên 400 nghìn tỷ đồng, lãi suất giảm 1-2%. Bỏ room tín dụng đòi hỏi Agribank cải thiện cơ sở dữ liệu và giám sát chặt chẽ.</v>
      </c>
      <c r="V31" s="48"/>
      <c r="W31" s="48"/>
      <c r="X31" s="48"/>
      <c r="Y31" s="48"/>
    </row>
    <row r="32" spans="3:25" ht="14.65" customHeight="1" x14ac:dyDescent="0.25">
      <c r="P32" s="46"/>
      <c r="Q32" s="46"/>
      <c r="R32" s="46"/>
      <c r="S32" s="46"/>
      <c r="T32" s="46"/>
      <c r="U32" s="27" t="s">
        <v>63</v>
      </c>
      <c r="V32" s="38" t="str" cm="1">
        <f t="array" ref="V32">TRANSPOSE(_xlfn._xlws.FILTER('news 8h30'!D3:D12, 'news 8h30'!A3:A12="o"))</f>
        <v>Tích cực</v>
      </c>
      <c r="W32" s="38"/>
      <c r="X32" s="38"/>
      <c r="Y32" s="38"/>
    </row>
    <row r="33" spans="11:30" ht="19.350000000000001" customHeight="1" x14ac:dyDescent="0.25">
      <c r="Q33" s="16"/>
      <c r="R33" s="15"/>
      <c r="S33" s="15"/>
      <c r="T33" s="15"/>
      <c r="U33" s="15"/>
      <c r="V33" s="16"/>
      <c r="W33" s="15"/>
      <c r="X33" s="15"/>
      <c r="Y33" s="15"/>
    </row>
    <row r="34" spans="11:30" ht="40.5" customHeight="1" x14ac:dyDescent="0.25">
      <c r="K34" s="21" t="str" cm="1">
        <f t="array" ref="K34:M34">TRANSPOSE(_xlfn._xlws.FILTER('news 8h30'!F3:F12, 'news 8h30'!A3:A12="x"))</f>
        <v>Xây dựng Trung tâm tài chính quốc tế tại TPHCM cần “kiềng ba chân”: Hạ tầng - Công nghệ - Thể chế</v>
      </c>
      <c r="L34" s="21" t="str">
        <v>Chứng khoán 25 năm vươn đỉnh lịch sử - Bài cuối: Kỳ vọng nâng hạng, đón dòng vốn mới</v>
      </c>
      <c r="M34" s="21" t="str">
        <v>Ngân hàng Nhà nước bơm lượng tiền lớn cho hệ thống ngân hàng, hỗ trợ thanh khoản mạnh nhất 8 năm</v>
      </c>
      <c r="N34" t="s">
        <v>58</v>
      </c>
      <c r="P34" s="42" t="str">
        <f>K34</f>
        <v>Xây dựng Trung tâm tài chính quốc tế tại TPHCM cần “kiềng ba chân”: Hạ tầng - Công nghệ - Thể chế</v>
      </c>
      <c r="Q34" s="42"/>
      <c r="R34" s="22"/>
      <c r="S34" s="43" t="str">
        <f>L34</f>
        <v>Chứng khoán 25 năm vươn đỉnh lịch sử - Bài cuối: Kỳ vọng nâng hạng, đón dòng vốn mới</v>
      </c>
      <c r="T34" s="43"/>
      <c r="U34" s="43"/>
      <c r="V34" s="43"/>
      <c r="W34" s="22"/>
      <c r="X34" s="42" t="str">
        <f>M34</f>
        <v>Ngân hàng Nhà nước bơm lượng tiền lớn cho hệ thống ngân hàng, hỗ trợ thanh khoản mạnh nhất 8 năm</v>
      </c>
      <c r="Y34" s="42"/>
    </row>
    <row r="35" spans="11:30" ht="120.4" customHeight="1" x14ac:dyDescent="0.25">
      <c r="K35" s="20" t="str" cm="1">
        <f t="array" ref="K35:M35">TRANSPOSE(_xlfn._xlws.FILTER('news 8h30'!G3:G12, 'news 8h30'!A3:A12="x"))</f>
        <v>Xây dựng trung tâm tài chính quốc tế tại TP.HCM cần ba chân: hạ tầng, công nghệ, thể chế vững chắc.  TP.HCM được xem là trung tâm tài chính quốc tế dựa trên chỉ số GFCI.  Công nghệ số, AI, Blockchain, điện toán đám mây là nền tảng cho các dịch vụ Fintech tiên tiến.  Thị trường chứng khoán là trái tim, cần nâng hạng bằng minh bạch, quản trị quốc tế.  Hành lang pháp lý đặc thù, tòa án tài chính chuyên biệt là chìa khóa đột phá.</v>
      </c>
      <c r="L35" s="20" t="str">
        <v>Thị trường chứng khoán Việt Nam bước vào giai đoạn bản lề với kỳ vọng bứt phá, thu hút dòng vốn dài hạn. GDP Việt Nam tăng trưởng 7,25% trong 6 tháng đầu năm, hỗ trợ thị trường. FTSE Russell có thể nâng hạng thị trường vào tháng 9, MSCI sau 18-24 tháng. Cần cơ cấu lại nhà đầu tư, cải thiện định giá và chất lượng hàng hóa. Các công ty chứng khoán đóng vai trò then chốt trong việc nâng hạng thị trường.</v>
      </c>
      <c r="M35" s="20" t="str">
        <v>Ngân hàng Nhà nước bơm ròng 22.498 tỷ đồng qua OMO, nâng tổng lưu hành lên 187.282 tỷ đồng.  Lãi suất liên ngân hàng qua đêm đã vượt mốc 5,26% vào ngày 23/7.  Các biện pháp bơm thanh khoản nhằm hạ nhiệt lãi suất liên ngân hàng.  Tuy nhiên, điều này lại tạo áp lực lên tỷ giá USD/VND.  NHNN sẽ theo dõi sát diễn biến để điều hành lãi suất và tỷ giá linh hoạt.</v>
      </c>
      <c r="N35" t="s">
        <v>58</v>
      </c>
      <c r="P35" s="44" t="str">
        <f>TRIM(SUBSTITUTE(K35, CHAR(10), " "))</f>
        <v>Xây dựng trung tâm tài chính quốc tế tại TP.HCM cần ba chân: hạ tầng, công nghệ, thể chế vững chắc. TP.HCM được xem là trung tâm tài chính quốc tế dựa trên chỉ số GFCI. Công nghệ số, AI, Blockchain, điện toán đám mây là nền tảng cho các dịch vụ Fintech tiên tiến. Thị trường chứng khoán là trái tim, cần nâng hạng bằng minh bạch, quản trị quốc tế. Hành lang pháp lý đặc thù, tòa án tài chính chuyên biệt là chìa khóa đột phá.</v>
      </c>
      <c r="Q35" s="44"/>
      <c r="S35" s="44" t="str">
        <f>TRIM(SUBSTITUTE(L35, CHAR(10), " "))</f>
        <v>Thị trường chứng khoán Việt Nam bước vào giai đoạn bản lề với kỳ vọng bứt phá, thu hút dòng vốn dài hạn. GDP Việt Nam tăng trưởng 7,25% trong 6 tháng đầu năm, hỗ trợ thị trường. FTSE Russell có thể nâng hạng thị trường vào tháng 9, MSCI sau 18-24 tháng. Cần cơ cấu lại nhà đầu tư, cải thiện định giá và chất lượng hàng hóa. Các công ty chứng khoán đóng vai trò then chốt trong việc nâng hạng thị trường.</v>
      </c>
      <c r="T35" s="44"/>
      <c r="U35" s="44"/>
      <c r="V35" s="44"/>
      <c r="X35" s="44" t="str">
        <f>TRIM(SUBSTITUTE(M35, CHAR(10), " "))</f>
        <v>Ngân hàng Nhà nước bơm ròng 22.498 tỷ đồng qua OMO, nâng tổng lưu hành lên 187.282 tỷ đồng. Lãi suất liên ngân hàng qua đêm đã vượt mốc 5,26% vào ngày 23/7. Các biện pháp bơm thanh khoản nhằm hạ nhiệt lãi suất liên ngân hàng. Tuy nhiên, điều này lại tạo áp lực lên tỷ giá USD/VND. NHNN sẽ theo dõi sát diễn biến để điều hành lãi suất và tỷ giá linh hoạt.</v>
      </c>
      <c r="Y35" s="44"/>
    </row>
    <row r="36" spans="11:30" ht="21.4" customHeight="1" x14ac:dyDescent="0.25">
      <c r="K36" s="24" t="str" cm="1">
        <f t="array" ref="K36:M36">TRANSPOSE(_xlfn._xlws.FILTER('news 8h30'!D3:D12, 'news 8h30'!A3:A12="x"))</f>
        <v>Tích cực</v>
      </c>
      <c r="L36" s="24" t="str">
        <v>Tích cực</v>
      </c>
      <c r="M36" s="24" t="str">
        <v>Tiêu cực</v>
      </c>
      <c r="N36" t="s">
        <v>58</v>
      </c>
      <c r="P36" s="26" t="s">
        <v>63</v>
      </c>
      <c r="Q36" s="25" t="str">
        <f>K36</f>
        <v>Tích cực</v>
      </c>
      <c r="R36" s="23"/>
      <c r="S36" s="26" t="s">
        <v>63</v>
      </c>
      <c r="T36" s="38" t="str">
        <f>L36</f>
        <v>Tích cực</v>
      </c>
      <c r="U36" s="38"/>
      <c r="V36" s="38"/>
      <c r="W36" s="23"/>
      <c r="X36" s="26" t="s">
        <v>63</v>
      </c>
      <c r="Y36" s="38" t="str">
        <f>M36</f>
        <v>Tiêu cực</v>
      </c>
      <c r="Z36" s="38"/>
    </row>
    <row r="37" spans="11:30" ht="17.100000000000001" customHeight="1" thickBot="1" x14ac:dyDescent="0.3">
      <c r="R37" s="23"/>
      <c r="S37" s="23"/>
      <c r="T37" s="23"/>
      <c r="U37" s="23"/>
      <c r="V37" s="23"/>
      <c r="W37" s="23"/>
      <c r="X37" s="23"/>
      <c r="Y37" s="6" t="str">
        <f>"*Dữ liệu cập nhật lúc " &amp; daily_8h30_time!$A$2 &amp; " ngày " &amp; daily_8h30_time!$B$2</f>
        <v>*Dữ liệu cập nhật lúc 15:00 ngày 25/07/2025</v>
      </c>
      <c r="Z37" s="23"/>
      <c r="AA37" s="23"/>
      <c r="AB37" s="23"/>
      <c r="AC37" s="23"/>
      <c r="AD37" s="23"/>
    </row>
    <row r="38" spans="11:30" ht="17.100000000000001" customHeight="1" x14ac:dyDescent="0.25">
      <c r="P38" s="39" t="str">
        <f>"BÁO CÁO CHIẾN LƯỢC HÀNG NGÀY | " &amp; $A$2</f>
        <v>BÁO CÁO CHIẾN LƯỢC HÀNG NGÀY | BẢN TIN CHÀO BUỔI SÁNG NGÀY 25/07/2025</v>
      </c>
      <c r="Q38" s="39"/>
      <c r="R38" s="39"/>
      <c r="S38" s="39"/>
      <c r="T38" s="39"/>
      <c r="U38" s="7"/>
      <c r="V38" s="9"/>
      <c r="W38" s="9"/>
      <c r="X38" s="9"/>
      <c r="Y38" s="10" t="s">
        <v>64</v>
      </c>
    </row>
    <row r="39" spans="11:30" ht="15" customHeight="1" x14ac:dyDescent="0.25">
      <c r="P39" s="45" t="s">
        <v>65</v>
      </c>
      <c r="Q39" s="45"/>
      <c r="R39" s="45"/>
      <c r="S39" s="45"/>
      <c r="T39" s="3"/>
      <c r="U39" s="3"/>
    </row>
    <row r="40" spans="11:30" ht="15" customHeight="1" x14ac:dyDescent="0.25">
      <c r="P40" s="45"/>
      <c r="Q40" s="45"/>
      <c r="R40" s="45"/>
      <c r="S40" s="45"/>
      <c r="T40" s="3"/>
      <c r="U40" s="3"/>
    </row>
    <row r="42" spans="11:30" ht="33" customHeight="1" x14ac:dyDescent="0.25">
      <c r="P42" s="46" t="e" cm="1" vm="3">
        <f t="array" ref="P42">_xlfn.IMAGE(TRANSPOSE(_xlfn._xlws.FILTER('news 8h30'!H15:H24, 'news 8h30'!A15:A24="o")), "image", 1)</f>
        <v>#VALUE!</v>
      </c>
      <c r="Q42" s="46"/>
      <c r="R42" s="46"/>
      <c r="S42" s="46"/>
      <c r="T42" s="46"/>
      <c r="U42" s="47" t="str" cm="1">
        <f t="array" ref="U42">TRANSPOSE(_xlfn._xlws.FILTER('news 8h30'!F15:F24, 'news 8h30'!A15:A24="o"))</f>
        <v>Trái phiếu chính phủ Trung Quốc bị bán tháo mạnh, PBoC bơm tiền kỷ lục để ngăn rủi ro lan rộng</v>
      </c>
      <c r="V42" s="47"/>
      <c r="W42" s="47"/>
      <c r="X42" s="47"/>
      <c r="Y42" s="47"/>
    </row>
    <row r="43" spans="11:30" ht="93.4" customHeight="1" x14ac:dyDescent="0.25">
      <c r="P43" s="46"/>
      <c r="Q43" s="46"/>
      <c r="R43" s="46"/>
      <c r="S43" s="46"/>
      <c r="T43" s="46"/>
      <c r="U43" s="48" t="str" cm="1">
        <f t="array" ref="U43">TRIM(SUBSTITUTE(TRANSPOSE(_xlfn._xlws.FILTER('news 8h30'!G15:G24, 'news 8h30'!A15:A24="o")), CHAR(10), " "))</f>
        <v>Ngân hàng Nhân dân Trung Quốc đã bơm 601,8 tỷ nhân dân tệ tiền mặt ngăn đà bán tháo trái phiếu. Lợi suất trái phiếu chính phủ giảm sau bảy ngày tăng liên tiếp. Áp lực thu hồi vốn từ nhà đầu tư trái phiếu tăng cao nhất từ tháng 10. Hơn 90% quỹ trái phiếu chịu lỗ trong giai đoạn 21-23/7. PBoC duy trì thanh khoản để hạn chế rủi ro siết chặt tín dụng.</v>
      </c>
      <c r="V43" s="48"/>
      <c r="W43" s="48"/>
      <c r="X43" s="48"/>
      <c r="Y43" s="48"/>
    </row>
    <row r="44" spans="11:30" x14ac:dyDescent="0.25">
      <c r="P44" s="46"/>
      <c r="Q44" s="46"/>
      <c r="R44" s="46"/>
      <c r="S44" s="46"/>
      <c r="T44" s="46"/>
      <c r="U44" s="27" t="s">
        <v>63</v>
      </c>
      <c r="V44" s="38" t="str" cm="1">
        <f t="array" ref="V44">TRANSPOSE(_xlfn._xlws.FILTER('news 8h30'!D15:D24, 'news 8h30'!A15:A24="o"))</f>
        <v>Tiêu cực</v>
      </c>
      <c r="W44" s="38"/>
      <c r="X44" s="38"/>
      <c r="Y44" s="38"/>
    </row>
    <row r="45" spans="11:30" ht="19.7" customHeight="1" x14ac:dyDescent="0.25">
      <c r="Q45" s="16"/>
      <c r="R45" s="15"/>
      <c r="S45" s="15"/>
      <c r="T45" s="15"/>
      <c r="U45" s="15"/>
      <c r="V45" s="16"/>
      <c r="W45" s="15"/>
      <c r="X45" s="15"/>
      <c r="Y45" s="15"/>
    </row>
    <row r="46" spans="11:30" ht="39" customHeight="1" x14ac:dyDescent="0.25">
      <c r="K46" s="21" t="str" cm="1">
        <f t="array" ref="K46:M46">TRANSPOSE(_xlfn._xlws.FILTER('news 8h30'!F15:F24, 'news 8h30'!A15:A24="x"))</f>
        <v>Tổng thống Trump tuyên bố đạt thỏa thuận “lớn chưa từng có” với Nhật, giảm thuế quan về 15%</v>
      </c>
      <c r="L46" s="21" t="str">
        <v>Fed nhiều khả năng giữ nguyên lãi suất, bất chấp áp lực từ Tổng thống Trump</v>
      </c>
      <c r="M46" s="21" t="str">
        <v>Trước thềm đàm phán, Trung Quốc cắt hoàn toàn nhập khẩu loại hàng hoá quan trọng từ Mỹ: Căng thẳng thương mại tiếp tục leo thang?</v>
      </c>
      <c r="P46" s="42" t="str">
        <f>K46</f>
        <v>Tổng thống Trump tuyên bố đạt thỏa thuận “lớn chưa từng có” với Nhật, giảm thuế quan về 15%</v>
      </c>
      <c r="Q46" s="42"/>
      <c r="R46" s="22"/>
      <c r="S46" s="43" t="str">
        <f>L46</f>
        <v>Fed nhiều khả năng giữ nguyên lãi suất, bất chấp áp lực từ Tổng thống Trump</v>
      </c>
      <c r="T46" s="43"/>
      <c r="U46" s="43"/>
      <c r="V46" s="43"/>
      <c r="W46" s="22"/>
      <c r="X46" s="42" t="str">
        <f>M46</f>
        <v>Trước thềm đàm phán, Trung Quốc cắt hoàn toàn nhập khẩu loại hàng hoá quan trọng từ Mỹ: Căng thẳng thương mại tiếp tục leo thang?</v>
      </c>
      <c r="Y46" s="42"/>
    </row>
    <row r="47" spans="11:30" ht="115.7" customHeight="1" x14ac:dyDescent="0.25">
      <c r="K47" s="20" t="str" cm="1">
        <f t="array" ref="K47:M47">TRANSPOSE(_xlfn._xlws.FILTER('news 8h30'!G15:G24, 'news 8h30'!A15:A24="x"))</f>
        <v>Mỹ đạt thỏa thuận thương mại với Nhật Bản, giảm thuế nhập khẩu hàng hóa từ 25% xuống 15%.  Nhật Bản sẽ đầu tư 550 tỷ USD vào Mỹ, tạo ra trăm nghìn việc làm mới.  Thủ tướng Nhật Bản khẳng định bảo vệ lợi ích quốc gia trong các cuộc đàm phán này.  Thỏa thuận giúp Mỹ tăng cường xuất khẩu ô tô, gạo và nhiều nông sản khác.  Giảm thuế nhập khẩu cho Nhật Bản là một thành công lớn của chính quyền Tổng thống Trump.</v>
      </c>
      <c r="L47" s="20" t="str">
        <v>Fed dự kiến giữ nguyên lãi suất cơ bản 4,25-4,5% trong họp ngày 30/7 tới.
Giới phân tích cho rằng dữ liệu kinh tế tháng 7-8/2025 sẽ khiến Fed "án binh bất động".
Xác suất Fed giữ nguyên lãi suất tháng 7/2025 đạt tới 97%, thị trường kỳ vọng hai lần giảm.
Thị trường lao động có những rạn nứt, tuyển dụng chậm lại, người thất nghiệp tăng.
Một vài thành viên có thể phản đối việc giữ nguyên lãi suất lần thứ năm liên tiếp.</v>
      </c>
      <c r="M47" s="20" t="str">
        <v>Trung Quốc ngừng nhập khí hóa lỏng Mỹ từ tháng 3, xuất khẩu dầu thô về 0 tháng 6. Thuế trả đũa 10-15% của Bắc Kinh làm giảm nhập khẩu năng lượng Mỹ. Trung Quốc đa dạng hóa nguồn cung, chủ lực là OPEC+, giảm phụ thuộc Mỹ. Dù mong muốn thỏa thuận, Trump đặt hạn chót 12/8 về giao thương năng lượng. Sự thay đổi này phản ánh rạn nứt thương mại và cân bằng địa chiến lược toàn cầu.</v>
      </c>
      <c r="P47" s="44" t="str">
        <f>TRIM(SUBSTITUTE(K47, CHAR(10), " "))</f>
        <v>Mỹ đạt thỏa thuận thương mại với Nhật Bản, giảm thuế nhập khẩu hàng hóa từ 25% xuống 15%. Nhật Bản sẽ đầu tư 550 tỷ USD vào Mỹ, tạo ra trăm nghìn việc làm mới. Thủ tướng Nhật Bản khẳng định bảo vệ lợi ích quốc gia trong các cuộc đàm phán này. Thỏa thuận giúp Mỹ tăng cường xuất khẩu ô tô, gạo và nhiều nông sản khác. Giảm thuế nhập khẩu cho Nhật Bản là một thành công lớn của chính quyền Tổng thống Trump.</v>
      </c>
      <c r="Q47" s="44"/>
      <c r="S47" s="44" t="str">
        <f>TRIM(SUBSTITUTE(L47, CHAR(10), " "))</f>
        <v>Fed dự kiến giữ nguyên lãi suất cơ bản 4,25-4,5% trong họp ngày 30/7 tới. Giới phân tích cho rằng dữ liệu kinh tế tháng 7-8/2025 sẽ khiến Fed "án binh bất động". Xác suất Fed giữ nguyên lãi suất tháng 7/2025 đạt tới 97%, thị trường kỳ vọng hai lần giảm. Thị trường lao động có những rạn nứt, tuyển dụng chậm lại, người thất nghiệp tăng. Một vài thành viên có thể phản đối việc giữ nguyên lãi suất lần thứ năm liên tiếp.</v>
      </c>
      <c r="T47" s="44"/>
      <c r="U47" s="44"/>
      <c r="V47" s="44"/>
      <c r="X47" s="44" t="str">
        <f>TRIM(SUBSTITUTE(M47, CHAR(10), " "))</f>
        <v>Trung Quốc ngừng nhập khí hóa lỏng Mỹ từ tháng 3, xuất khẩu dầu thô về 0 tháng 6. Thuế trả đũa 10-15% của Bắc Kinh làm giảm nhập khẩu năng lượng Mỹ. Trung Quốc đa dạng hóa nguồn cung, chủ lực là OPEC+, giảm phụ thuộc Mỹ. Dù mong muốn thỏa thuận, Trump đặt hạn chót 12/8 về giao thương năng lượng. Sự thay đổi này phản ánh rạn nứt thương mại và cân bằng địa chiến lược toàn cầu.</v>
      </c>
      <c r="Y47" s="44"/>
    </row>
    <row r="48" spans="11:30" ht="21.4" customHeight="1" x14ac:dyDescent="0.25">
      <c r="K48" s="24" t="str" cm="1">
        <f t="array" ref="K48:M48">TRANSPOSE(_xlfn._xlws.FILTER('news 8h30'!D15:D24, 'news 8h30'!A15:A24="x"))</f>
        <v>Tích cực</v>
      </c>
      <c r="L48" s="24" t="str">
        <v>Trung lập</v>
      </c>
      <c r="M48" s="24" t="str">
        <v>Tiêu cực</v>
      </c>
      <c r="P48" s="26" t="s">
        <v>63</v>
      </c>
      <c r="Q48" s="25" t="str">
        <f>K48</f>
        <v>Tích cực</v>
      </c>
      <c r="R48" s="23"/>
      <c r="S48" s="26" t="s">
        <v>63</v>
      </c>
      <c r="T48" s="38" t="str">
        <f>L48</f>
        <v>Trung lập</v>
      </c>
      <c r="U48" s="38"/>
      <c r="V48" s="38"/>
      <c r="W48" s="23"/>
      <c r="X48" s="26" t="s">
        <v>63</v>
      </c>
      <c r="Y48" s="38" t="str">
        <f>M48</f>
        <v>Tiêu cực</v>
      </c>
      <c r="Z48" s="38"/>
    </row>
    <row r="49" spans="11:34" ht="16.7" customHeight="1" thickBot="1" x14ac:dyDescent="0.3">
      <c r="R49" s="23"/>
      <c r="S49" s="23"/>
      <c r="T49" s="23"/>
      <c r="U49" s="23"/>
      <c r="V49" s="23"/>
      <c r="W49" s="23"/>
      <c r="X49" s="23"/>
      <c r="Y49" s="6" t="str">
        <f>"*Dữ liệu cập nhật lúc " &amp; daily_8h30_time!$A$2 &amp; " ngày " &amp; daily_8h30_time!$B$2</f>
        <v>*Dữ liệu cập nhật lúc 15:00 ngày 25/07/2025</v>
      </c>
      <c r="Z49" s="23"/>
    </row>
    <row r="50" spans="11:34" ht="17.100000000000001" customHeight="1" x14ac:dyDescent="0.25">
      <c r="P50" s="39" t="str">
        <f>"BÁO CÁO CHIẾN LƯỢC HÀNG NGÀY | " &amp; $A$2</f>
        <v>BÁO CÁO CHIẾN LƯỢC HÀNG NGÀY | BẢN TIN CHÀO BUỔI SÁNG NGÀY 25/07/2025</v>
      </c>
      <c r="Q50" s="39"/>
      <c r="R50" s="39"/>
      <c r="S50" s="39"/>
      <c r="T50" s="39"/>
      <c r="U50" s="7"/>
      <c r="V50" s="9"/>
      <c r="W50" s="9"/>
      <c r="X50" s="9"/>
      <c r="Y50" s="10" t="s">
        <v>67</v>
      </c>
    </row>
    <row r="51" spans="11:34" ht="14.65" customHeight="1" x14ac:dyDescent="0.25">
      <c r="P51" s="45" t="s">
        <v>66</v>
      </c>
      <c r="Q51" s="45"/>
      <c r="R51" s="45"/>
      <c r="S51" s="45"/>
      <c r="T51" s="3"/>
      <c r="U51" s="3"/>
    </row>
    <row r="52" spans="11:34" ht="14.65" customHeight="1" x14ac:dyDescent="0.25">
      <c r="P52" s="45"/>
      <c r="Q52" s="45"/>
      <c r="R52" s="45"/>
      <c r="S52" s="45"/>
      <c r="T52" s="3"/>
      <c r="U52" s="3"/>
    </row>
    <row r="54" spans="11:34" ht="43.9" customHeight="1" x14ac:dyDescent="0.25">
      <c r="P54" s="46" t="e" cm="1" vm="4">
        <f t="array" ref="P54">_xlfn.IMAGE(TRANSPOSE(_xlfn._xlws.FILTER('news 8h30'!H27:H36, 'news 8h30'!A27:A36="o")), "image", 1)</f>
        <v>#VALUE!</v>
      </c>
      <c r="Q54" s="46"/>
      <c r="R54" s="46"/>
      <c r="S54" s="46"/>
      <c r="T54" s="46"/>
      <c r="U54" s="47" t="str" cm="1">
        <f t="array" ref="U54">TRANSPOSE(_xlfn._xlws.FILTER('news 8h30'!F27:F36, 'news 8h30'!A27:A36="o"))</f>
        <v>Vingroup của tỷ phú Phạm Nhật Vượng muốn xin ý kiến cổ đông bổ sung ngành nghề kinh doanh</v>
      </c>
      <c r="V54" s="47"/>
      <c r="W54" s="47"/>
      <c r="X54" s="47"/>
      <c r="Y54" s="47"/>
    </row>
    <row r="55" spans="11:34" ht="81" customHeight="1" x14ac:dyDescent="0.25">
      <c r="P55" s="46"/>
      <c r="Q55" s="46"/>
      <c r="R55" s="46"/>
      <c r="S55" s="46"/>
      <c r="T55" s="46"/>
      <c r="U55" s="48" t="str" cm="1">
        <f t="array" ref="U55">TRIM(SUBSTITUTE(TRANSPOSE(_xlfn._xlws.FILTER('news 8h30'!G27:G36, 'news 8h30'!A27:A36="o")), CHAR(10), " "))</f>
        <v>Vingroup lấy ý kiến cổ đông bổ sung ngành nghề kinh doanh, ngày đăng ký cuối 8/8. VinSpeed đề xuất đầu tư tuyến đường sắt cao tốc Bắc – Nam 1,7 triệu tỷ đồng. VinEnergo thành lập, vốn 2.000 tỷ, hoạt động sản xuất điện và thiết bị. Mục tiêu 2025 doanh thu 300.000 tỷ, lợi nhuận 10.000 tỷ. Cổ phiếu VIC gần đỉnh lịch sử, vốn hóa 450.000 tỷ đồng.</v>
      </c>
      <c r="V55" s="48"/>
      <c r="W55" s="48"/>
      <c r="X55" s="48"/>
      <c r="Y55" s="48"/>
    </row>
    <row r="56" spans="11:34" x14ac:dyDescent="0.25">
      <c r="P56" s="46"/>
      <c r="Q56" s="46"/>
      <c r="R56" s="46"/>
      <c r="S56" s="46"/>
      <c r="T56" s="46"/>
      <c r="U56" s="27" t="s">
        <v>63</v>
      </c>
      <c r="V56" s="38" t="str" cm="1">
        <f t="array" ref="V56">TRANSPOSE(_xlfn._xlws.FILTER('news 8h30'!D27:D36, 'news 8h30'!A27:A36="o"))</f>
        <v>Trung lập</v>
      </c>
      <c r="W56" s="38"/>
      <c r="X56" s="38"/>
      <c r="Y56" s="38"/>
    </row>
    <row r="57" spans="11:34" ht="22.35" customHeight="1" x14ac:dyDescent="0.25">
      <c r="Q57" s="16"/>
      <c r="R57" s="15"/>
      <c r="S57" s="15"/>
      <c r="T57" s="15"/>
      <c r="U57" s="15"/>
      <c r="V57" s="16"/>
      <c r="W57" s="15"/>
      <c r="X57" s="15"/>
      <c r="Y57" s="15"/>
    </row>
    <row r="58" spans="11:34" ht="43.35" customHeight="1" x14ac:dyDescent="0.25">
      <c r="K58" s="21" t="str" cm="1">
        <f t="array" ref="K58:M58">TRANSPOSE(_xlfn._xlws.FILTER('news 8h30'!F27:F36, 'news 8h30'!A27:A36="x"))</f>
        <v>Vietcombank ký kết hợp tác với Khánh Hoà, cam kết “bơm" 50.000 tỷ đồng với lãi suất ưu đãi cho các dự án</v>
      </c>
      <c r="L58" s="21" t="str">
        <v>Phó Thủ tướng giao nhiệm vụ cho Vingroup</v>
      </c>
      <c r="M58" s="21" t="str">
        <v>Quá nhanh: Chưa đầy 1 năm kể từ lúc đề xuất, Vingroup của tỷ phú Phạm Nhật Vượng đã “rục rịch” triển khai đại đô thị 41.000 tỷ đồng tại Bắc Ninh</v>
      </c>
      <c r="P58" s="42" t="str">
        <f>K58</f>
        <v>Vietcombank ký kết hợp tác với Khánh Hoà, cam kết “bơm" 50.000 tỷ đồng với lãi suất ưu đãi cho các dự án</v>
      </c>
      <c r="Q58" s="42"/>
      <c r="R58" s="22"/>
      <c r="S58" s="43" t="str">
        <f>L58</f>
        <v>Phó Thủ tướng giao nhiệm vụ cho Vingroup</v>
      </c>
      <c r="T58" s="43"/>
      <c r="U58" s="43"/>
      <c r="V58" s="43"/>
      <c r="W58" s="22"/>
      <c r="X58" s="42" t="str">
        <f>M58</f>
        <v>Quá nhanh: Chưa đầy 1 năm kể từ lúc đề xuất, Vingroup của tỷ phú Phạm Nhật Vượng đã “rục rịch” triển khai đại đô thị 41.000 tỷ đồng tại Bắc Ninh</v>
      </c>
      <c r="Y58" s="42"/>
    </row>
    <row r="59" spans="11:34" ht="113.1" customHeight="1" x14ac:dyDescent="0.25">
      <c r="K59" s="20" t="str" cm="1">
        <f t="array" ref="K59:M59">TRANSPOSE(_xlfn._xlws.FILTER('news 8h30'!G27:G36, 'news 8h30'!A27:A36="x"))</f>
        <v xml:space="preserve">UBND Khánh Hòa và Vietcombank ký thỏa thuận hợp tác ngày 25/7 thúc đẩy đầu tư. Vietcombank cung cấp gói tín dụng ưu đãi 50.000 tỷ đồng cho các dự án trọng điểm. Tỉnh tạo điều kiện cho Vietcombank phát triển, tiếp cận các nhà đầu tư tiềm năng. Hai bên cam kết xúc tiến đầu tư, chuyển đổi số và thanh toán không tiền mặt. Vietcombank hỗ trợ các đoàn khảo sát, tìm hiểu môi trường đầu tư của tỉnh Khánh Hòa.
</v>
      </c>
      <c r="L59" s="20" t="str">
        <v xml:space="preserve">Triển lãm 80 năm kỷ niệm diễn ra 28/8 đến 5/9 tại Đông Anh, Hà Nội. Ban tổ chức đã thiết kế, phân bổ diện tích trưng bày cho các đơn vị. Phó Thủ tướng chỉ đạo trang trọng, quy mô lớn, thu hút quốc tế, tiết kiệm. Vingroup, VEFAC chuẩn bị hạ tầng, đảm bảo an ninh, dịch vụ, hỗ trợ tốt. Triển lãm giới thiệu thành tựu nhiều lĩnh vực trong 80 năm độc lập.
</v>
      </c>
      <c r="M59" s="20" t="str">
        <v>Dự án khu đô thị mới phía Tây Bắc thành phố Bắc Ninh (Khu 1) rộng 277 ha, tổng vốn đầu tư 41.270 tỷ đồng.  Dự án do Liên danh Vingroup cùng ba công ty khác làm chủ đầu tư.  Khu đô thị sẽ có đa dạng sản phẩm, dự kiến đón 33.000 dân sinh sống.  Tiến độ thực hiện dự án kéo dài 7 năm, chia làm hai giai đoạn.  Mục tiêu là xây dựng khu đô thị hiện đại, thông minh, đẳng cấp quốc tế.</v>
      </c>
      <c r="P59" s="44" t="str">
        <f>TRIM(SUBSTITUTE(K59, CHAR(10), " "))</f>
        <v>UBND Khánh Hòa và Vietcombank ký thỏa thuận hợp tác ngày 25/7 thúc đẩy đầu tư. Vietcombank cung cấp gói tín dụng ưu đãi 50.000 tỷ đồng cho các dự án trọng điểm. Tỉnh tạo điều kiện cho Vietcombank phát triển, tiếp cận các nhà đầu tư tiềm năng. Hai bên cam kết xúc tiến đầu tư, chuyển đổi số và thanh toán không tiền mặt. Vietcombank hỗ trợ các đoàn khảo sát, tìm hiểu môi trường đầu tư của tỉnh Khánh Hòa.</v>
      </c>
      <c r="Q59" s="44"/>
      <c r="S59" s="44" t="str">
        <f>TRIM(SUBSTITUTE(L59, CHAR(10), " "))</f>
        <v>Triển lãm 80 năm kỷ niệm diễn ra 28/8 đến 5/9 tại Đông Anh, Hà Nội. Ban tổ chức đã thiết kế, phân bổ diện tích trưng bày cho các đơn vị. Phó Thủ tướng chỉ đạo trang trọng, quy mô lớn, thu hút quốc tế, tiết kiệm. Vingroup, VEFAC chuẩn bị hạ tầng, đảm bảo an ninh, dịch vụ, hỗ trợ tốt. Triển lãm giới thiệu thành tựu nhiều lĩnh vực trong 80 năm độc lập.</v>
      </c>
      <c r="T59" s="44"/>
      <c r="U59" s="44"/>
      <c r="V59" s="44"/>
      <c r="X59" s="44" t="str">
        <f>TRIM(SUBSTITUTE(M59, CHAR(10), " "))</f>
        <v>Dự án khu đô thị mới phía Tây Bắc thành phố Bắc Ninh (Khu 1) rộng 277 ha, tổng vốn đầu tư 41.270 tỷ đồng. Dự án do Liên danh Vingroup cùng ba công ty khác làm chủ đầu tư. Khu đô thị sẽ có đa dạng sản phẩm, dự kiến đón 33.000 dân sinh sống. Tiến độ thực hiện dự án kéo dài 7 năm, chia làm hai giai đoạn. Mục tiêu là xây dựng khu đô thị hiện đại, thông minh, đẳng cấp quốc tế.</v>
      </c>
      <c r="Y59" s="44"/>
    </row>
    <row r="60" spans="11:34" ht="21.4" customHeight="1" x14ac:dyDescent="0.25">
      <c r="K60" s="24" t="str" cm="1">
        <f t="array" ref="K60:M60">TRANSPOSE(_xlfn._xlws.FILTER('news 8h30'!D27:D36, 'news 8h30'!A27:A36="x"))</f>
        <v>Tích cực</v>
      </c>
      <c r="L60" s="24" t="str">
        <v>Trung lập</v>
      </c>
      <c r="M60" s="24" t="str">
        <v>Tích cực</v>
      </c>
      <c r="P60" s="26" t="s">
        <v>63</v>
      </c>
      <c r="Q60" s="25" t="str">
        <f>K60</f>
        <v>Tích cực</v>
      </c>
      <c r="R60" s="23"/>
      <c r="S60" s="26" t="s">
        <v>63</v>
      </c>
      <c r="T60" s="38" t="str">
        <f>L60</f>
        <v>Trung lập</v>
      </c>
      <c r="U60" s="38"/>
      <c r="V60" s="38"/>
      <c r="W60" s="23"/>
      <c r="X60" s="26" t="s">
        <v>63</v>
      </c>
      <c r="Y60" s="38" t="str">
        <f>M60</f>
        <v>Tích cực</v>
      </c>
      <c r="Z60" s="38"/>
    </row>
    <row r="61" spans="11:34" ht="15.75" thickBot="1" x14ac:dyDescent="0.3">
      <c r="R61" s="23"/>
      <c r="S61" s="23"/>
      <c r="T61" s="23"/>
      <c r="U61" s="23"/>
      <c r="V61" s="23"/>
      <c r="W61" s="23"/>
      <c r="X61" s="23"/>
      <c r="Y61" s="6" t="str">
        <f>"*Dữ liệu cập nhật lúc " &amp; daily_8h30_time!$A$2 &amp; " ngày " &amp; daily_8h30_time!$B$2</f>
        <v>*Dữ liệu cập nhật lúc 15:00 ngày 25/07/2025</v>
      </c>
      <c r="Z61" s="23"/>
    </row>
    <row r="62" spans="11:34" ht="17.100000000000001" customHeight="1" x14ac:dyDescent="0.25">
      <c r="P62" s="39" t="str">
        <f>"BÁO CÁO CHIẾN LƯỢC HÀNG NGÀY | " &amp; $A$2</f>
        <v>BÁO CÁO CHIẾN LƯỢC HÀNG NGÀY | BẢN TIN CHÀO BUỔI SÁNG NGÀY 25/07/2025</v>
      </c>
      <c r="Q62" s="39"/>
      <c r="R62" s="39"/>
      <c r="S62" s="39"/>
      <c r="T62" s="39"/>
      <c r="U62" s="7"/>
      <c r="V62" s="9"/>
      <c r="W62" s="9"/>
      <c r="X62" s="9"/>
      <c r="Y62" s="10" t="s">
        <v>68</v>
      </c>
    </row>
    <row r="63" spans="11:34" ht="14.65" customHeight="1" x14ac:dyDescent="0.25">
      <c r="AC63" s="24"/>
      <c r="AD63" s="24"/>
      <c r="AE63" s="24"/>
      <c r="AF63" s="24"/>
      <c r="AG63" s="24"/>
      <c r="AH63" s="24"/>
    </row>
    <row r="64" spans="11:34" ht="14.65" customHeight="1" x14ac:dyDescent="0.35">
      <c r="AB64" s="28"/>
      <c r="AC64" s="28"/>
      <c r="AD64" s="28"/>
      <c r="AE64" s="24"/>
      <c r="AF64" s="24"/>
      <c r="AG64" s="24"/>
      <c r="AH64" s="24"/>
    </row>
    <row r="65" spans="27:35" ht="8.65" customHeight="1" x14ac:dyDescent="0.35">
      <c r="AB65" s="28"/>
      <c r="AC65" s="28"/>
      <c r="AD65" s="28"/>
      <c r="AE65" s="24"/>
      <c r="AF65" s="24"/>
      <c r="AG65" s="24"/>
      <c r="AH65" s="24"/>
    </row>
    <row r="66" spans="27:35" ht="20.100000000000001" customHeight="1" x14ac:dyDescent="0.25">
      <c r="AB66" s="40" t="s">
        <v>69</v>
      </c>
      <c r="AC66" s="40"/>
      <c r="AD66" s="40"/>
      <c r="AE66" s="40"/>
      <c r="AF66" s="40"/>
      <c r="AG66" s="40"/>
      <c r="AH66" s="40"/>
    </row>
    <row r="67" spans="27:35" ht="9" customHeight="1" x14ac:dyDescent="0.25">
      <c r="AA67" s="29"/>
      <c r="AB67" s="30"/>
      <c r="AC67" s="31"/>
      <c r="AD67" s="30"/>
      <c r="AE67" s="30"/>
      <c r="AF67" s="30"/>
      <c r="AG67" s="30"/>
      <c r="AH67" s="30"/>
      <c r="AI67" s="29"/>
    </row>
    <row r="68" spans="27:35" ht="148.35" customHeight="1" x14ac:dyDescent="0.25">
      <c r="AA68" s="32"/>
      <c r="AB68" s="41" t="s">
        <v>70</v>
      </c>
      <c r="AC68" s="41"/>
      <c r="AD68" s="41"/>
      <c r="AE68" s="41"/>
      <c r="AF68" s="41"/>
      <c r="AG68" s="41"/>
      <c r="AH68" s="41"/>
      <c r="AI68" s="32"/>
    </row>
    <row r="69" spans="27:35" ht="35.65" customHeight="1" x14ac:dyDescent="0.25">
      <c r="AB69" s="36" t="s">
        <v>71</v>
      </c>
      <c r="AC69" s="36"/>
      <c r="AD69" s="36"/>
      <c r="AE69" s="33"/>
      <c r="AF69" s="36" t="s">
        <v>72</v>
      </c>
      <c r="AG69" s="36"/>
      <c r="AH69" s="36"/>
    </row>
    <row r="70" spans="27:35" ht="130.35" customHeight="1" x14ac:dyDescent="0.25">
      <c r="AB70" s="34"/>
      <c r="AC70" s="34"/>
      <c r="AD70" s="34"/>
      <c r="AE70" s="34"/>
      <c r="AF70" s="34"/>
      <c r="AG70" s="34"/>
      <c r="AH70" s="34"/>
    </row>
    <row r="71" spans="27:35" ht="15.75" thickBot="1" x14ac:dyDescent="0.3">
      <c r="AB71" s="24"/>
      <c r="AC71" s="24"/>
      <c r="AD71" s="24"/>
      <c r="AE71" s="24"/>
      <c r="AF71" s="24"/>
      <c r="AG71" s="24"/>
      <c r="AH71" s="24"/>
    </row>
    <row r="72" spans="27:35" ht="17.100000000000001" customHeight="1" x14ac:dyDescent="0.25">
      <c r="AB72" s="35" t="str">
        <f>"BÁO CÁO CHIẾN LƯỢC HÀNG NGÀY | " &amp; $A$2</f>
        <v>BÁO CÁO CHIẾN LƯỢC HÀNG NGÀY | BẢN TIN CHÀO BUỔI SÁNG NGÀY 25/07/2025</v>
      </c>
      <c r="AC72" s="35"/>
      <c r="AD72" s="35"/>
      <c r="AE72" s="35"/>
      <c r="AF72" s="37" t="s">
        <v>73</v>
      </c>
      <c r="AG72" s="37"/>
      <c r="AH72" s="37"/>
    </row>
  </sheetData>
  <mergeCells count="50">
    <mergeCell ref="C25:M25"/>
    <mergeCell ref="C26:I26"/>
    <mergeCell ref="C2:H3"/>
    <mergeCell ref="P27:S28"/>
    <mergeCell ref="P30:T32"/>
    <mergeCell ref="U31:Y31"/>
    <mergeCell ref="U30:Y30"/>
    <mergeCell ref="T36:V36"/>
    <mergeCell ref="Y36:Z36"/>
    <mergeCell ref="X34:Y34"/>
    <mergeCell ref="X35:Y35"/>
    <mergeCell ref="P35:Q35"/>
    <mergeCell ref="P34:Q34"/>
    <mergeCell ref="S34:V34"/>
    <mergeCell ref="S35:V35"/>
    <mergeCell ref="V32:Y32"/>
    <mergeCell ref="P38:T38"/>
    <mergeCell ref="P39:S40"/>
    <mergeCell ref="P42:T44"/>
    <mergeCell ref="U42:Y42"/>
    <mergeCell ref="U43:Y43"/>
    <mergeCell ref="V44:Y44"/>
    <mergeCell ref="P46:Q46"/>
    <mergeCell ref="S46:V46"/>
    <mergeCell ref="X46:Y46"/>
    <mergeCell ref="P47:Q47"/>
    <mergeCell ref="S47:V47"/>
    <mergeCell ref="X47:Y47"/>
    <mergeCell ref="T48:V48"/>
    <mergeCell ref="Y48:Z48"/>
    <mergeCell ref="P50:T50"/>
    <mergeCell ref="P51:S52"/>
    <mergeCell ref="P54:T56"/>
    <mergeCell ref="U54:Y54"/>
    <mergeCell ref="U55:Y55"/>
    <mergeCell ref="V56:Y56"/>
    <mergeCell ref="P58:Q58"/>
    <mergeCell ref="S58:V58"/>
    <mergeCell ref="X58:Y58"/>
    <mergeCell ref="P59:Q59"/>
    <mergeCell ref="S59:V59"/>
    <mergeCell ref="X59:Y59"/>
    <mergeCell ref="AB69:AD69"/>
    <mergeCell ref="AF69:AH69"/>
    <mergeCell ref="AF72:AH72"/>
    <mergeCell ref="T60:V60"/>
    <mergeCell ref="Y60:Z60"/>
    <mergeCell ref="P62:T62"/>
    <mergeCell ref="AB66:AH66"/>
    <mergeCell ref="AB68:AH68"/>
  </mergeCells>
  <conditionalFormatting sqref="D13:E13">
    <cfRule type="expression" dxfId="43" priority="76">
      <formula>D13&lt;0</formula>
    </cfRule>
    <cfRule type="expression" dxfId="42" priority="77">
      <formula>D13&gt;=0</formula>
    </cfRule>
  </conditionalFormatting>
  <conditionalFormatting sqref="D20:E20">
    <cfRule type="expression" dxfId="41" priority="74">
      <formula>D20&lt;0</formula>
    </cfRule>
    <cfRule type="expression" dxfId="40" priority="75">
      <formula>D20&gt;=0</formula>
    </cfRule>
  </conditionalFormatting>
  <conditionalFormatting sqref="D6:F6 I15:K15">
    <cfRule type="expression" dxfId="39" priority="94">
      <formula>D6&lt;0</formula>
    </cfRule>
    <cfRule type="expression" dxfId="38" priority="95">
      <formula>D6&gt;=0</formula>
    </cfRule>
  </conditionalFormatting>
  <conditionalFormatting sqref="D15:F15">
    <cfRule type="expression" dxfId="37" priority="88">
      <formula>D15&lt;0</formula>
    </cfRule>
    <cfRule type="expression" dxfId="36" priority="89">
      <formula>D15&gt;=0</formula>
    </cfRule>
  </conditionalFormatting>
  <conditionalFormatting sqref="H13:I13">
    <cfRule type="expression" dxfId="35" priority="42">
      <formula>H13&lt;0</formula>
    </cfRule>
    <cfRule type="expression" dxfId="34" priority="43">
      <formula>H13&gt;=0</formula>
    </cfRule>
  </conditionalFormatting>
  <conditionalFormatting sqref="H20:I20">
    <cfRule type="expression" dxfId="33" priority="38">
      <formula>H20&lt;0</formula>
    </cfRule>
    <cfRule type="expression" dxfId="32" priority="39">
      <formula>H20&gt;=0</formula>
    </cfRule>
  </conditionalFormatting>
  <conditionalFormatting sqref="H6:J6">
    <cfRule type="expression" dxfId="31" priority="48">
      <formula>H6&lt;0</formula>
    </cfRule>
    <cfRule type="expression" dxfId="30" priority="49">
      <formula>H6&gt;=0</formula>
    </cfRule>
  </conditionalFormatting>
  <conditionalFormatting sqref="L6:M6">
    <cfRule type="expression" dxfId="29" priority="46">
      <formula>L6&lt;0</formula>
    </cfRule>
    <cfRule type="expression" dxfId="28" priority="47">
      <formula>L6&gt;=0</formula>
    </cfRule>
  </conditionalFormatting>
  <conditionalFormatting sqref="L13:M13">
    <cfRule type="expression" dxfId="27" priority="40">
      <formula>L13&lt;0</formula>
    </cfRule>
    <cfRule type="expression" dxfId="26" priority="41">
      <formula>L13&gt;=0</formula>
    </cfRule>
  </conditionalFormatting>
  <conditionalFormatting sqref="L20:M20">
    <cfRule type="expression" dxfId="25" priority="36">
      <formula>L20&lt;0</formula>
    </cfRule>
    <cfRule type="expression" dxfId="24" priority="37">
      <formula>L20&gt;=0</formula>
    </cfRule>
  </conditionalFormatting>
  <conditionalFormatting sqref="V32 Q36 T36 Y36">
    <cfRule type="expression" dxfId="23" priority="11">
      <formula>Q32="Tích cực"</formula>
    </cfRule>
    <cfRule type="expression" dxfId="22" priority="12">
      <formula>Q32="Tiêu cực"</formula>
    </cfRule>
    <cfRule type="expression" dxfId="21" priority="13">
      <formula>Q32="Trung lập"</formula>
    </cfRule>
  </conditionalFormatting>
  <conditionalFormatting sqref="V44 Q48 T48 Y48">
    <cfRule type="expression" dxfId="20" priority="6">
      <formula>Q44="Tích cực"</formula>
    </cfRule>
    <cfRule type="expression" dxfId="19" priority="7">
      <formula>Q44="Tiêu cực"</formula>
    </cfRule>
    <cfRule type="expression" dxfId="18" priority="8">
      <formula>Q44="Trung lập"</formula>
    </cfRule>
  </conditionalFormatting>
  <conditionalFormatting sqref="V56 Q60 T60 Y60">
    <cfRule type="expression" dxfId="17" priority="1">
      <formula>Q56="Tích cực"</formula>
    </cfRule>
    <cfRule type="expression" dxfId="16" priority="2">
      <formula>Q56="Tiêu cực"</formula>
    </cfRule>
    <cfRule type="expression" dxfId="15" priority="3">
      <formula>Q56="Trung lập"</formula>
    </cfRule>
  </conditionalFormatting>
  <conditionalFormatting sqref="W34">
    <cfRule type="expression" dxfId="14" priority="18">
      <formula>W34&lt;0</formula>
    </cfRule>
    <cfRule type="expression" dxfId="13" priority="19">
      <formula>W34&gt;=0</formula>
    </cfRule>
  </conditionalFormatting>
  <conditionalFormatting sqref="W46">
    <cfRule type="expression" dxfId="12" priority="9">
      <formula>W46&lt;0</formula>
    </cfRule>
    <cfRule type="expression" dxfId="11" priority="10">
      <formula>W46&gt;=0</formula>
    </cfRule>
  </conditionalFormatting>
  <conditionalFormatting sqref="W58">
    <cfRule type="expression" dxfId="10" priority="4">
      <formula>W58&lt;0</formula>
    </cfRule>
    <cfRule type="expression" dxfId="9" priority="5">
      <formula>W58&gt;=0</formula>
    </cfRule>
  </conditionalFormatting>
  <printOptions verticalCentered="1"/>
  <pageMargins left="0" right="0" top="0" bottom="0" header="0" footer="0"/>
  <pageSetup paperSize="11" scale="101" fitToWidth="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999F-BAE6-46DB-B626-7EE6FBC38D39}">
  <dimension ref="A1:B2"/>
  <sheetViews>
    <sheetView workbookViewId="0">
      <selection activeCell="N18" sqref="N18"/>
    </sheetView>
  </sheetViews>
  <sheetFormatPr defaultRowHeight="15" x14ac:dyDescent="0.25"/>
  <cols>
    <col min="1" max="1" width="7.42578125" bestFit="1" customWidth="1"/>
    <col min="2" max="2" width="10.7109375" bestFit="1" customWidth="1"/>
  </cols>
  <sheetData>
    <row r="1" spans="1:2" x14ac:dyDescent="0.25">
      <c r="A1" t="s">
        <v>53</v>
      </c>
      <c r="B1" t="s">
        <v>28</v>
      </c>
    </row>
    <row r="2" spans="1:2" x14ac:dyDescent="0.25">
      <c r="A2" t="s">
        <v>62</v>
      </c>
      <c r="B2"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157C-8961-42C9-8276-ACA95D7530ED}">
  <dimension ref="A1:H36"/>
  <sheetViews>
    <sheetView workbookViewId="0">
      <selection activeCell="B26" sqref="B26"/>
    </sheetView>
  </sheetViews>
  <sheetFormatPr defaultColWidth="9.28515625" defaultRowHeight="15" x14ac:dyDescent="0.25"/>
  <cols>
    <col min="1" max="1" width="8.5703125" bestFit="1" customWidth="1"/>
    <col min="2" max="2" width="11.140625" bestFit="1" customWidth="1"/>
    <col min="3" max="3" width="11.5703125" customWidth="1"/>
    <col min="4" max="4" width="10.140625" customWidth="1"/>
    <col min="5" max="5" width="19.7109375" style="17" customWidth="1"/>
    <col min="6" max="6" width="80.5703125" customWidth="1"/>
    <col min="7" max="7" width="255.7109375" bestFit="1" customWidth="1"/>
    <col min="8" max="8" width="164.7109375" bestFit="1" customWidth="1"/>
  </cols>
  <sheetData>
    <row r="1" spans="1:8" ht="20.25" thickBot="1" x14ac:dyDescent="0.35">
      <c r="A1" s="51" t="s">
        <v>9</v>
      </c>
      <c r="B1" s="51"/>
      <c r="C1" s="51"/>
      <c r="D1" s="51"/>
      <c r="E1" s="51"/>
      <c r="F1" s="51"/>
      <c r="G1" s="51"/>
      <c r="H1" s="51"/>
    </row>
    <row r="2" spans="1:8" ht="15.75" thickTop="1" x14ac:dyDescent="0.25">
      <c r="A2" s="18" t="s">
        <v>56</v>
      </c>
      <c r="B2" s="18" t="str" cm="1">
        <f t="array" ref="B2:H12">_xlfn.CHOOSECOLS(_xlfn.VSTACK(daily_8h30_news[#Headers],
  _xlfn._xlws.SORT(_xlfn._xlws.FILTER(daily_8h30_news[], daily_8h30_news[news_type]=A1), 1, -1)
 ), 10, 1, 9, 6, 2, 3, 4)</f>
        <v>ai_selected</v>
      </c>
      <c r="C2" s="18" t="str">
        <v>source</v>
      </c>
      <c r="D2" s="18" t="str">
        <v>impact</v>
      </c>
      <c r="E2" s="19" t="str">
        <v>published_time</v>
      </c>
      <c r="F2" s="18" t="str">
        <v>title</v>
      </c>
      <c r="G2" s="18" t="str">
        <v>content</v>
      </c>
      <c r="H2" s="18" t="str">
        <v>image_url</v>
      </c>
    </row>
    <row r="3" spans="1:8" x14ac:dyDescent="0.25">
      <c r="A3" t="str">
        <f>B3</f>
        <v>o</v>
      </c>
      <c r="B3" t="str">
        <v>o</v>
      </c>
      <c r="C3" t="str">
        <v>vneconomy</v>
      </c>
      <c r="D3" t="str">
        <v>Tích cực</v>
      </c>
      <c r="E3" s="17">
        <v>45863.152037037034</v>
      </c>
      <c r="F3" t="str">
        <v>Thông tư 14 mở đường dỡ bỏ hạn mức tín dụng như thế nào?</v>
      </c>
      <c r="G3" t="str">
        <v xml:space="preserve">Thông tư 14/2025 của NHNN là bước đệm xóa bỏ room tín dụng, tăng tính thị trường. Agribank chuẩn bị, hướng đến Basel III, cải thiện năng lực quản trị rủi ro. Ngân hàng đặt mục tiêu tăng trưởng tín dụng 13% năm 2025, tập trung sản xuất, ưu tiên kinh tế xanh. Agribank có 12 chương trình tín dụng trên 400 nghìn tỷ đồng, lãi suất giảm 1-2%. Bỏ room tín dụng đòi hỏi Agribank cải thiện cơ sở dữ liệu và giám sát chặt chẽ.
</v>
      </c>
      <c r="H3" t="str">
        <v>https://media.vneconomy.vn/640x360/images/upload//2025/07/25/tien.jpg</v>
      </c>
    </row>
    <row r="4" spans="1:8" x14ac:dyDescent="0.25">
      <c r="A4" t="str">
        <f>B4</f>
        <v/>
      </c>
      <c r="B4" t="str">
        <v/>
      </c>
      <c r="C4" t="str">
        <v>VietStock</v>
      </c>
      <c r="D4" t="str">
        <v>Tích cực</v>
      </c>
      <c r="E4" s="17">
        <v>45865.854166666664</v>
      </c>
      <c r="F4" t="str">
        <v>VN-Index xác lập kỷ lục mới, VJC và VPB dẫn sóng</v>
      </c>
      <c r="G4" t="str">
        <v>VN-Index đạt 1,531.13 điểm, vượt kỷ lục tháng 1/2022, thanh khoản HOSE 1.44 tỷ cổ phiếu. VJC tăng 31% với ba phiên trần, VPB dẫn dắt nhóm ngân hàng tăng điểm. VIC giảm 3.9 điểm, nhóm Vingroup suy yếu, VNM đóng góp tích cực. HNX-Index tăng 2.74%, SHS, KSV, MBS dẫn dắt đà tăng.</v>
      </c>
      <c r="H4" t="str">
        <v>https://image.vietstock.vn/2025/07/26/TOP-CP-ava-2610_842191.png</v>
      </c>
    </row>
    <row r="5" spans="1:8" x14ac:dyDescent="0.25">
      <c r="A5" t="str">
        <f t="shared" ref="A5:A12" si="0">B5</f>
        <v>x</v>
      </c>
      <c r="B5" t="str">
        <v>x</v>
      </c>
      <c r="C5" t="str">
        <v>VietStock</v>
      </c>
      <c r="D5" t="str">
        <v>Tích cực</v>
      </c>
      <c r="E5" s="17">
        <v>45864.502835648149</v>
      </c>
      <c r="F5" t="str">
        <v>Xây dựng Trung tâm tài chính quốc tế tại TPHCM cần “kiềng ba chân”: Hạ tầng - Công nghệ - Thể chế</v>
      </c>
      <c r="G5" t="str">
        <v>Xây dựng trung tâm tài chính quốc tế tại TP.HCM cần ba chân: hạ tầng, công nghệ, thể chế vững chắc.  TP.HCM được xem là trung tâm tài chính quốc tế dựa trên chỉ số GFCI.  Công nghệ số, AI, Blockchain, điện toán đám mây là nền tảng cho các dịch vụ Fintech tiên tiến.  Thị trường chứng khoán là trái tim, cần nâng hạng bằng minh bạch, quản trị quốc tế.  Hành lang pháp lý đặc thù, tòa án tài chính chuyên biệt là chìa khóa đột phá.</v>
      </c>
      <c r="H5" t="str">
        <v>https://image.vietstock.vn/2025/07/26/trung-tam-tai-chinh.png</v>
      </c>
    </row>
    <row r="6" spans="1:8" x14ac:dyDescent="0.25">
      <c r="A6" t="str">
        <f t="shared" si="0"/>
        <v/>
      </c>
      <c r="B6" t="str">
        <v/>
      </c>
      <c r="C6" t="str">
        <v>VietStock</v>
      </c>
      <c r="D6" t="str">
        <v>Tích cực</v>
      </c>
      <c r="E6" s="17">
        <v>45864.4378125</v>
      </c>
      <c r="F6" t="str">
        <v>Ngân hàng Nhà nước yêu cầu miễn, giảm lãi vay cho người dân sau bão số 3</v>
      </c>
      <c r="G6" t="str">
        <v>Ngân hàng Nhà nước yêu cầu miễn giảm lãi vay cho người dân bị ảnh hưởng bởi bão số 3. Các tổ chức tín dụng cần cơ cấu lại nợ và cho vay mới sau bão Wipha. Bão số 3 đổ bộ từ ngày 19/7/2025 gây thiệt hại nặng nề vùng Bắc Bộ, Bắc Trung Bộ. Các ngân hàng được yêu cầu rà soát, hỗ trợ khách hàng vay vốn khôi phục sản xuất. NHNN chi nhánh phối hợp các địa phương tham mưu giải pháp khắc phục thiệt hại.</v>
      </c>
      <c r="H6" t="str">
        <v>https://image.vietstock.vn/2025/07/26/nhnn-yeu-cau-mien-giam-lai-vay-cho-nguoi-dan-vung-bao-lu-ava_103194.jpg</v>
      </c>
    </row>
    <row r="7" spans="1:8" x14ac:dyDescent="0.25">
      <c r="A7" t="str">
        <f t="shared" si="0"/>
        <v/>
      </c>
      <c r="B7" t="str">
        <v/>
      </c>
      <c r="C7" t="str">
        <v>VietStock</v>
      </c>
      <c r="D7" t="str">
        <v>Tích cực</v>
      </c>
      <c r="E7" s="17">
        <v>45863.899305555555</v>
      </c>
      <c r="F7" t="str">
        <v>Bộ Tài chính đề xuất sửa đổi Luật Quản lý nợ công</v>
      </c>
      <c r="G7" t="str">
        <v>Bộ Tài chính đề xuất sửa đổi 17, bãi bỏ 5 điều Luật Quản lý nợ công. Dự thảo trao quyền phê duyệt hạn mức nợ cho Thủ tướng Chính phủ. UBND tỉnh sẽ báo cáo HĐND tỉnh phát hành trái phiếu địa phương. Bộ Tài chính được đàm phán trực tiếp thỏa thuận vay ODA, vay ưu đãi. Dự thảo miễn thuế thu nhập cho nhà đầu tư trái phiếu Chính phủ.</v>
      </c>
      <c r="H7" t="str">
        <v>https://image.vietstock.vn/2025/07/25/NO-CONG_2034771.jpg</v>
      </c>
    </row>
    <row r="8" spans="1:8" x14ac:dyDescent="0.25">
      <c r="A8" t="str">
        <f t="shared" si="0"/>
        <v/>
      </c>
      <c r="B8" t="str">
        <v/>
      </c>
      <c r="C8" t="str">
        <v>VietStock</v>
      </c>
      <c r="D8" t="str">
        <v>Tích cực</v>
      </c>
      <c r="E8" s="17">
        <v>45861.636805555558</v>
      </c>
      <c r="F8" t="str">
        <v>ADB dự báo tăng trưởng GDP của Việt Nam ở mức 6.3% cho năm 2025</v>
      </c>
      <c r="G8" t="str">
        <v xml:space="preserve">ADB dự báo GDP Việt Nam tăng 6.3% năm 2025, dù có áp lực từ thuế quan. Giải ngân FDI tăng 8.1% thúc đẩy kinh tế, nhưng xuất khẩu bị ảnh hưởng bởi thuế Mỹ. Lạm phát dự kiến giảm còn 3.9% vào năm 2025 và 3.8% vào năm 2026. ADB hạ dự báo tăng trưởng châu Á xuống 4.7% năm 2025, do nhiều yếu tố bất ổn. Ấn Độ tăng trưởng 6.5% năm 2025, trong khi Đông Nam Á chỉ 4.2%.
</v>
      </c>
      <c r="H8" t="str">
        <v>https://image.vietstock.vn/2025/07/23/adb-dua-ra-danh-gia-moi-nhat-ve-kinh-te-viet-nam-va-chau-a.jpg</v>
      </c>
    </row>
    <row r="9" spans="1:8" x14ac:dyDescent="0.25">
      <c r="A9" t="str">
        <f t="shared" si="0"/>
        <v/>
      </c>
      <c r="B9" t="str">
        <v/>
      </c>
      <c r="C9" t="str">
        <v>Vietnambiz</v>
      </c>
      <c r="D9" t="str">
        <v>Tích cực</v>
      </c>
      <c r="E9" s="17">
        <v>45865.661805555559</v>
      </c>
      <c r="F9" t="str">
        <v>Chính phủ ban hành quy định mới về đầu tư từ các quỹ bảo hiểm</v>
      </c>
      <c r="G9" t="str">
        <v>Chính phủ ban hành Nghị định 212/2025/NĐ-CP quy định hoạt động đầu tư từ các quỹ bảo hiểm. Ưu tiên đầu tư trái phiếu Chính phủ kỳ hạn dài, tỷ trọng được Hội đồng quản lý quyết định. Danh mục đầu tư trong nước chủ yếu là công cụ nợ do Chính phủ phát hành hoặc bảo lãnh. Tiền sinh lời trích lập tối đa 2% cho quỹ dự phòng rủi ro. Các khoản đầu tư được theo dõi, hạch toán riêng biệt theo chế độ kế toán.</v>
      </c>
      <c r="H9" t="str">
        <v>https://cdn1.vietnambiz.vn/1881912202208555/images/2025/07/27/27-7-quy-20250727154935884-avatar-15x10-20250727155322428.jpg?width=600&amp;height=315</v>
      </c>
    </row>
    <row r="10" spans="1:8" x14ac:dyDescent="0.25">
      <c r="A10" t="str">
        <f t="shared" si="0"/>
        <v>x</v>
      </c>
      <c r="B10" t="str">
        <v>x</v>
      </c>
      <c r="C10" t="str">
        <v>Vietnambiz</v>
      </c>
      <c r="D10" t="str">
        <v>Tích cực</v>
      </c>
      <c r="E10" s="17">
        <v>45864.916666666664</v>
      </c>
      <c r="F10" t="str">
        <v>Chứng khoán 25 năm vươn đỉnh lịch sử - Bài cuối: Kỳ vọng nâng hạng, đón dòng vốn mới</v>
      </c>
      <c r="G10" t="str">
        <v>Thị trường chứng khoán Việt Nam bước vào giai đoạn bản lề với kỳ vọng bứt phá, thu hút dòng vốn dài hạn. GDP Việt Nam tăng trưởng 7,25% trong 6 tháng đầu năm, hỗ trợ thị trường. FTSE Russell có thể nâng hạng thị trường vào tháng 9, MSCI sau 18-24 tháng. Cần cơ cấu lại nhà đầu tư, cải thiện định giá và chất lượng hàng hóa. Các công ty chứng khoán đóng vai trò then chốt trong việc nâng hạng thị trường.</v>
      </c>
      <c r="H10" t="str">
        <v>https://cdn.vietnambiz.vn/1881912202208555/images/2025/07/26/crawl-20250726205326758.jpeg?width=700</v>
      </c>
    </row>
    <row r="11" spans="1:8" x14ac:dyDescent="0.25">
      <c r="A11" t="str">
        <f t="shared" si="0"/>
        <v/>
      </c>
      <c r="B11" t="str">
        <v/>
      </c>
      <c r="C11" t="str">
        <v>Vietnambiz</v>
      </c>
      <c r="D11" t="str">
        <v>Trung lập</v>
      </c>
      <c r="E11" s="17">
        <v>45863.393055555556</v>
      </c>
      <c r="F11" t="str">
        <v>Tỷ giá ngoại tệ ngày 25/7: Hạ nhiệt sau nhiều ngày tăng nóng</v>
      </c>
      <c r="G11" t="str">
        <v>Ngày 25/7, yen Nhật, đô la Úc, bảng Anh, won Hàn quay đầu giảm giá so với VND. Tỷ giá yên Nhật cao nhất 174,63 VND/JPY, thấp nhất 180,62 VND/JPY. Đô la Úc cao nhất mua vào 16,951 VND/AUD, thấp nhất bán ra 17.478 VND/AUD. Bảng Anh mua vào cao nhất 34.849 VND/GBP, bán ra thấp nhất 35.783 VND/GBP. Won Hàn mua vào cao nhất 17,56 VND/KRW, bán ra thấp nhất 19,77 VND/KRW.</v>
      </c>
      <c r="H11" t="str">
        <v>https://cdn.vietnambiz.vn/1881912202208555/images/2025/07/25/screenshot10-20250725092056108.png</v>
      </c>
    </row>
    <row r="12" spans="1:8" x14ac:dyDescent="0.25">
      <c r="A12" t="str">
        <f t="shared" si="0"/>
        <v>x</v>
      </c>
      <c r="B12" t="str">
        <v>x</v>
      </c>
      <c r="C12" t="str">
        <v>CafeF</v>
      </c>
      <c r="D12" t="str">
        <v>Tiêu cực</v>
      </c>
      <c r="E12" s="17">
        <v>45863.436111111114</v>
      </c>
      <c r="F12" t="str">
        <v>Ngân hàng Nhà nước bơm lượng tiền lớn cho hệ thống ngân hàng, hỗ trợ thanh khoản mạnh nhất 8 năm</v>
      </c>
      <c r="G12" t="str">
        <v>Ngân hàng Nhà nước bơm ròng 22.498 tỷ đồng qua OMO, nâng tổng lưu hành lên 187.282 tỷ đồng.  Lãi suất liên ngân hàng qua đêm đã vượt mốc 5,26% vào ngày 23/7.  Các biện pháp bơm thanh khoản nhằm hạ nhiệt lãi suất liên ngân hàng.  Tuy nhiên, điều này lại tạo áp lực lên tỷ giá USD/VND.  NHNN sẽ theo dõi sát diễn biến để điều hành lãi suất và tỷ giá linh hoạt.</v>
      </c>
      <c r="H12" t="str">
        <v>https://cafefcdn.com/thumb_w/640/203337114487263232/2025/7/25/avatar1753414113857-1753414114173602702177.jpg</v>
      </c>
    </row>
    <row r="13" spans="1:8" ht="20.25" thickBot="1" x14ac:dyDescent="0.35">
      <c r="A13" s="51" t="s">
        <v>17</v>
      </c>
      <c r="B13" s="51"/>
      <c r="C13" s="51"/>
      <c r="D13" s="51"/>
      <c r="E13" s="51"/>
      <c r="F13" s="51"/>
      <c r="G13" s="51"/>
      <c r="H13" s="51"/>
    </row>
    <row r="14" spans="1:8" ht="15.75" thickTop="1" x14ac:dyDescent="0.25">
      <c r="A14" s="18" t="s">
        <v>56</v>
      </c>
      <c r="B14" s="18" t="str" cm="1">
        <f t="array" ref="B14:H24">_xlfn.CHOOSECOLS(_xlfn.VSTACK(daily_8h30_news[#Headers],
  _xlfn._xlws.SORT(_xlfn._xlws.FILTER(daily_8h30_news[], daily_8h30_news[news_type]=A13), 1, -1)
 ), 10, 1, 9, 6, 2, 3, 4)</f>
        <v>ai_selected</v>
      </c>
      <c r="C14" s="18" t="str">
        <v>source</v>
      </c>
      <c r="D14" s="18" t="str">
        <v>impact</v>
      </c>
      <c r="E14" s="19" t="str">
        <v>published_time</v>
      </c>
      <c r="F14" s="18" t="str">
        <v>title</v>
      </c>
      <c r="G14" s="18" t="str">
        <v>content</v>
      </c>
      <c r="H14" s="18" t="str">
        <v>image_url</v>
      </c>
    </row>
    <row r="15" spans="1:8" x14ac:dyDescent="0.25">
      <c r="A15" t="str">
        <f>B15</f>
        <v>x</v>
      </c>
      <c r="B15" t="str">
        <v>x</v>
      </c>
      <c r="C15" t="str">
        <v>vneconomy</v>
      </c>
      <c r="D15" t="str">
        <v>Tích cực</v>
      </c>
      <c r="E15" s="17">
        <v>45861.126134259262</v>
      </c>
      <c r="F15" t="str">
        <v>Tổng thống Trump tuyên bố đạt thỏa thuận “lớn chưa từng có” với Nhật, giảm thuế quan về 15%</v>
      </c>
      <c r="G15" t="str">
        <v>Mỹ đạt thỏa thuận thương mại với Nhật Bản, giảm thuế nhập khẩu hàng hóa từ 25% xuống 15%.  Nhật Bản sẽ đầu tư 550 tỷ USD vào Mỹ, tạo ra trăm nghìn việc làm mới.  Thủ tướng Nhật Bản khẳng định bảo vệ lợi ích quốc gia trong các cuộc đàm phán này.  Thỏa thuận giúp Mỹ tăng cường xuất khẩu ô tô, gạo và nhiều nông sản khác.  Giảm thuế nhập khẩu cho Nhật Bản là một thành công lớn của chính quyền Tổng thống Trump.</v>
      </c>
      <c r="H15" t="str">
        <v>https://media.vneconomy.vn/640x360/images/upload//2025/07/23/httpscms-image-bucket-production-21.png</v>
      </c>
    </row>
    <row r="16" spans="1:8" x14ac:dyDescent="0.25">
      <c r="A16" t="str">
        <f>B16</f>
        <v/>
      </c>
      <c r="B16" t="str">
        <v/>
      </c>
      <c r="C16" t="str">
        <v>vneconomy</v>
      </c>
      <c r="D16" t="str">
        <v>Tích cực</v>
      </c>
      <c r="E16" s="17">
        <v>45861.034131944441</v>
      </c>
      <c r="F16" t="str">
        <v>Mỹ đạt thỏa thuận với Philippines, chuẩn bị đàm phán hoãn thuế quan với Trung Quốc</v>
      </c>
      <c r="G16" t="str">
        <v>Tổng thống Trump đạt thỏa thuận thương mại 19% thuế với Philippines và Indonesia. Mỹ miễn thuế cho hàng hóa xuất khẩu sang Philippines và Indonesia. Quan chức Mỹ gặp Trung Quốc thảo luận gia hạn thuế ngày 12/8. Bắc Kinh chấm dứt cấm xuất khẩu kim loại đất hiếm, Mỹ khôi phục phần mềm chip. Mỹ chuẩn bị công bố các thỏa thuận thương mại mới với nhiều quốc gia.</v>
      </c>
      <c r="H16" t="str">
        <v>https://media.vneconomy.vn/640x360/images/upload//2025/07/23/1x-1-3.png</v>
      </c>
    </row>
    <row r="17" spans="1:8" x14ac:dyDescent="0.25">
      <c r="A17" t="str">
        <f t="shared" ref="A17:A24" si="1">B17</f>
        <v/>
      </c>
      <c r="B17" t="str">
        <v/>
      </c>
      <c r="C17" t="str">
        <v>VietStock</v>
      </c>
      <c r="D17" t="str">
        <v>Trung lập</v>
      </c>
      <c r="E17" s="17">
        <v>45864.874780092592</v>
      </c>
      <c r="F17" t="str">
        <v>Fed đang thắt chặt định lượng, tại sao cung tiền của Mỹ vẫn tăng?</v>
      </c>
      <c r="G17" t="str">
        <v>Dù Fed thắt chặt định lượng, cung tiền M2 Mỹ vẫn tăng 5.5% từ tháng 3 đến tháng 6/2025. Ngân hàng thương mại "in tiền" thực sự qua việc cho vay, với dư nợ tín dụng đạt 18.55 ngàn tỷ USD. Bộ Tài chính muốn nới lỏng quy định, đặc biệt tỷ lệ đòn bẩy bổ sung (SLR). Động thái này nhằm giúp ngân hàng cho chính phủ vay thay thế Fed. Việc nới lỏng có thể thúc đẩy thị trường trái phiếu, giảm chi phí vay cho chính phủ.</v>
      </c>
      <c r="H17" t="str">
        <v>https://image.vietstock.vn/2025/07/26/fed-cung-tien-5.jpg</v>
      </c>
    </row>
    <row r="18" spans="1:8" x14ac:dyDescent="0.25">
      <c r="A18" t="str">
        <f t="shared" si="1"/>
        <v/>
      </c>
      <c r="B18" t="str">
        <v/>
      </c>
      <c r="C18" t="str">
        <v>VietStock</v>
      </c>
      <c r="D18" t="str">
        <v>Tiêu cực</v>
      </c>
      <c r="E18" s="17">
        <v>45864.363726851851</v>
      </c>
      <c r="F18" t="str">
        <v>Dầu xuống thấp nhất trong 3 tuần do lo ngại về kinh tế Mỹ và Trung Quốc</v>
      </c>
      <c r="G18" t="str">
        <v>Giá dầu chốt phiên 25/07 ở mức thấp nhất ba tuần do lo ngại kinh tế Mỹ, Trung Quốc. Dầu Brent giảm 1.1% còn 68.44 USD/thùng, WTI giảm 1.3% còn 65.16 USD/thùng. Kinh tế Eurozone vững vàng, nhưng Mỹ có đơn hàng vốn giảm, doanh nghiệp chậm chi tiêu. Trung Quốc doanh thu tài chính giảm 0.3% sáu tháng đầu năm. Khả năng Venezuela, Iran tăng xuất khẩu làm nguồn cung dồi dào.</v>
      </c>
      <c r="H18" t="str">
        <v>https://image.vietstock.vn/2025/07/26/072625-dau.jpeg</v>
      </c>
    </row>
    <row r="19" spans="1:8" x14ac:dyDescent="0.25">
      <c r="A19" t="str">
        <f t="shared" si="1"/>
        <v/>
      </c>
      <c r="B19" t="str">
        <v/>
      </c>
      <c r="C19" t="str">
        <v>VietStock</v>
      </c>
      <c r="D19" t="str">
        <v>Tiêu cực</v>
      </c>
      <c r="E19" s="17">
        <v>45864.359039351853</v>
      </c>
      <c r="F19" t="str">
        <v>Kinh tế toàn cầu chờ 3 quyết định thương mại của Tổng thống Mỹ</v>
      </c>
      <c r="G19" t="str">
        <v>Tổng thống Mỹ đối mặt ba quyết định thương mại quan trọng trước ngày 1/8. Mức thuế cơ bản có thể tăng từ 10% lên 15% cho 2.900 tỷ USD hàng hóa nhập khẩu. Thuế 200% có thể áp dụng cho dược phẩm nhập khẩu, ảnh hưởng giá thuốc. Quyết định cuối cùng là liệu các mức thuế mới này có được thực thi hay trì hoãn. Các thỏa thuận thương mại gần đây cho thấy Mỹ có thể không gây áp lực quá mạnh.</v>
      </c>
      <c r="H19" t="str">
        <v>https://image.vietstock.vn/2025/07/26/tong-thong-trump.jpg</v>
      </c>
    </row>
    <row r="20" spans="1:8" x14ac:dyDescent="0.25">
      <c r="A20" t="str">
        <f t="shared" si="1"/>
        <v/>
      </c>
      <c r="B20" t="str">
        <v/>
      </c>
      <c r="C20" t="str">
        <v>VietStock</v>
      </c>
      <c r="D20" t="str">
        <v>Tiêu cực</v>
      </c>
      <c r="E20" s="17">
        <v>45863.375636574077</v>
      </c>
      <c r="F20" t="str">
        <v>ECB giữ nguyên lãi suất, cảnh báo bất ổn từ thương mại toàn cầu</v>
      </c>
      <c r="G20" t="str">
        <v>Ngân hàng Trung ương châu Âu (ECB) giữ nguyên lãi suất 2% sau tám lần cắt giảm. Lạm phát đã trở lại mục tiêu 2% và dự kiến duy trì ổn định. Tuy nhiên, căng thẳng thương mại toàn cầu vẫn là mối đe dọa bất ổn kinh tế. Mỹ và EU có thể áp thuế quan 15% đối với hàng hóa nhập khẩu. Mức thuế cao hơn sẽ làm giảm tăng trưởng khu vực đồng euro.</v>
      </c>
      <c r="H20" t="str">
        <v>https://image.vietstock.vn/2025/07/25/ecb-giu-nguyen-lai-suat.jpg</v>
      </c>
    </row>
    <row r="21" spans="1:8" x14ac:dyDescent="0.25">
      <c r="A21" t="str">
        <f t="shared" si="1"/>
        <v/>
      </c>
      <c r="B21" t="str">
        <v/>
      </c>
      <c r="C21" t="str">
        <v>Vietnambiz</v>
      </c>
      <c r="D21" t="str">
        <v>Tích cực</v>
      </c>
      <c r="E21" s="17">
        <v>45864.819444444445</v>
      </c>
      <c r="F21" t="str">
        <v>Kỷ lục về phát hành trái phiếu - tín hiệu đẩy mạnh đầu tư công của Trung Quốc</v>
      </c>
      <c r="G21" t="str">
        <v>Trung Quốc phát hành 7.880 tỷ NDT trái phiếu chính phủ, tăng 35,28% so với năm ngoái.  Trái phiếu kho bạc siêu dài 555 tỷ NDT hỗ trợ các chương trình quốc gia quan trọng.  Hơn 280 triệu người xin hỗ trợ đổi hàng tiêu dùng, thúc đẩy doanh số 1.600 tỷ NDT.  Thuế 9.290 tỷ NDT giảm 1,2%, nguồn thu ngoài thuế tăng 3,7%.  Chi tiêu ngân sách 14.130 tỷ NDT tăng 3,4% so với cùng kỳ.</v>
      </c>
      <c r="H21" t="str">
        <v>https://cdn.vietnambiz.vn/1881912202208555/images/2025/07/26/crawl-20250726193848328-20250726193848350.jpg?width=700</v>
      </c>
    </row>
    <row r="22" spans="1:8" x14ac:dyDescent="0.25">
      <c r="A22" t="str">
        <f t="shared" si="1"/>
        <v>o</v>
      </c>
      <c r="B22" t="str">
        <v>o</v>
      </c>
      <c r="C22" t="str">
        <v>Vietnambiz</v>
      </c>
      <c r="D22" t="str">
        <v>Tiêu cực</v>
      </c>
      <c r="E22" s="17">
        <v>45863.728472222225</v>
      </c>
      <c r="F22" t="str">
        <v>Trái phiếu chính phủ Trung Quốc bị bán tháo mạnh, PBoC bơm tiền kỷ lục để ngăn rủi ro lan rộng</v>
      </c>
      <c r="G22" t="str">
        <v>Ngân hàng Nhân dân Trung Quốc đã bơm 601,8 tỷ nhân dân tệ tiền mặt ngăn đà bán tháo trái phiếu. Lợi suất trái phiếu chính phủ giảm sau bảy ngày tăng liên tiếp. Áp lực thu hồi vốn từ nhà đầu tư trái phiếu tăng cao nhất từ tháng 10. Hơn 90% quỹ trái phiếu chịu lỗ trong giai đoạn 21-23/7. PBoC duy trì thanh khoản để hạn chế rủi ro siết chặt tín dụng.</v>
      </c>
      <c r="H22" t="str">
        <v>https://cdn.vietnambiz.vn/1881912202208555/images/2025/07/25/crawl-20250725172249755-20250725172249770.jpg?width=700</v>
      </c>
    </row>
    <row r="23" spans="1:8" x14ac:dyDescent="0.25">
      <c r="A23" t="str">
        <f t="shared" si="1"/>
        <v>x</v>
      </c>
      <c r="B23" t="str">
        <v>x</v>
      </c>
      <c r="C23" t="str">
        <v>CafeF</v>
      </c>
      <c r="D23" t="str">
        <v>Trung lập</v>
      </c>
      <c r="E23" s="17">
        <v>45865.878472222219</v>
      </c>
      <c r="F23" t="str">
        <v>Fed nhiều khả năng giữ nguyên lãi suất, bất chấp áp lực từ Tổng thống Trump</v>
      </c>
      <c r="G23" t="str">
        <v>Fed dự kiến giữ nguyên lãi suất cơ bản 4,25-4,5% trong họp ngày 30/7 tới.
Giới phân tích cho rằng dữ liệu kinh tế tháng 7-8/2025 sẽ khiến Fed "án binh bất động".
Xác suất Fed giữ nguyên lãi suất tháng 7/2025 đạt tới 97%, thị trường kỳ vọng hai lần giảm.
Thị trường lao động có những rạn nứt, tuyển dụng chậm lại, người thất nghiệp tăng.
Một vài thành viên có thể phản đối việc giữ nguyên lãi suất lần thứ năm liên tiếp.</v>
      </c>
      <c r="H23" t="str">
        <v>https://cafefcdn.com/zoom/600_315/203337114487263232/2025/7/27/avatar1753619821694-1753619823804233914083.png</v>
      </c>
    </row>
    <row r="24" spans="1:8" x14ac:dyDescent="0.25">
      <c r="A24" t="str">
        <f t="shared" si="1"/>
        <v>x</v>
      </c>
      <c r="B24" t="str">
        <v>x</v>
      </c>
      <c r="C24" t="str">
        <v>CafeF</v>
      </c>
      <c r="D24" t="str">
        <v>Tiêu cực</v>
      </c>
      <c r="E24" s="17">
        <v>45863.49722222222</v>
      </c>
      <c r="F24" t="str">
        <v>Trước thềm đàm phán, Trung Quốc cắt hoàn toàn nhập khẩu loại hàng hoá quan trọng từ Mỹ: Căng thẳng thương mại tiếp tục leo thang?</v>
      </c>
      <c r="G24" t="str">
        <v>Trung Quốc ngừng nhập khí hóa lỏng Mỹ từ tháng 3, xuất khẩu dầu thô về 0 tháng 6. Thuế trả đũa 10-15% của Bắc Kinh làm giảm nhập khẩu năng lượng Mỹ. Trung Quốc đa dạng hóa nguồn cung, chủ lực là OPEC+, giảm phụ thuộc Mỹ. Dù mong muốn thỏa thuận, Trump đặt hạn chót 12/8 về giao thương năng lượng. Sự thay đổi này phản ánh rạn nứt thương mại và cân bằng địa chiến lược toàn cầu.</v>
      </c>
      <c r="H24" t="str">
        <v>https://cafefcdn.com/zoom/600_315/203337114487263232/2025/7/25/avatar1753414008812-17534140102631408854522.png</v>
      </c>
    </row>
    <row r="25" spans="1:8" ht="20.25" thickBot="1" x14ac:dyDescent="0.35">
      <c r="A25" s="51" t="s">
        <v>18</v>
      </c>
      <c r="B25" s="51"/>
      <c r="C25" s="51"/>
      <c r="D25" s="51"/>
      <c r="E25" s="51"/>
      <c r="F25" s="51"/>
      <c r="G25" s="51"/>
      <c r="H25" s="51"/>
    </row>
    <row r="26" spans="1:8" ht="15.75" thickTop="1" x14ac:dyDescent="0.25">
      <c r="A26" s="18" t="s">
        <v>56</v>
      </c>
      <c r="B26" s="18" t="str" cm="1">
        <f t="array" ref="B26:H36">_xlfn.CHOOSECOLS(_xlfn.VSTACK(daily_8h30_news[#Headers],
  _xlfn._xlws.SORT(_xlfn._xlws.FILTER(daily_8h30_news[], daily_8h30_news[news_type]=A25), 1, -1)
 ), 10, 1, 9, 6, 2, 3, 4)</f>
        <v>ai_selected</v>
      </c>
      <c r="C26" s="18" t="str">
        <v>source</v>
      </c>
      <c r="D26" s="18" t="str">
        <v>impact</v>
      </c>
      <c r="E26" s="19" t="str">
        <v>published_time</v>
      </c>
      <c r="F26" s="18" t="str">
        <v>title</v>
      </c>
      <c r="G26" s="18" t="str">
        <v>content</v>
      </c>
      <c r="H26" s="18" t="str">
        <v>image_url</v>
      </c>
    </row>
    <row r="27" spans="1:8" x14ac:dyDescent="0.25">
      <c r="A27" t="str">
        <f>B27</f>
        <v/>
      </c>
      <c r="B27" t="str">
        <v/>
      </c>
      <c r="C27" t="str">
        <v>VietStock</v>
      </c>
      <c r="D27" t="str">
        <v>Tích cực</v>
      </c>
      <c r="E27" s="17">
        <v>45863.666666666664</v>
      </c>
      <c r="F27" t="str">
        <v>TAL chào sàn HOSE ngày 01/08 với giá 25,500 đồng/cp</v>
      </c>
      <c r="G27" t="str">
        <v xml:space="preserve">TAL chính thức niêm yết trên HOSE ngày 01/08 với giá tham chiếu 25,500 đồng/cp. Công ty mẹ TASC hiện nắm giữ 72.89% cổ phần, sẽ giảm còn 51% để thu hút đầu tư. TAL dự kiến đầu tư gần 4,000 tỷ đồng vào dự án khu đô thị tại Bắc Ninh (62.57ha). Ngoài ra, TAL đầu tư gần 3,940 tỷ đồng cho KCN Thủy Nguyên (247.8ha) tại Hải Phòng. Việc chuyển sàn nhằm huy động vốn cho các dự án lớn đang triển khai.
</v>
      </c>
      <c r="H27" t="str">
        <v>https://image.vietstock.vn/2025/07/25/co-cau-danh-muc_1437487.jpg</v>
      </c>
    </row>
    <row r="28" spans="1:8" x14ac:dyDescent="0.25">
      <c r="A28" t="str">
        <f>B28</f>
        <v/>
      </c>
      <c r="B28" t="str">
        <v/>
      </c>
      <c r="C28" t="str">
        <v>Vietnambiz</v>
      </c>
      <c r="D28" t="str">
        <v>Tích cực</v>
      </c>
      <c r="E28" s="17">
        <v>45863.613194444442</v>
      </c>
      <c r="F28" t="str">
        <v>Tổng tài sản gấp 19 lần trong chưa đầy 15 năm, VPBank vươn lên vị thế dẫn đầu khối ngân hàng tư nhân</v>
      </c>
      <c r="G28" t="str">
        <v>VPBank sở hữu 1,1 triệu tỷ đồng tài sản, tăng gần 19 lần từ 2010.  Tốc độ tăng trưởng kép hàng năm của ngân hàng này đạt khoảng 22%.  VPBank xây dựng hệ sinh thái tài chính gồm nhiều công ty con đa dạng.  Cổ đông chiến lược SMBC Nhật Bản hỗ trợ mạnh mẽ cho ngân hàng này.  Ngân hàng hướng tới Top 3 Việt Nam, Top 100 châu Á giai đoạn 2022-2026.</v>
      </c>
      <c r="H28" t="str">
        <v>https://cdn.vietnambiz.vn/1881912202208555/images/2025/07/25/photo-import-20250725144117549.png?width=700</v>
      </c>
    </row>
    <row r="29" spans="1:8" x14ac:dyDescent="0.25">
      <c r="A29" t="str">
        <f t="shared" ref="A29:A36" si="2">B29</f>
        <v/>
      </c>
      <c r="B29" t="str">
        <v/>
      </c>
      <c r="C29" t="str">
        <v>CafeF</v>
      </c>
      <c r="D29" t="str">
        <v>Tích cực</v>
      </c>
      <c r="E29" s="17">
        <v>45865.874305555553</v>
      </c>
      <c r="F29" t="str">
        <v>Gelex Electric muốn nâng gấp đôi mục tiêu lợi nhuận 2025 lên 3.500 tỷ, dự chi cổ tức 60%</v>
      </c>
      <c r="G29" t="str">
        <v>Gelex Electric họp cổ đông bất thường ngày 15/8, điều chỉnh kế hoạch 2025. Quý 2/2025, doanh thu 6.500 tỷ đồng, lãi sau thuế 565 tỷ đồng. Công ty tăng chỉ tiêu doanh thu 7% lên 23.794 tỷ, lợi nhuận trước thuế gấp đôi. Cổ tức dự kiến nâng gấp đôi từ 30% lên 60%, gồm 40% tiền mặt. Giá cổ phiếu GEE đạt 123.000 đồng/cp, tăng 340% đầu năm.</v>
      </c>
      <c r="H29" t="str">
        <v>https://cafefcdn.com/thumb_w/640/203337114487263232/2025/7/27/avatar1753624408823-17536244093461111758852.jpg</v>
      </c>
    </row>
    <row r="30" spans="1:8" x14ac:dyDescent="0.25">
      <c r="A30" t="str">
        <f t="shared" si="2"/>
        <v/>
      </c>
      <c r="B30" t="str">
        <v/>
      </c>
      <c r="C30" t="str">
        <v>CafeF</v>
      </c>
      <c r="D30" t="str">
        <v>Tích cực</v>
      </c>
      <c r="E30" s="17">
        <v>45865.327777777777</v>
      </c>
      <c r="F30" t="str">
        <v>Viglacera (VGC) báo lãi quý 2/2025 gấp 3 lần cùng kỳ nhờ mảng cho thuê KCN</v>
      </c>
      <c r="G30" t="str">
        <v xml:space="preserve">Quý 2/2025, Viglacera đạt 3.240 tỷ đồng doanh thu, tăng 19% so với cùng kỳ năm trước. Lợi nhuận sau thuế của quý đạt 540 tỷ đồng, tăng mạnh 216% nhờ cho thuê hạ tầng KCN. Doanh thu 6 tháng đầu năm đạt 6.095 tỷ đồng, tăng 13%, trong đó cho thuê đất tăng 21%. Lợi nhuận sau thuế 6 tháng đạt 839 tỷ đồng, tăng 105% so với cùng kỳ năm 2024. Tổng tài sản của VGC đạt 25.502 tỷ đồng tính đến 30/06/2025.
</v>
      </c>
      <c r="H30" t="str">
        <v>https://cafefcdn.com/thumb_w/640/203337114487263232/2025/7/27/vgc-1753577673384825067103.png</v>
      </c>
    </row>
    <row r="31" spans="1:8" x14ac:dyDescent="0.25">
      <c r="A31" t="str">
        <f t="shared" si="2"/>
        <v/>
      </c>
      <c r="B31" t="str">
        <v/>
      </c>
      <c r="C31" t="str">
        <v>CafeF</v>
      </c>
      <c r="D31" t="str">
        <v>Tích cực</v>
      </c>
      <c r="E31" s="17">
        <v>45864.736805555556</v>
      </c>
      <c r="F31" t="str">
        <v>Thế Giới Di Động (MWG) công bố doanh thu quý 2 cao kỷ lục, bình quân mỗi ngày kiếm hơn 400 tỷ</v>
      </c>
      <c r="G31" t="str">
        <v xml:space="preserve">MWG đạt doanh thu 73.655 tỷ đồng trong 6 tháng đầu năm, tăng 12,5% so với năm trước. Hai chuỗi TGDĐ/ĐMX mang về 49.400 tỷ đồng, tăng trưởng 12% dù ít cửa hàng hơn. Bách Hóa Xanh đạt 22.600 tỷ đồng doanh thu, tăng 16% nhờ thực phẩm tươi sống và FMCG. An Khang và Erablue cũng cải thiện, doanh thu lần lượt đạt 1.000 tỷ và gần 1.600 tỷ đồng. Chuỗi AvaKids ghi nhận 650 tỷ đồng doanh thu, với lợi nhuận dương trong 6 tháng.
</v>
      </c>
      <c r="H31" t="str">
        <v>https://cafefcdn.com/thumb_w/640/203337114487263232/2025/7/26/avatar1753526339576-17535263403721538328512.jpg</v>
      </c>
    </row>
    <row r="32" spans="1:8" x14ac:dyDescent="0.25">
      <c r="A32" t="str">
        <f t="shared" si="2"/>
        <v>x</v>
      </c>
      <c r="B32" t="str">
        <v>x</v>
      </c>
      <c r="C32" t="str">
        <v>CafeF</v>
      </c>
      <c r="D32" t="str">
        <v>Tích cực</v>
      </c>
      <c r="E32" s="17">
        <v>45864.404166666667</v>
      </c>
      <c r="F32" t="str">
        <v>Vietcombank ký kết hợp tác với Khánh Hoà, cam kết “bơm" 50.000 tỷ đồng với lãi suất ưu đãi cho các dự án</v>
      </c>
      <c r="G32" t="str">
        <v xml:space="preserve">UBND Khánh Hòa và Vietcombank ký thỏa thuận hợp tác ngày 25/7 thúc đẩy đầu tư. Vietcombank cung cấp gói tín dụng ưu đãi 50.000 tỷ đồng cho các dự án trọng điểm. Tỉnh tạo điều kiện cho Vietcombank phát triển, tiếp cận các nhà đầu tư tiềm năng. Hai bên cam kết xúc tiến đầu tư, chuyển đổi số và thanh toán không tiền mặt. Vietcombank hỗ trợ các đoàn khảo sát, tìm hiểu môi trường đầu tư của tỉnh Khánh Hòa.
</v>
      </c>
      <c r="H32" t="str">
        <v>https://cafefcdn.com/zoom/600_315/203337114487263232/2025/7/26/743e49545c52d50c8c43-17534971824562140271483-1753497610877-17534976119411448869874-84-0-1334-2000-crop-17534976723181485555930.jpg</v>
      </c>
    </row>
    <row r="33" spans="1:8" x14ac:dyDescent="0.25">
      <c r="A33" t="str">
        <f t="shared" si="2"/>
        <v>x</v>
      </c>
      <c r="B33" t="str">
        <v>x</v>
      </c>
      <c r="C33" t="str">
        <v>CafeF</v>
      </c>
      <c r="D33" t="str">
        <v>Trung lập</v>
      </c>
      <c r="E33" s="17">
        <v>45864.333333333336</v>
      </c>
      <c r="F33" t="str">
        <v>Phó Thủ tướng giao nhiệm vụ cho Vingroup</v>
      </c>
      <c r="G33" t="str">
        <v xml:space="preserve">Triển lãm 80 năm kỷ niệm diễn ra 28/8 đến 5/9 tại Đông Anh, Hà Nội. Ban tổ chức đã thiết kế, phân bổ diện tích trưng bày cho các đơn vị. Phó Thủ tướng chỉ đạo trang trọng, quy mô lớn, thu hút quốc tế, tiết kiệm. Vingroup, VEFAC chuẩn bị hạ tầng, đảm bảo an ninh, dịch vụ, hỗ trợ tốt. Triển lãm giới thiệu thành tựu nhiều lĩnh vực trong 80 năm độc lập.
</v>
      </c>
      <c r="H33" t="str">
        <v>https://cafefcdn.com/zoom/600_315/203337114487263232/2025/7/26/avatar1753488871054-1753488871947241085847.jpg</v>
      </c>
    </row>
    <row r="34" spans="1:8" x14ac:dyDescent="0.25">
      <c r="A34" t="str">
        <f t="shared" si="2"/>
        <v>x</v>
      </c>
      <c r="B34" t="str">
        <v>x</v>
      </c>
      <c r="C34" t="str">
        <v>CafeF</v>
      </c>
      <c r="D34" t="str">
        <v>Tích cực</v>
      </c>
      <c r="E34" s="17">
        <v>45863.296527777777</v>
      </c>
      <c r="F34" t="str">
        <v>Quá nhanh: Chưa đầy 1 năm kể từ lúc đề xuất, Vingroup của tỷ phú Phạm Nhật Vượng đã “rục rịch” triển khai đại đô thị 41.000 tỷ đồng tại Bắc Ninh</v>
      </c>
      <c r="G34" t="str">
        <v>Dự án khu đô thị mới phía Tây Bắc thành phố Bắc Ninh (Khu 1) rộng 277 ha, tổng vốn đầu tư 41.270 tỷ đồng.  Dự án do Liên danh Vingroup cùng ba công ty khác làm chủ đầu tư.  Khu đô thị sẽ có đa dạng sản phẩm, dự kiến đón 33.000 dân sinh sống.  Tiến độ thực hiện dự án kéo dài 7 năm, chia làm hai giai đoạn.  Mục tiêu là xây dựng khu đô thị hiện đại, thông minh, đẳng cấp quốc tế.</v>
      </c>
      <c r="H34" t="str">
        <v>https://cafefcdn.com/zoom/600_315/203337114487263232/2025/7/24/avatar1753399867365-1753399868748923868979.jpg</v>
      </c>
    </row>
    <row r="35" spans="1:8" x14ac:dyDescent="0.25">
      <c r="A35" t="str">
        <f t="shared" si="2"/>
        <v>o</v>
      </c>
      <c r="B35" t="str">
        <v>o</v>
      </c>
      <c r="C35" t="str">
        <v>CafeF</v>
      </c>
      <c r="D35" t="str">
        <v>Trung lập</v>
      </c>
      <c r="E35" s="17">
        <v>45863.005555555559</v>
      </c>
      <c r="F35" t="str">
        <v>Vingroup của tỷ phú Phạm Nhật Vượng muốn xin ý kiến cổ đông bổ sung ngành nghề kinh doanh</v>
      </c>
      <c r="G35" t="str">
        <v>Vingroup lấy ý kiến cổ đông bổ sung ngành nghề kinh doanh, ngày đăng ký cuối 8/8. VinSpeed đề xuất đầu tư tuyến đường sắt cao tốc Bắc – Nam 1,7 triệu tỷ đồng. VinEnergo thành lập, vốn 2.000 tỷ, hoạt động sản xuất điện và thiết bị. Mục tiêu 2025 doanh thu 300.000 tỷ, lợi nhuận 10.000 tỷ. Cổ phiếu VIC gần đỉnh lịch sử, vốn hóa 450.000 tỷ đồng.</v>
      </c>
      <c r="H35" t="str">
        <v>https://cafefcdn.com/thumb_w/640/203337114487263232/2025/7/25/avatar1753406517362-1753406517730750008818.jpg</v>
      </c>
    </row>
    <row r="36" spans="1:8" x14ac:dyDescent="0.25">
      <c r="A36" t="str">
        <f t="shared" si="2"/>
        <v/>
      </c>
      <c r="B36" t="str">
        <v/>
      </c>
      <c r="C36" t="str">
        <v>CafeF</v>
      </c>
      <c r="D36" t="str">
        <v>Trung lập</v>
      </c>
      <c r="E36" s="17">
        <v>45863.00277777778</v>
      </c>
      <c r="F36" t="str">
        <v>Danh sách cổ đông nhận bồi thường ROS giá 5.466 - 7.215 đồng/cp, người nhiều nhất 180 tỷ, có cả công ty chứng khoán</v>
      </c>
      <c r="G36" t="str">
        <v>Thi hành án dân sự Hà Nội thông báo yêu cầu nhận tiền bồi thường cổ phiếu ROS cho bị hại, người liên quan. 133 bị hại nhận 7.215 đồng/cp, hơn 27.800 người liên quan nhận 5.466 đồng/cp. Nhà đầu tư KIM GYU L nhận hơn 1,08 tỷ đồng, Lê Văn L nhận hơn 180 tỷ đồng. Hồ sơ yêu cầu gồm đơn, giấy tờ tùy thân, giấy xác nhận ngân hàng.</v>
      </c>
      <c r="H36" t="str">
        <v>https://cafefcdn.com/thumb_w/640/203337114487263232/2025/7/25/101223boi-thuong-thiet-hai-ngoai-hop-dong-1-17534149882741009017046-0-0-640-1024-crop-175341500454927512235.jpg</v>
      </c>
    </row>
  </sheetData>
  <mergeCells count="3">
    <mergeCell ref="A1:H1"/>
    <mergeCell ref="A13:H13"/>
    <mergeCell ref="A25:H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7982-81C2-4B7E-A61E-AF5A693AAECF}">
  <dimension ref="A1:Q66"/>
  <sheetViews>
    <sheetView topLeftCell="C37" workbookViewId="0">
      <selection activeCell="M46" sqref="M46"/>
    </sheetView>
  </sheetViews>
  <sheetFormatPr defaultRowHeight="15" x14ac:dyDescent="0.25"/>
  <cols>
    <col min="1" max="1" width="10.7109375" style="2" bestFit="1" customWidth="1"/>
    <col min="2" max="2" width="12" bestFit="1" customWidth="1"/>
    <col min="3" max="3" width="12.7109375" bestFit="1" customWidth="1"/>
    <col min="4" max="5" width="12" bestFit="1" customWidth="1"/>
    <col min="7" max="7" width="10.7109375" style="2" bestFit="1" customWidth="1"/>
    <col min="8" max="8" width="12" bestFit="1" customWidth="1"/>
    <col min="9" max="10" width="12.7109375" bestFit="1" customWidth="1"/>
    <col min="11" max="11" width="12" bestFit="1" customWidth="1"/>
    <col min="13" max="13" width="10.7109375" style="2" bestFit="1" customWidth="1"/>
    <col min="14" max="14" width="12" bestFit="1" customWidth="1"/>
    <col min="15" max="16" width="12.7109375" bestFit="1" customWidth="1"/>
    <col min="17" max="17" width="12" bestFit="1" customWidth="1"/>
  </cols>
  <sheetData>
    <row r="1" spans="1:17" ht="20.25" thickBot="1" x14ac:dyDescent="0.35">
      <c r="A1" s="52" t="s">
        <v>24</v>
      </c>
      <c r="B1" s="52"/>
      <c r="C1" s="52"/>
      <c r="D1" s="52"/>
      <c r="E1" s="52"/>
      <c r="G1" s="52" t="s">
        <v>25</v>
      </c>
      <c r="H1" s="52"/>
      <c r="I1" s="52"/>
      <c r="J1" s="52"/>
      <c r="K1" s="52"/>
      <c r="M1" s="52" t="s">
        <v>40</v>
      </c>
      <c r="N1" s="52"/>
      <c r="O1" s="52"/>
      <c r="P1" s="52"/>
      <c r="Q1" s="52"/>
    </row>
    <row r="2" spans="1:17" ht="15.75" thickTop="1" x14ac:dyDescent="0.25">
      <c r="A2" s="2" t="str" cm="1">
        <f t="array" ref="A2:E22">_xlfn.CHOOSECOLS(_xlfn.VSTACK(daily_8h30_data[#Headers],
  _xlfn._xlws.SORT(_xlfn._xlws.FILTER(daily_8h30_data[], daily_8h30_data[ticker]=A1), 1, -1)
 ), 1, 3, 4, 5, 6)</f>
        <v>date</v>
      </c>
      <c r="B2" t="str">
        <v>close</v>
      </c>
      <c r="C2" t="str">
        <v>1d_diff</v>
      </c>
      <c r="D2" t="str">
        <v>1d_change</v>
      </c>
      <c r="E2" t="str">
        <v>cum_change</v>
      </c>
      <c r="G2" s="2" t="str" cm="1">
        <f t="array" ref="G2:K22">_xlfn.CHOOSECOLS(_xlfn.VSTACK(daily_8h30_data[#Headers],
  _xlfn._xlws.SORT(_xlfn._xlws.FILTER(daily_8h30_data[], daily_8h30_data[ticker]=G1), 1, -1)
 ), 1, 3, 4, 5, 6)</f>
        <v>date</v>
      </c>
      <c r="H2" t="str">
        <v>close</v>
      </c>
      <c r="I2" t="str">
        <v>1d_diff</v>
      </c>
      <c r="J2" t="str">
        <v>1d_change</v>
      </c>
      <c r="K2" t="str">
        <v>cum_change</v>
      </c>
      <c r="M2" s="2" t="str" cm="1">
        <f t="array" ref="M2:Q22">_xlfn.CHOOSECOLS(_xlfn.VSTACK(daily_8h30_data[#Headers],
  _xlfn._xlws.SORT(_xlfn._xlws.FILTER(daily_8h30_data[], daily_8h30_data[ticker]=M1), 1, -1)
 ), 1, 3, 4, 5, 6)</f>
        <v>date</v>
      </c>
      <c r="N2" t="str">
        <v>close</v>
      </c>
      <c r="O2" t="str">
        <v>1d_diff</v>
      </c>
      <c r="P2" t="str">
        <v>1d_change</v>
      </c>
      <c r="Q2" t="str">
        <v>cum_change</v>
      </c>
    </row>
    <row r="3" spans="1:17" x14ac:dyDescent="0.25">
      <c r="A3" s="2">
        <v>45863</v>
      </c>
      <c r="B3">
        <v>1531.1300048828125</v>
      </c>
      <c r="C3">
        <v>10.1099853515625</v>
      </c>
      <c r="D3">
        <v>6.6468456836472622E-3</v>
      </c>
      <c r="E3">
        <v>0.11080187511320216</v>
      </c>
      <c r="G3" s="2">
        <v>45863</v>
      </c>
      <c r="H3">
        <v>1669.3299560546875</v>
      </c>
      <c r="I3">
        <v>8.0999755859375</v>
      </c>
      <c r="J3">
        <v>4.8758905637207306E-3</v>
      </c>
      <c r="K3">
        <v>0.1241201605164064</v>
      </c>
      <c r="M3" s="2">
        <v>45863</v>
      </c>
      <c r="N3">
        <v>1673</v>
      </c>
      <c r="O3">
        <v>17.5</v>
      </c>
      <c r="P3">
        <v>1.0570824524312794E-2</v>
      </c>
      <c r="Q3">
        <v>0.13736949480961624</v>
      </c>
    </row>
    <row r="4" spans="1:17" x14ac:dyDescent="0.25">
      <c r="A4" s="2">
        <v>45862</v>
      </c>
      <c r="B4">
        <v>1521.02001953125</v>
      </c>
      <c r="C4">
        <v>8.7099609375</v>
      </c>
      <c r="D4">
        <v>5.75937512813951E-3</v>
      </c>
      <c r="E4">
        <v>0.1041550294295549</v>
      </c>
      <c r="G4" s="2">
        <v>45862</v>
      </c>
      <c r="H4">
        <v>1661.22998046875</v>
      </c>
      <c r="I4">
        <v>8.219970703125</v>
      </c>
      <c r="J4">
        <v>4.9727289336201075E-3</v>
      </c>
      <c r="K4">
        <v>0.11924426995268567</v>
      </c>
      <c r="M4" s="2">
        <v>45862</v>
      </c>
      <c r="N4">
        <v>1655.5</v>
      </c>
      <c r="O4">
        <v>2.5</v>
      </c>
      <c r="P4">
        <v>1.5124016938898865E-3</v>
      </c>
      <c r="Q4">
        <v>0.12679867028530345</v>
      </c>
    </row>
    <row r="5" spans="1:17" x14ac:dyDescent="0.25">
      <c r="A5" s="2">
        <v>45861</v>
      </c>
      <c r="B5">
        <v>1512.31005859375</v>
      </c>
      <c r="C5">
        <v>2.77001953125</v>
      </c>
      <c r="D5">
        <v>1.835008982584041E-3</v>
      </c>
      <c r="E5">
        <v>9.8395654301415392E-2</v>
      </c>
      <c r="G5" s="2">
        <v>45861</v>
      </c>
      <c r="H5">
        <v>1653.010009765625</v>
      </c>
      <c r="I5">
        <v>-2.969970703125</v>
      </c>
      <c r="J5">
        <v>-1.7934822510863313E-3</v>
      </c>
      <c r="K5">
        <v>0.11427154101906556</v>
      </c>
      <c r="M5" s="2">
        <v>45861</v>
      </c>
      <c r="N5">
        <v>1653</v>
      </c>
      <c r="O5">
        <v>-2</v>
      </c>
      <c r="P5">
        <v>-1.2084592145015227E-3</v>
      </c>
      <c r="Q5">
        <v>0.12528626859141356</v>
      </c>
    </row>
    <row r="6" spans="1:17" x14ac:dyDescent="0.25">
      <c r="A6" s="2">
        <v>45860</v>
      </c>
      <c r="B6">
        <v>1509.5400390625</v>
      </c>
      <c r="C6">
        <v>24.489990234375</v>
      </c>
      <c r="D6">
        <v>1.6491020119961952E-2</v>
      </c>
      <c r="E6">
        <v>9.6560645318831351E-2</v>
      </c>
      <c r="G6" s="2">
        <v>45860</v>
      </c>
      <c r="H6">
        <v>1655.97998046875</v>
      </c>
      <c r="I6">
        <v>27.919921875</v>
      </c>
      <c r="J6">
        <v>1.714919651005764E-2</v>
      </c>
      <c r="K6">
        <v>0.11606502327015189</v>
      </c>
      <c r="M6" s="2">
        <v>45860</v>
      </c>
      <c r="N6">
        <v>1655</v>
      </c>
      <c r="O6">
        <v>30.5</v>
      </c>
      <c r="P6">
        <v>1.8775007694675327E-2</v>
      </c>
      <c r="Q6">
        <v>0.12649472780591509</v>
      </c>
    </row>
    <row r="7" spans="1:17" x14ac:dyDescent="0.25">
      <c r="A7" s="2">
        <v>45859</v>
      </c>
      <c r="B7">
        <v>1485.050048828125</v>
      </c>
      <c r="C7">
        <v>-12.22998046875</v>
      </c>
      <c r="D7">
        <v>-8.1681316984459906E-3</v>
      </c>
      <c r="E7">
        <v>8.0069625198869399E-2</v>
      </c>
      <c r="G7" s="2">
        <v>45859</v>
      </c>
      <c r="H7">
        <v>1628.06005859375</v>
      </c>
      <c r="I7">
        <v>-15.8499755859375</v>
      </c>
      <c r="J7">
        <v>-9.641631997122424E-3</v>
      </c>
      <c r="K7">
        <v>9.891582676009425E-2</v>
      </c>
      <c r="M7" s="2">
        <v>45859</v>
      </c>
      <c r="N7">
        <v>1624.5</v>
      </c>
      <c r="O7">
        <v>-13.5</v>
      </c>
      <c r="P7">
        <v>-8.2417582417582125E-3</v>
      </c>
      <c r="Q7">
        <v>0.10771972011123976</v>
      </c>
    </row>
    <row r="8" spans="1:17" x14ac:dyDescent="0.25">
      <c r="A8" s="2">
        <v>45856</v>
      </c>
      <c r="B8">
        <v>1497.280029296875</v>
      </c>
      <c r="C8">
        <v>7.27001953125</v>
      </c>
      <c r="D8">
        <v>4.8791749609746748E-3</v>
      </c>
      <c r="E8">
        <v>8.8237756897315389E-2</v>
      </c>
      <c r="G8" s="2">
        <v>45856</v>
      </c>
      <c r="H8">
        <v>1643.9100341796875</v>
      </c>
      <c r="I8">
        <v>9.2100830078125</v>
      </c>
      <c r="J8">
        <v>5.6341122425616064E-3</v>
      </c>
      <c r="K8">
        <v>0.10855745875721667</v>
      </c>
      <c r="M8" s="2">
        <v>45856</v>
      </c>
      <c r="N8">
        <v>1638</v>
      </c>
      <c r="O8">
        <v>0</v>
      </c>
      <c r="P8">
        <v>0</v>
      </c>
      <c r="Q8">
        <v>0.11596147835299797</v>
      </c>
    </row>
    <row r="9" spans="1:17" x14ac:dyDescent="0.25">
      <c r="A9" s="2">
        <v>45855</v>
      </c>
      <c r="B9">
        <v>1490.010009765625</v>
      </c>
      <c r="C9">
        <v>14.5400390625</v>
      </c>
      <c r="D9">
        <v>9.8545137150918283E-3</v>
      </c>
      <c r="E9">
        <v>8.3358581936340714E-2</v>
      </c>
      <c r="G9" s="2">
        <v>45855</v>
      </c>
      <c r="H9">
        <v>1634.699951171875</v>
      </c>
      <c r="I9">
        <v>20.2799072265625</v>
      </c>
      <c r="J9">
        <v>1.2561729088176099E-2</v>
      </c>
      <c r="K9">
        <v>0.10292334651465507</v>
      </c>
      <c r="M9" s="2">
        <v>45855</v>
      </c>
      <c r="N9">
        <v>1638</v>
      </c>
      <c r="O9">
        <v>20</v>
      </c>
      <c r="P9">
        <v>1.2360939431396822E-2</v>
      </c>
      <c r="Q9">
        <v>0.11596147835299797</v>
      </c>
    </row>
    <row r="10" spans="1:17" x14ac:dyDescent="0.25">
      <c r="A10" s="2">
        <v>45854</v>
      </c>
      <c r="B10">
        <v>1475.469970703125</v>
      </c>
      <c r="C10">
        <v>14.8199462890625</v>
      </c>
      <c r="D10">
        <v>1.0146130860475999E-2</v>
      </c>
      <c r="E10">
        <v>7.3504068221248886E-2</v>
      </c>
      <c r="G10" s="2">
        <v>45854</v>
      </c>
      <c r="H10">
        <v>1614.4200439453125</v>
      </c>
      <c r="I10">
        <v>20.580078125</v>
      </c>
      <c r="J10">
        <v>1.2912261310004114E-2</v>
      </c>
      <c r="K10">
        <v>9.0361617426478968E-2</v>
      </c>
      <c r="M10" s="2">
        <v>45854</v>
      </c>
      <c r="N10">
        <v>1618</v>
      </c>
      <c r="O10">
        <v>24</v>
      </c>
      <c r="P10">
        <v>1.5056461731492998E-2</v>
      </c>
      <c r="Q10">
        <v>0.10360053892160115</v>
      </c>
    </row>
    <row r="11" spans="1:17" x14ac:dyDescent="0.25">
      <c r="A11" s="2">
        <v>45853</v>
      </c>
      <c r="B11">
        <v>1460.6500244140625</v>
      </c>
      <c r="C11">
        <v>-9.77001953125</v>
      </c>
      <c r="D11">
        <v>-6.6443731989913601E-3</v>
      </c>
      <c r="E11">
        <v>6.3357937360772887E-2</v>
      </c>
      <c r="G11" s="2">
        <v>45853</v>
      </c>
      <c r="H11">
        <v>1593.8399658203125</v>
      </c>
      <c r="I11">
        <v>-11.820068359375</v>
      </c>
      <c r="J11">
        <v>-7.3615012566553562E-3</v>
      </c>
      <c r="K11">
        <v>7.7449356116474855E-2</v>
      </c>
      <c r="M11" s="2">
        <v>45853</v>
      </c>
      <c r="N11">
        <v>1594</v>
      </c>
      <c r="O11">
        <v>-7.199951171875</v>
      </c>
      <c r="P11">
        <v>-4.4965971717683129E-3</v>
      </c>
      <c r="Q11">
        <v>8.854407719010815E-2</v>
      </c>
    </row>
    <row r="12" spans="1:17" x14ac:dyDescent="0.25">
      <c r="A12" s="2">
        <v>45852</v>
      </c>
      <c r="B12">
        <v>1470.4200439453125</v>
      </c>
      <c r="C12">
        <v>12.6600341796875</v>
      </c>
      <c r="D12">
        <v>8.6845805172848234E-3</v>
      </c>
      <c r="E12">
        <v>7.0002310559764247E-2</v>
      </c>
      <c r="G12" s="2">
        <v>45852</v>
      </c>
      <c r="H12">
        <v>1605.6600341796875</v>
      </c>
      <c r="I12">
        <v>11.6500244140625</v>
      </c>
      <c r="J12">
        <v>7.3086268860855785E-3</v>
      </c>
      <c r="K12">
        <v>8.4810857373130211E-2</v>
      </c>
      <c r="M12" s="2">
        <v>45852</v>
      </c>
      <c r="N12">
        <v>1601.199951171875</v>
      </c>
      <c r="O12">
        <v>5.2999267578125</v>
      </c>
      <c r="P12">
        <v>3.3209641435767434E-3</v>
      </c>
      <c r="Q12">
        <v>9.3040674361876463E-2</v>
      </c>
    </row>
    <row r="13" spans="1:17" x14ac:dyDescent="0.25">
      <c r="A13" s="2">
        <v>45849</v>
      </c>
      <c r="B13">
        <v>1457.760009765625</v>
      </c>
      <c r="C13">
        <v>12.1199951171875</v>
      </c>
      <c r="D13">
        <v>8.3838265366049658E-3</v>
      </c>
      <c r="E13">
        <v>6.1317730042479424E-2</v>
      </c>
      <c r="G13" s="2">
        <v>45849</v>
      </c>
      <c r="H13">
        <v>1594.010009765625</v>
      </c>
      <c r="I13">
        <v>24.6700439453125</v>
      </c>
      <c r="J13">
        <v>1.572001254197164E-2</v>
      </c>
      <c r="K13">
        <v>7.7502230487044632E-2</v>
      </c>
      <c r="M13" s="2">
        <v>45849</v>
      </c>
      <c r="N13">
        <v>1595.9000244140625</v>
      </c>
      <c r="O13">
        <v>28</v>
      </c>
      <c r="P13">
        <v>1.7858281500100048E-2</v>
      </c>
      <c r="Q13">
        <v>8.971971021829972E-2</v>
      </c>
    </row>
    <row r="14" spans="1:17" x14ac:dyDescent="0.25">
      <c r="A14" s="2">
        <v>45848</v>
      </c>
      <c r="B14">
        <v>1445.6400146484375</v>
      </c>
      <c r="C14">
        <v>14.320068359375</v>
      </c>
      <c r="D14">
        <v>1.0004798994454056E-2</v>
      </c>
      <c r="E14">
        <v>5.2933903505874458E-2</v>
      </c>
      <c r="G14" s="2">
        <v>45848</v>
      </c>
      <c r="H14">
        <v>1569.3399658203125</v>
      </c>
      <c r="I14">
        <v>26.0699462890625</v>
      </c>
      <c r="J14">
        <v>1.6892666843214554E-2</v>
      </c>
      <c r="K14">
        <v>6.1782217945072992E-2</v>
      </c>
      <c r="M14" s="2">
        <v>45848</v>
      </c>
      <c r="N14">
        <v>1567.9000244140625</v>
      </c>
      <c r="O14">
        <v>34.9000244140625</v>
      </c>
      <c r="P14">
        <v>2.2765834581906397E-2</v>
      </c>
      <c r="Q14">
        <v>7.1861428718199671E-2</v>
      </c>
    </row>
    <row r="15" spans="1:17" x14ac:dyDescent="0.25">
      <c r="A15" s="2">
        <v>45847</v>
      </c>
      <c r="B15">
        <v>1431.3199462890625</v>
      </c>
      <c r="C15">
        <v>15.8599853515625</v>
      </c>
      <c r="D15">
        <v>1.1204827963525066E-2</v>
      </c>
      <c r="E15">
        <v>4.2929104511420402E-2</v>
      </c>
      <c r="G15" s="2">
        <v>45847</v>
      </c>
      <c r="H15">
        <v>1543.27001953125</v>
      </c>
      <c r="I15">
        <v>14</v>
      </c>
      <c r="J15">
        <v>9.1546946067060375E-3</v>
      </c>
      <c r="K15">
        <v>4.4889551101858438E-2</v>
      </c>
      <c r="M15" s="2">
        <v>45847</v>
      </c>
      <c r="N15">
        <v>1533</v>
      </c>
      <c r="O15">
        <v>21</v>
      </c>
      <c r="P15">
        <v>1.388888888888884E-2</v>
      </c>
      <c r="Q15">
        <v>4.9095594136293275E-2</v>
      </c>
    </row>
    <row r="16" spans="1:17" x14ac:dyDescent="0.25">
      <c r="A16" s="2">
        <v>45846</v>
      </c>
      <c r="B16">
        <v>1415.4599609375</v>
      </c>
      <c r="C16">
        <v>13.39990234375</v>
      </c>
      <c r="D16">
        <v>9.5572955392437819E-3</v>
      </c>
      <c r="E16">
        <v>3.1724276547895336E-2</v>
      </c>
      <c r="G16" s="2">
        <v>45846</v>
      </c>
      <c r="H16">
        <v>1529.27001953125</v>
      </c>
      <c r="I16">
        <v>20.6099853515625</v>
      </c>
      <c r="J16">
        <v>1.3661119725206339E-2</v>
      </c>
      <c r="K16">
        <v>3.5734856495152401E-2</v>
      </c>
      <c r="M16" s="2">
        <v>45846</v>
      </c>
      <c r="N16">
        <v>1512</v>
      </c>
      <c r="O16">
        <v>19.0999755859375</v>
      </c>
      <c r="P16">
        <v>1.279387452179459E-2</v>
      </c>
      <c r="Q16">
        <v>3.5206705247404435E-2</v>
      </c>
    </row>
    <row r="17" spans="1:17" x14ac:dyDescent="0.25">
      <c r="A17" s="2">
        <v>45845</v>
      </c>
      <c r="B17">
        <v>1402.06005859375</v>
      </c>
      <c r="C17">
        <v>15.090087890625</v>
      </c>
      <c r="D17">
        <v>1.0879895173920184E-2</v>
      </c>
      <c r="E17">
        <v>2.2166981008651554E-2</v>
      </c>
      <c r="G17" s="2">
        <v>45845</v>
      </c>
      <c r="H17">
        <v>1508.6600341796875</v>
      </c>
      <c r="I17">
        <v>19.8900146484375</v>
      </c>
      <c r="J17">
        <v>1.3360031695627494E-2</v>
      </c>
      <c r="K17">
        <v>2.2073736769946062E-2</v>
      </c>
      <c r="M17" s="2">
        <v>45845</v>
      </c>
      <c r="N17">
        <v>1492.9000244140625</v>
      </c>
      <c r="O17">
        <v>20.7000732421875</v>
      </c>
      <c r="P17">
        <v>1.406063981031247E-2</v>
      </c>
      <c r="Q17">
        <v>2.2412830725609845E-2</v>
      </c>
    </row>
    <row r="18" spans="1:17" x14ac:dyDescent="0.25">
      <c r="A18" s="2">
        <v>45842</v>
      </c>
      <c r="B18">
        <v>1386.969970703125</v>
      </c>
      <c r="C18">
        <v>5.010009765625</v>
      </c>
      <c r="D18">
        <v>3.6252929949043278E-3</v>
      </c>
      <c r="E18">
        <v>1.128708583473137E-2</v>
      </c>
      <c r="G18" s="2">
        <v>45842</v>
      </c>
      <c r="H18">
        <v>1488.77001953125</v>
      </c>
      <c r="I18">
        <v>7.570068359375</v>
      </c>
      <c r="J18">
        <v>5.1107673568215883E-3</v>
      </c>
      <c r="K18">
        <v>8.7137050743185673E-3</v>
      </c>
      <c r="M18" s="2">
        <v>45842</v>
      </c>
      <c r="N18">
        <v>1472.199951171875</v>
      </c>
      <c r="O18">
        <v>1.199951171875</v>
      </c>
      <c r="P18">
        <v>8.157383901257198E-4</v>
      </c>
      <c r="Q18">
        <v>8.352190915297375E-3</v>
      </c>
    </row>
    <row r="19" spans="1:17" x14ac:dyDescent="0.25">
      <c r="A19" s="2">
        <v>45841</v>
      </c>
      <c r="B19">
        <v>1381.9599609375</v>
      </c>
      <c r="C19">
        <v>-2.6300048828125</v>
      </c>
      <c r="D19">
        <v>-1.8994828416616372E-3</v>
      </c>
      <c r="E19">
        <v>7.6617928398270418E-3</v>
      </c>
      <c r="G19" s="2">
        <v>45841</v>
      </c>
      <c r="H19">
        <v>1481.199951171875</v>
      </c>
      <c r="I19">
        <v>-1.56005859375</v>
      </c>
      <c r="J19">
        <v>-1.0521315543143839E-3</v>
      </c>
      <c r="K19">
        <v>3.602937717496979E-3</v>
      </c>
      <c r="M19" s="2">
        <v>45841</v>
      </c>
      <c r="N19">
        <v>1471</v>
      </c>
      <c r="O19">
        <v>1.300048828125</v>
      </c>
      <c r="P19">
        <v>8.8456751127230504E-4</v>
      </c>
      <c r="Q19">
        <v>7.5364525251716552E-3</v>
      </c>
    </row>
    <row r="20" spans="1:17" x14ac:dyDescent="0.25">
      <c r="A20" s="2">
        <v>45840</v>
      </c>
      <c r="B20">
        <v>1384.5899658203125</v>
      </c>
      <c r="C20">
        <v>6.75</v>
      </c>
      <c r="D20">
        <v>4.8989724260040113E-3</v>
      </c>
      <c r="E20">
        <v>9.561275681488679E-3</v>
      </c>
      <c r="G20" s="2">
        <v>45840</v>
      </c>
      <c r="H20">
        <v>1482.760009765625</v>
      </c>
      <c r="I20">
        <v>6.5999755859375</v>
      </c>
      <c r="J20">
        <v>4.471043405266828E-3</v>
      </c>
      <c r="K20">
        <v>4.6550692718113629E-3</v>
      </c>
      <c r="M20" s="2">
        <v>45840</v>
      </c>
      <c r="N20">
        <v>1469.699951171875</v>
      </c>
      <c r="O20">
        <v>10.5</v>
      </c>
      <c r="P20">
        <v>7.1957239249957894E-3</v>
      </c>
      <c r="Q20">
        <v>6.6518850138993502E-3</v>
      </c>
    </row>
    <row r="21" spans="1:17" x14ac:dyDescent="0.25">
      <c r="A21" s="2">
        <v>45839</v>
      </c>
      <c r="B21">
        <v>1377.8399658203125</v>
      </c>
      <c r="C21">
        <v>1.77001953125</v>
      </c>
      <c r="D21">
        <v>1.2862860176718893E-3</v>
      </c>
      <c r="E21">
        <v>4.6623032554846677E-3</v>
      </c>
      <c r="G21" s="2">
        <v>45839</v>
      </c>
      <c r="H21">
        <v>1476.1600341796875</v>
      </c>
      <c r="I21">
        <v>-1.4000244140625</v>
      </c>
      <c r="J21">
        <v>-9.4752453947288817E-4</v>
      </c>
      <c r="K21">
        <v>1.840258665445349E-4</v>
      </c>
      <c r="M21" s="2">
        <v>45839</v>
      </c>
      <c r="N21">
        <v>1459.199951171875</v>
      </c>
      <c r="O21">
        <v>-3.4000244140625</v>
      </c>
      <c r="P21">
        <v>-2.3246441069441071E-3</v>
      </c>
      <c r="Q21">
        <v>-5.4383891109643923E-4</v>
      </c>
    </row>
    <row r="22" spans="1:17" x14ac:dyDescent="0.25">
      <c r="A22" s="2">
        <v>45838</v>
      </c>
      <c r="B22">
        <v>1376.0699462890625</v>
      </c>
      <c r="C22">
        <v>4.6300048828125</v>
      </c>
      <c r="D22">
        <v>3.3760172378127784E-3</v>
      </c>
      <c r="E22">
        <v>3.3760172378127784E-3</v>
      </c>
      <c r="G22" s="2">
        <v>45838</v>
      </c>
      <c r="H22">
        <v>1477.56005859375</v>
      </c>
      <c r="I22">
        <v>1.6700439453125</v>
      </c>
      <c r="J22">
        <v>1.1315504060174231E-3</v>
      </c>
      <c r="K22">
        <v>1.1315504060174231E-3</v>
      </c>
      <c r="M22" s="2">
        <v>45838</v>
      </c>
      <c r="N22">
        <v>1462.5999755859375</v>
      </c>
      <c r="O22">
        <v>2.5999755859375</v>
      </c>
      <c r="P22">
        <v>1.7808051958476678E-3</v>
      </c>
      <c r="Q22">
        <v>1.7808051958476678E-3</v>
      </c>
    </row>
    <row r="23" spans="1:17" ht="20.25" thickBot="1" x14ac:dyDescent="0.35">
      <c r="A23" s="52" t="s">
        <v>22</v>
      </c>
      <c r="B23" s="52"/>
      <c r="C23" s="52"/>
      <c r="D23" s="52"/>
      <c r="E23" s="52"/>
      <c r="G23" s="52" t="s">
        <v>23</v>
      </c>
      <c r="H23" s="52"/>
      <c r="I23" s="52"/>
      <c r="J23" s="52"/>
      <c r="K23" s="52"/>
      <c r="M23" s="52" t="s">
        <v>21</v>
      </c>
      <c r="N23" s="52"/>
      <c r="O23" s="52"/>
      <c r="P23" s="52"/>
      <c r="Q23" s="52"/>
    </row>
    <row r="24" spans="1:17" ht="15.75" thickTop="1" x14ac:dyDescent="0.25">
      <c r="A24" s="2" t="str" cm="1">
        <f t="array" ref="A24:E44">_xlfn.CHOOSECOLS(_xlfn.VSTACK(daily_8h30_data[#Headers],
  _xlfn._xlws.SORT(_xlfn._xlws.FILTER(daily_8h30_data[], daily_8h30_data[ticker]=A23), 1, -1)
 ), 1, 3, 4, 5, 6)</f>
        <v>date</v>
      </c>
      <c r="B24" t="str">
        <v>close</v>
      </c>
      <c r="C24" t="str">
        <v>1d_diff</v>
      </c>
      <c r="D24" t="str">
        <v>1d_change</v>
      </c>
      <c r="E24" t="str">
        <v>cum_change</v>
      </c>
      <c r="G24" s="2" t="str" cm="1">
        <f t="array" ref="G24:K44">_xlfn.CHOOSECOLS(_xlfn.VSTACK(daily_8h30_data[#Headers],
  _xlfn._xlws.SORT(_xlfn._xlws.FILTER(daily_8h30_data[], daily_8h30_data[ticker]=G23), 1, -1)
 ), 1, 3, 4, 5, 6)</f>
        <v>date</v>
      </c>
      <c r="H24" t="str">
        <v>close</v>
      </c>
      <c r="I24" t="str">
        <v>1d_diff</v>
      </c>
      <c r="J24" t="str">
        <v>1d_change</v>
      </c>
      <c r="K24" t="str">
        <v>cum_change</v>
      </c>
      <c r="M24" s="2" t="str" cm="1">
        <f t="array" ref="M24:Q44">_xlfn.CHOOSECOLS(_xlfn.VSTACK(daily_8h30_data[#Headers],
  _xlfn._xlws.SORT(_xlfn._xlws.FILTER(daily_8h30_data[], daily_8h30_data[ticker]=M23), 1, -1)
 ), 1, 3, 4, 5, 6)</f>
        <v>date</v>
      </c>
      <c r="N24" t="str">
        <v>close</v>
      </c>
      <c r="O24" t="str">
        <v>1d_diff</v>
      </c>
      <c r="P24" t="str">
        <v>1d_change</v>
      </c>
      <c r="Q24" t="str">
        <v>cum_change</v>
      </c>
    </row>
    <row r="25" spans="1:17" x14ac:dyDescent="0.25">
      <c r="A25" s="2">
        <v>45862</v>
      </c>
      <c r="B25">
        <v>44693.91015625</v>
      </c>
      <c r="C25">
        <v>-316.37890625</v>
      </c>
      <c r="D25">
        <v>-7.0290352014998891E-3</v>
      </c>
      <c r="E25">
        <v>3.9502651156923085E-2</v>
      </c>
      <c r="G25" s="2">
        <v>45863</v>
      </c>
      <c r="H25">
        <v>9106.4599609375</v>
      </c>
      <c r="I25">
        <v>-31.91015625</v>
      </c>
      <c r="J25">
        <v>-3.4918870477770314E-3</v>
      </c>
      <c r="K25">
        <v>3.4597401176971743E-2</v>
      </c>
      <c r="M25" s="2">
        <v>45863</v>
      </c>
      <c r="N25">
        <v>3593.6552734375</v>
      </c>
      <c r="O25">
        <v>-12.071533203125</v>
      </c>
      <c r="P25">
        <v>-3.3478779315430085E-3</v>
      </c>
      <c r="Q25">
        <v>4.8466244223872135E-2</v>
      </c>
    </row>
    <row r="26" spans="1:17" x14ac:dyDescent="0.25">
      <c r="A26" s="2">
        <v>45861</v>
      </c>
      <c r="B26">
        <v>45010.2890625</v>
      </c>
      <c r="C26">
        <v>507.84765625</v>
      </c>
      <c r="D26">
        <v>1.1411680802273505E-2</v>
      </c>
      <c r="E26">
        <v>4.6531686358422975E-2</v>
      </c>
      <c r="G26" s="2">
        <v>45862</v>
      </c>
      <c r="H26">
        <v>9138.3701171875</v>
      </c>
      <c r="I26">
        <v>76.8798828125</v>
      </c>
      <c r="J26">
        <v>8.4842427485993799E-3</v>
      </c>
      <c r="K26">
        <v>3.8089288224748774E-2</v>
      </c>
      <c r="M26" s="2">
        <v>45862</v>
      </c>
      <c r="N26">
        <v>3605.726806640625</v>
      </c>
      <c r="O26">
        <v>23.4287109375</v>
      </c>
      <c r="P26">
        <v>6.5401343806652523E-3</v>
      </c>
      <c r="Q26">
        <v>5.1814122155415143E-2</v>
      </c>
    </row>
    <row r="27" spans="1:17" x14ac:dyDescent="0.25">
      <c r="A27" s="2">
        <v>45860</v>
      </c>
      <c r="B27">
        <v>44502.44140625</v>
      </c>
      <c r="C27">
        <v>179.37109375</v>
      </c>
      <c r="D27">
        <v>4.0469013650306085E-3</v>
      </c>
      <c r="E27">
        <v>3.512000555614947E-2</v>
      </c>
      <c r="G27" s="2">
        <v>45861</v>
      </c>
      <c r="H27">
        <v>9061.490234375</v>
      </c>
      <c r="I27">
        <v>37.6806640625</v>
      </c>
      <c r="J27">
        <v>4.17569362129111E-3</v>
      </c>
      <c r="K27">
        <v>2.9605045476149394E-2</v>
      </c>
      <c r="M27" s="2">
        <v>45861</v>
      </c>
      <c r="N27">
        <v>3582.298095703125</v>
      </c>
      <c r="O27">
        <v>0.43701171875</v>
      </c>
      <c r="P27">
        <v>1.2200688650487734E-4</v>
      </c>
      <c r="Q27">
        <v>4.5273987774749891E-2</v>
      </c>
    </row>
    <row r="28" spans="1:17" x14ac:dyDescent="0.25">
      <c r="A28" s="2">
        <v>45859</v>
      </c>
      <c r="B28">
        <v>44323.0703125</v>
      </c>
      <c r="C28">
        <v>-19.12109375</v>
      </c>
      <c r="D28">
        <v>-4.3121670678880619E-4</v>
      </c>
      <c r="E28">
        <v>3.1073104191118861E-2</v>
      </c>
      <c r="G28" s="2">
        <v>45860</v>
      </c>
      <c r="H28">
        <v>9023.8095703125</v>
      </c>
      <c r="I28">
        <v>10.8193359375</v>
      </c>
      <c r="J28">
        <v>1.2004158060923142E-3</v>
      </c>
      <c r="K28">
        <v>2.5429351854858284E-2</v>
      </c>
      <c r="M28" s="2">
        <v>45860</v>
      </c>
      <c r="N28">
        <v>3581.861083984375</v>
      </c>
      <c r="O28">
        <v>22.06982421875</v>
      </c>
      <c r="P28">
        <v>6.1997523473338312E-3</v>
      </c>
      <c r="Q28">
        <v>4.5151980888245014E-2</v>
      </c>
    </row>
    <row r="29" spans="1:17" x14ac:dyDescent="0.25">
      <c r="A29" s="2">
        <v>45856</v>
      </c>
      <c r="B29">
        <v>44342.19140625</v>
      </c>
      <c r="C29">
        <v>-142.296875</v>
      </c>
      <c r="D29">
        <v>-3.19879761458286E-3</v>
      </c>
      <c r="E29">
        <v>3.1504320897907667E-2</v>
      </c>
      <c r="G29" s="2">
        <v>45859</v>
      </c>
      <c r="H29">
        <v>9012.990234375</v>
      </c>
      <c r="I29">
        <v>20.8701171875</v>
      </c>
      <c r="J29">
        <v>2.320933986147411E-3</v>
      </c>
      <c r="K29">
        <v>2.422893604876597E-2</v>
      </c>
      <c r="M29" s="2">
        <v>45859</v>
      </c>
      <c r="N29">
        <v>3559.791259765625</v>
      </c>
      <c r="O29">
        <v>25.30859375</v>
      </c>
      <c r="P29">
        <v>7.1604803705347386E-3</v>
      </c>
      <c r="Q29">
        <v>3.8952228540911182E-2</v>
      </c>
    </row>
    <row r="30" spans="1:17" x14ac:dyDescent="0.25">
      <c r="A30" s="2">
        <v>45855</v>
      </c>
      <c r="B30">
        <v>44484.48828125</v>
      </c>
      <c r="C30">
        <v>229.70703125</v>
      </c>
      <c r="D30">
        <v>5.1905585060372239E-3</v>
      </c>
      <c r="E30">
        <v>3.4703118512490527E-2</v>
      </c>
      <c r="G30" s="2">
        <v>45856</v>
      </c>
      <c r="H30">
        <v>8992.1201171875</v>
      </c>
      <c r="I30">
        <v>19.48046875</v>
      </c>
      <c r="J30">
        <v>2.1710967466961328E-3</v>
      </c>
      <c r="K30">
        <v>2.1908002062618559E-2</v>
      </c>
      <c r="M30" s="2">
        <v>45856</v>
      </c>
      <c r="N30">
        <v>3534.482666015625</v>
      </c>
      <c r="O30">
        <v>17.6572265625</v>
      </c>
      <c r="P30">
        <v>5.0207856109132365E-3</v>
      </c>
      <c r="Q30">
        <v>3.1791748170376444E-2</v>
      </c>
    </row>
    <row r="31" spans="1:17" x14ac:dyDescent="0.25">
      <c r="A31" s="2">
        <v>45854</v>
      </c>
      <c r="B31">
        <v>44254.78125</v>
      </c>
      <c r="C31">
        <v>231.4921875</v>
      </c>
      <c r="D31">
        <v>5.2584028233635394E-3</v>
      </c>
      <c r="E31">
        <v>2.9512560006453303E-2</v>
      </c>
      <c r="G31" s="2">
        <v>45855</v>
      </c>
      <c r="H31">
        <v>8972.6396484375</v>
      </c>
      <c r="I31">
        <v>46.08984375</v>
      </c>
      <c r="J31">
        <v>5.1632315685727903E-3</v>
      </c>
      <c r="K31">
        <v>1.9736905315922426E-2</v>
      </c>
      <c r="M31" s="2">
        <v>45855</v>
      </c>
      <c r="N31">
        <v>3516.825439453125</v>
      </c>
      <c r="O31">
        <v>13.048583984375</v>
      </c>
      <c r="P31">
        <v>3.7241481186247594E-3</v>
      </c>
      <c r="Q31">
        <v>2.6770962559463207E-2</v>
      </c>
    </row>
    <row r="32" spans="1:17" x14ac:dyDescent="0.25">
      <c r="A32" s="2">
        <v>45853</v>
      </c>
      <c r="B32">
        <v>44023.2890625</v>
      </c>
      <c r="C32">
        <v>-436.359375</v>
      </c>
      <c r="D32">
        <v>-9.8147284185888806E-3</v>
      </c>
      <c r="E32">
        <v>2.4254157183089764E-2</v>
      </c>
      <c r="G32" s="2">
        <v>45854</v>
      </c>
      <c r="H32">
        <v>8926.5498046875</v>
      </c>
      <c r="I32">
        <v>-11.7705078125</v>
      </c>
      <c r="J32">
        <v>-1.3168590295471461E-3</v>
      </c>
      <c r="K32">
        <v>1.4573673747349636E-2</v>
      </c>
      <c r="M32" s="2">
        <v>45854</v>
      </c>
      <c r="N32">
        <v>3503.77685546875</v>
      </c>
      <c r="O32">
        <v>-1.221923828125</v>
      </c>
      <c r="P32">
        <v>-3.4862318222261823E-4</v>
      </c>
      <c r="Q32">
        <v>2.3046814440838448E-2</v>
      </c>
    </row>
    <row r="33" spans="1:17" x14ac:dyDescent="0.25">
      <c r="A33" s="2">
        <v>45852</v>
      </c>
      <c r="B33">
        <v>44459.6484375</v>
      </c>
      <c r="C33">
        <v>88.13671875</v>
      </c>
      <c r="D33">
        <v>1.9863357216372002E-3</v>
      </c>
      <c r="E33">
        <v>3.4068885601678645E-2</v>
      </c>
      <c r="G33" s="2">
        <v>45853</v>
      </c>
      <c r="H33">
        <v>8938.3203125</v>
      </c>
      <c r="I33">
        <v>-59.7392578125</v>
      </c>
      <c r="J33">
        <v>-6.6391267301229018E-3</v>
      </c>
      <c r="K33">
        <v>1.5890532776896782E-2</v>
      </c>
      <c r="M33" s="2">
        <v>45853</v>
      </c>
      <c r="N33">
        <v>3504.998779296875</v>
      </c>
      <c r="O33">
        <v>-14.651123046875</v>
      </c>
      <c r="P33">
        <v>-4.1626648824131252E-3</v>
      </c>
      <c r="Q33">
        <v>2.3395437623061066E-2</v>
      </c>
    </row>
    <row r="34" spans="1:17" x14ac:dyDescent="0.25">
      <c r="A34" s="2">
        <v>45849</v>
      </c>
      <c r="B34">
        <v>44371.51171875</v>
      </c>
      <c r="C34">
        <v>-279.12890625</v>
      </c>
      <c r="D34">
        <v>-6.2513975688338608E-3</v>
      </c>
      <c r="E34">
        <v>3.2082549880041444E-2</v>
      </c>
      <c r="G34" s="2">
        <v>45852</v>
      </c>
      <c r="H34">
        <v>8998.0595703125</v>
      </c>
      <c r="I34">
        <v>56.939453125</v>
      </c>
      <c r="J34">
        <v>6.368268447209946E-3</v>
      </c>
      <c r="K34">
        <v>2.2529659507019684E-2</v>
      </c>
      <c r="M34" s="2">
        <v>45852</v>
      </c>
      <c r="N34">
        <v>3519.64990234375</v>
      </c>
      <c r="O34">
        <v>9.47265625</v>
      </c>
      <c r="P34">
        <v>2.698626190612341E-3</v>
      </c>
      <c r="Q34">
        <v>2.7558102505474191E-2</v>
      </c>
    </row>
    <row r="35" spans="1:17" x14ac:dyDescent="0.25">
      <c r="A35" s="2">
        <v>45848</v>
      </c>
      <c r="B35">
        <v>44650.640625</v>
      </c>
      <c r="C35">
        <v>192.33984375</v>
      </c>
      <c r="D35">
        <v>4.3262976850235724E-3</v>
      </c>
      <c r="E35">
        <v>3.8333947448875305E-2</v>
      </c>
      <c r="G35" s="2">
        <v>45849</v>
      </c>
      <c r="H35">
        <v>8941.1201171875</v>
      </c>
      <c r="I35">
        <v>-34.5400390625</v>
      </c>
      <c r="J35">
        <v>-3.8481892653264849E-3</v>
      </c>
      <c r="K35">
        <v>1.6161391059809738E-2</v>
      </c>
      <c r="M35" s="2">
        <v>45849</v>
      </c>
      <c r="N35">
        <v>3510.17724609375</v>
      </c>
      <c r="O35">
        <v>0.495361328125</v>
      </c>
      <c r="P35">
        <v>1.4114137531251458E-4</v>
      </c>
      <c r="Q35">
        <v>2.485947631486185E-2</v>
      </c>
    </row>
    <row r="36" spans="1:17" x14ac:dyDescent="0.25">
      <c r="A36" s="2">
        <v>45847</v>
      </c>
      <c r="B36">
        <v>44458.30078125</v>
      </c>
      <c r="C36">
        <v>217.5390625</v>
      </c>
      <c r="D36">
        <v>4.9171635850882023E-3</v>
      </c>
      <c r="E36">
        <v>3.4007649763851733E-2</v>
      </c>
      <c r="G36" s="2">
        <v>45848</v>
      </c>
      <c r="H36">
        <v>8975.66015625</v>
      </c>
      <c r="I36">
        <v>108.640625</v>
      </c>
      <c r="J36">
        <v>1.2252214469260947E-2</v>
      </c>
      <c r="K36">
        <v>2.0009580325136223E-2</v>
      </c>
      <c r="M36" s="2">
        <v>45848</v>
      </c>
      <c r="N36">
        <v>3509.681884765625</v>
      </c>
      <c r="O36">
        <v>16.63232421875</v>
      </c>
      <c r="P36">
        <v>4.7615483062730668E-3</v>
      </c>
      <c r="Q36">
        <v>2.4718334939549336E-2</v>
      </c>
    </row>
    <row r="37" spans="1:17" x14ac:dyDescent="0.25">
      <c r="A37" s="2">
        <v>45846</v>
      </c>
      <c r="B37">
        <v>44240.76171875</v>
      </c>
      <c r="C37">
        <v>-165.59765625</v>
      </c>
      <c r="D37">
        <v>-3.7291428205490362E-3</v>
      </c>
      <c r="E37">
        <v>2.909048617876353E-2</v>
      </c>
      <c r="G37" s="2">
        <v>45847</v>
      </c>
      <c r="H37">
        <v>8867.01953125</v>
      </c>
      <c r="I37">
        <v>12.83984375</v>
      </c>
      <c r="J37">
        <v>1.4501449262573907E-3</v>
      </c>
      <c r="K37">
        <v>7.7573658558752756E-3</v>
      </c>
      <c r="M37" s="2">
        <v>45847</v>
      </c>
      <c r="N37">
        <v>3493.049560546875</v>
      </c>
      <c r="O37">
        <v>-4.42578125</v>
      </c>
      <c r="P37">
        <v>-1.2654217163762249E-3</v>
      </c>
      <c r="Q37">
        <v>1.9956786633276269E-2</v>
      </c>
    </row>
    <row r="38" spans="1:17" x14ac:dyDescent="0.25">
      <c r="A38" s="2">
        <v>45845</v>
      </c>
      <c r="B38">
        <v>44406.359375</v>
      </c>
      <c r="C38">
        <v>-422.171875</v>
      </c>
      <c r="D38">
        <v>-9.4174817516466947E-3</v>
      </c>
      <c r="E38">
        <v>3.2819628999312567E-2</v>
      </c>
      <c r="G38" s="2">
        <v>45846</v>
      </c>
      <c r="H38">
        <v>8854.1796875</v>
      </c>
      <c r="I38">
        <v>47.6494140625</v>
      </c>
      <c r="J38">
        <v>5.4106909966824546E-3</v>
      </c>
      <c r="K38">
        <v>6.3072209296178849E-3</v>
      </c>
      <c r="M38" s="2">
        <v>45846</v>
      </c>
      <c r="N38">
        <v>3497.475341796875</v>
      </c>
      <c r="O38">
        <v>24.34814453125</v>
      </c>
      <c r="P38">
        <v>7.0104384747033954E-3</v>
      </c>
      <c r="Q38">
        <v>2.1222208349652494E-2</v>
      </c>
    </row>
    <row r="39" spans="1:17" x14ac:dyDescent="0.25">
      <c r="A39" s="2">
        <v>45841</v>
      </c>
      <c r="B39">
        <v>44828.53125</v>
      </c>
      <c r="C39">
        <v>344.109375</v>
      </c>
      <c r="D39">
        <v>7.7355029130632413E-3</v>
      </c>
      <c r="E39">
        <v>4.2237110750959261E-2</v>
      </c>
      <c r="G39" s="2">
        <v>45845</v>
      </c>
      <c r="H39">
        <v>8806.5302734375</v>
      </c>
      <c r="I39">
        <v>-16.3798828125</v>
      </c>
      <c r="J39">
        <v>-1.8565170133685305E-3</v>
      </c>
      <c r="K39">
        <v>8.9652993293543037E-4</v>
      </c>
      <c r="M39" s="2">
        <v>45845</v>
      </c>
      <c r="N39">
        <v>3473.127197265625</v>
      </c>
      <c r="O39">
        <v>0.80810546875</v>
      </c>
      <c r="P39">
        <v>2.3272788225581209E-4</v>
      </c>
      <c r="Q39">
        <v>1.4211769874949098E-2</v>
      </c>
    </row>
    <row r="40" spans="1:17" x14ac:dyDescent="0.25">
      <c r="A40" s="2">
        <v>45840</v>
      </c>
      <c r="B40">
        <v>44484.421875</v>
      </c>
      <c r="C40">
        <v>-10.51953125</v>
      </c>
      <c r="D40">
        <v>-2.3642083611152831E-4</v>
      </c>
      <c r="E40">
        <v>3.450160783789602E-2</v>
      </c>
      <c r="G40" s="2">
        <v>45842</v>
      </c>
      <c r="H40">
        <v>8822.91015625</v>
      </c>
      <c r="I40">
        <v>-0.2900390625</v>
      </c>
      <c r="J40">
        <v>-3.2872320255616927E-5</v>
      </c>
      <c r="K40">
        <v>2.7530469463039609E-3</v>
      </c>
      <c r="M40" s="2">
        <v>45842</v>
      </c>
      <c r="N40">
        <v>3472.319091796875</v>
      </c>
      <c r="O40">
        <v>11.16845703125</v>
      </c>
      <c r="P40">
        <v>3.2268046698309405E-3</v>
      </c>
      <c r="Q40">
        <v>1.3979041992693286E-2</v>
      </c>
    </row>
    <row r="41" spans="1:17" x14ac:dyDescent="0.25">
      <c r="A41" s="2">
        <v>45839</v>
      </c>
      <c r="B41">
        <v>44494.94140625</v>
      </c>
      <c r="C41">
        <v>400.171875</v>
      </c>
      <c r="D41">
        <v>9.0752685466786165E-3</v>
      </c>
      <c r="E41">
        <v>3.4738028674007548E-2</v>
      </c>
      <c r="G41" s="2">
        <v>45841</v>
      </c>
      <c r="H41">
        <v>8823.2001953125</v>
      </c>
      <c r="I41">
        <v>48.509765625</v>
      </c>
      <c r="J41">
        <v>5.5283734524556039E-3</v>
      </c>
      <c r="K41">
        <v>2.7859192665595778E-3</v>
      </c>
      <c r="M41" s="2">
        <v>45841</v>
      </c>
      <c r="N41">
        <v>3461.150634765625</v>
      </c>
      <c r="O41">
        <v>6.358154296875</v>
      </c>
      <c r="P41">
        <v>1.8403867476324276E-3</v>
      </c>
      <c r="Q41">
        <v>1.0752237322862346E-2</v>
      </c>
    </row>
    <row r="42" spans="1:17" x14ac:dyDescent="0.25">
      <c r="A42" s="2">
        <v>45838</v>
      </c>
      <c r="B42">
        <v>44094.76953125</v>
      </c>
      <c r="C42">
        <v>275.5</v>
      </c>
      <c r="D42">
        <v>6.2871883294066677E-3</v>
      </c>
      <c r="E42">
        <v>2.5662760127328932E-2</v>
      </c>
      <c r="G42" s="2">
        <v>45840</v>
      </c>
      <c r="H42">
        <v>8774.6904296875</v>
      </c>
      <c r="I42">
        <v>-10.6396484375</v>
      </c>
      <c r="J42">
        <v>-1.2110698565546141E-3</v>
      </c>
      <c r="K42">
        <v>-2.7424541858960261E-3</v>
      </c>
      <c r="M42" s="2">
        <v>45840</v>
      </c>
      <c r="N42">
        <v>3454.79248046875</v>
      </c>
      <c r="O42">
        <v>-2.954833984375</v>
      </c>
      <c r="P42">
        <v>-8.5455463215144967E-4</v>
      </c>
      <c r="Q42">
        <v>8.9118505752299182E-3</v>
      </c>
    </row>
    <row r="43" spans="1:17" x14ac:dyDescent="0.25">
      <c r="A43" s="2">
        <v>45835</v>
      </c>
      <c r="B43">
        <v>43819.26953125</v>
      </c>
      <c r="C43">
        <v>432.4296875</v>
      </c>
      <c r="D43">
        <v>9.9668399232881733E-3</v>
      </c>
      <c r="E43">
        <v>1.9375571797922264E-2</v>
      </c>
      <c r="G43" s="2">
        <v>45839</v>
      </c>
      <c r="H43">
        <v>8785.330078125</v>
      </c>
      <c r="I43">
        <v>24.3701171875</v>
      </c>
      <c r="J43">
        <v>2.7816720195228406E-3</v>
      </c>
      <c r="K43">
        <v>-1.531384329341412E-3</v>
      </c>
      <c r="M43" s="2">
        <v>45839</v>
      </c>
      <c r="N43">
        <v>3457.747314453125</v>
      </c>
      <c r="O43">
        <v>13.32177734375</v>
      </c>
      <c r="P43">
        <v>3.8676340075360915E-3</v>
      </c>
      <c r="Q43">
        <v>9.7664052073813679E-3</v>
      </c>
    </row>
    <row r="44" spans="1:17" x14ac:dyDescent="0.25">
      <c r="A44" s="2">
        <v>45834</v>
      </c>
      <c r="B44">
        <v>43386.83984375</v>
      </c>
      <c r="C44">
        <v>404.41015625</v>
      </c>
      <c r="D44">
        <v>9.4087318746340909E-3</v>
      </c>
      <c r="E44">
        <v>9.4087318746340909E-3</v>
      </c>
      <c r="G44" s="2">
        <v>45838</v>
      </c>
      <c r="H44">
        <v>8760.9599609375</v>
      </c>
      <c r="I44">
        <v>-37.9501953125</v>
      </c>
      <c r="J44">
        <v>-4.3130563488642526E-3</v>
      </c>
      <c r="K44">
        <v>-4.3130563488642526E-3</v>
      </c>
      <c r="M44" s="2">
        <v>45838</v>
      </c>
      <c r="N44">
        <v>3444.425537109375</v>
      </c>
      <c r="O44">
        <v>20.19873046875</v>
      </c>
      <c r="P44">
        <v>5.8987711998452763E-3</v>
      </c>
      <c r="Q44">
        <v>5.8987711998452763E-3</v>
      </c>
    </row>
    <row r="45" spans="1:17" ht="20.25" thickBot="1" x14ac:dyDescent="0.35">
      <c r="A45" s="52" t="s">
        <v>20</v>
      </c>
      <c r="B45" s="52"/>
      <c r="C45" s="52"/>
      <c r="D45" s="52"/>
      <c r="E45" s="52"/>
      <c r="G45" s="52" t="s">
        <v>26</v>
      </c>
      <c r="H45" s="52"/>
      <c r="I45" s="52"/>
      <c r="J45" s="52"/>
      <c r="K45" s="52"/>
      <c r="M45" s="52" t="s">
        <v>27</v>
      </c>
      <c r="N45" s="52"/>
      <c r="O45" s="52"/>
      <c r="P45" s="52"/>
      <c r="Q45" s="52"/>
    </row>
    <row r="46" spans="1:17" ht="15.75" thickTop="1" x14ac:dyDescent="0.25">
      <c r="A46" s="2" t="str" cm="1">
        <f t="array" ref="A46:E66">_xlfn.CHOOSECOLS(_xlfn.VSTACK(daily_8h30_data[#Headers],
  _xlfn._xlws.SORT(_xlfn._xlws.FILTER(daily_8h30_data[], daily_8h30_data[ticker]=A45), 1, -1)
 ), 1, 3, 4, 5, 6)</f>
        <v>date</v>
      </c>
      <c r="B46" t="str">
        <v>close</v>
      </c>
      <c r="C46" t="str">
        <v>1d_diff</v>
      </c>
      <c r="D46" t="str">
        <v>1d_change</v>
      </c>
      <c r="E46" t="str">
        <v>cum_change</v>
      </c>
      <c r="G46" s="2" t="str" cm="1">
        <f t="array" ref="G46:K66">_xlfn.CHOOSECOLS(_xlfn.VSTACK(daily_8h30_data[#Headers],
  _xlfn._xlws.SORT(_xlfn._xlws.FILTER(daily_8h30_data[], daily_8h30_data[ticker]=G45), 1, -1)
 ), 1, 3, 4, 5, 6)</f>
        <v>date</v>
      </c>
      <c r="H46" t="str">
        <v>close</v>
      </c>
      <c r="I46" t="str">
        <v>1d_diff</v>
      </c>
      <c r="J46" t="str">
        <v>1d_change</v>
      </c>
      <c r="K46" t="str">
        <v>cum_change</v>
      </c>
      <c r="M46" s="2" t="str" cm="1">
        <f t="array" ref="M46:Q66">_xlfn.CHOOSECOLS(_xlfn.VSTACK(daily_8h30_data[#Headers],
  _xlfn._xlws.SORT(_xlfn._xlws.FILTER(daily_8h30_data[], daily_8h30_data[ticker]=M45), 1, -1)
 ), 1, 3, 4, 5, 6)</f>
        <v>date</v>
      </c>
      <c r="N46" t="str">
        <v>close</v>
      </c>
      <c r="O46" t="str">
        <v>1d_diff</v>
      </c>
      <c r="P46" t="str">
        <v>1d_change</v>
      </c>
      <c r="Q46" t="str">
        <v>cum_change</v>
      </c>
    </row>
    <row r="47" spans="1:17" x14ac:dyDescent="0.25">
      <c r="A47" s="2">
        <v>45863</v>
      </c>
      <c r="B47">
        <v>3343.651611328125</v>
      </c>
      <c r="C47">
        <v>-27.293212890625</v>
      </c>
      <c r="D47">
        <v>-8.0966062376741643E-3</v>
      </c>
      <c r="E47">
        <v>2.6819077780378953E-3</v>
      </c>
      <c r="G47" s="2">
        <v>45863</v>
      </c>
      <c r="H47">
        <v>97.750815234284858</v>
      </c>
      <c r="I47">
        <v>0.29168796584060885</v>
      </c>
      <c r="J47">
        <v>2.992926101597293E-3</v>
      </c>
      <c r="K47">
        <v>4.8537834583317618E-3</v>
      </c>
      <c r="M47" s="2">
        <v>45863</v>
      </c>
      <c r="N47">
        <v>26120</v>
      </c>
      <c r="O47">
        <v>10</v>
      </c>
      <c r="P47">
        <v>3.8299502106475813E-4</v>
      </c>
      <c r="Q47">
        <v>1.1549207530875405E-3</v>
      </c>
    </row>
    <row r="48" spans="1:17" x14ac:dyDescent="0.25">
      <c r="A48" s="2">
        <v>45862</v>
      </c>
      <c r="B48">
        <v>3370.94482421875</v>
      </c>
      <c r="C48">
        <v>-19.113037109375</v>
      </c>
      <c r="D48">
        <v>-5.6379678138848144E-3</v>
      </c>
      <c r="E48">
        <v>1.077851401571206E-2</v>
      </c>
      <c r="G48" s="2">
        <v>45862</v>
      </c>
      <c r="H48">
        <v>97.459127268444249</v>
      </c>
      <c r="I48">
        <v>0.27704963871622112</v>
      </c>
      <c r="J48">
        <v>2.8508305798091715E-3</v>
      </c>
      <c r="K48">
        <v>1.8608573567344688E-3</v>
      </c>
      <c r="M48" s="2">
        <v>45862</v>
      </c>
      <c r="N48">
        <v>26110</v>
      </c>
      <c r="O48">
        <v>-15</v>
      </c>
      <c r="P48">
        <v>-5.7416267942578258E-4</v>
      </c>
      <c r="Q48">
        <v>7.7192573202278236E-4</v>
      </c>
    </row>
    <row r="49" spans="1:17" x14ac:dyDescent="0.25">
      <c r="A49" s="2">
        <v>45861</v>
      </c>
      <c r="B49">
        <v>3390.057861328125</v>
      </c>
      <c r="C49">
        <v>-31.40185546875</v>
      </c>
      <c r="D49">
        <v>-9.1779117885240069E-3</v>
      </c>
      <c r="E49">
        <v>1.6416481829596874E-2</v>
      </c>
      <c r="G49" s="2">
        <v>45861</v>
      </c>
      <c r="H49">
        <v>97.182077629728028</v>
      </c>
      <c r="I49">
        <v>-0.19312060636457318</v>
      </c>
      <c r="J49">
        <v>-1.9832627800802083E-3</v>
      </c>
      <c r="K49">
        <v>-9.899732230747027E-4</v>
      </c>
      <c r="M49" s="2">
        <v>45861</v>
      </c>
      <c r="N49">
        <v>26125</v>
      </c>
      <c r="O49">
        <v>5</v>
      </c>
      <c r="P49">
        <v>1.914241960183638E-4</v>
      </c>
      <c r="Q49">
        <v>1.3460884114485649E-3</v>
      </c>
    </row>
    <row r="50" spans="1:17" x14ac:dyDescent="0.25">
      <c r="A50" s="2">
        <v>45860</v>
      </c>
      <c r="B50">
        <v>3421.459716796875</v>
      </c>
      <c r="C50">
        <v>29.471435546875</v>
      </c>
      <c r="D50">
        <v>8.6885428554648314E-3</v>
      </c>
      <c r="E50">
        <v>2.5594393618120881E-2</v>
      </c>
      <c r="G50" s="2">
        <v>45860</v>
      </c>
      <c r="H50">
        <v>97.375198236092601</v>
      </c>
      <c r="I50">
        <v>-0.46064031118699234</v>
      </c>
      <c r="J50">
        <v>-4.7082982885089386E-3</v>
      </c>
      <c r="K50">
        <v>9.9328955700550559E-4</v>
      </c>
      <c r="M50" s="2">
        <v>45860</v>
      </c>
      <c r="N50">
        <v>26120</v>
      </c>
      <c r="O50">
        <v>-10</v>
      </c>
      <c r="P50">
        <v>-3.8270187523914423E-4</v>
      </c>
      <c r="Q50">
        <v>1.1546642154302011E-3</v>
      </c>
    </row>
    <row r="51" spans="1:17" x14ac:dyDescent="0.25">
      <c r="A51" s="2">
        <v>45859</v>
      </c>
      <c r="B51">
        <v>3391.98828125</v>
      </c>
      <c r="C51">
        <v>45.1728515625</v>
      </c>
      <c r="D51">
        <v>1.3497264044440627E-2</v>
      </c>
      <c r="E51">
        <v>1.6905850762656049E-2</v>
      </c>
      <c r="G51" s="2">
        <v>45859</v>
      </c>
      <c r="H51">
        <v>97.835838547279593</v>
      </c>
      <c r="I51">
        <v>-0.1003984243963032</v>
      </c>
      <c r="J51">
        <v>-1.0251407191124162E-3</v>
      </c>
      <c r="K51">
        <v>5.7015878455144442E-3</v>
      </c>
      <c r="M51" s="2">
        <v>45859</v>
      </c>
      <c r="N51">
        <v>26130</v>
      </c>
      <c r="O51">
        <v>-10</v>
      </c>
      <c r="P51">
        <v>-3.8255547054322214E-4</v>
      </c>
      <c r="Q51">
        <v>1.5373660906693454E-3</v>
      </c>
    </row>
    <row r="52" spans="1:17" x14ac:dyDescent="0.25">
      <c r="A52" s="2">
        <v>45858</v>
      </c>
      <c r="B52">
        <v>3346.8154296875</v>
      </c>
      <c r="C52">
        <v>-5.039306640625</v>
      </c>
      <c r="D52">
        <v>-1.5034382564399484E-3</v>
      </c>
      <c r="E52">
        <v>3.4085867182154228E-3</v>
      </c>
      <c r="G52" s="2">
        <v>45858</v>
      </c>
      <c r="H52">
        <v>97.936236971675896</v>
      </c>
      <c r="I52">
        <v>1.3823322276010686E-2</v>
      </c>
      <c r="J52">
        <v>1.4116606975700385E-4</v>
      </c>
      <c r="K52">
        <v>6.7267285646268604E-3</v>
      </c>
      <c r="M52" s="2">
        <v>45856</v>
      </c>
      <c r="N52">
        <v>26140</v>
      </c>
      <c r="O52">
        <v>5</v>
      </c>
      <c r="P52">
        <v>1.9131432944319293E-4</v>
      </c>
      <c r="Q52">
        <v>1.9199215612125675E-3</v>
      </c>
    </row>
    <row r="53" spans="1:17" x14ac:dyDescent="0.25">
      <c r="A53" s="2">
        <v>45857</v>
      </c>
      <c r="B53">
        <v>3351.854736328125</v>
      </c>
      <c r="C53">
        <v>2.99951171875</v>
      </c>
      <c r="D53">
        <v>8.9568270873807698E-4</v>
      </c>
      <c r="E53">
        <v>4.9120249746553712E-3</v>
      </c>
      <c r="G53" s="2">
        <v>45857</v>
      </c>
      <c r="H53">
        <v>97.922413649399886</v>
      </c>
      <c r="I53">
        <v>-0.5468593984653296</v>
      </c>
      <c r="J53">
        <v>-5.5536045056360228E-3</v>
      </c>
      <c r="K53">
        <v>6.5855624948698566E-3</v>
      </c>
      <c r="M53" s="2">
        <v>45855</v>
      </c>
      <c r="N53">
        <v>26135</v>
      </c>
      <c r="O53">
        <v>-5</v>
      </c>
      <c r="P53">
        <v>-1.9127773527161107E-4</v>
      </c>
      <c r="Q53">
        <v>1.7286072317693746E-3</v>
      </c>
    </row>
    <row r="54" spans="1:17" x14ac:dyDescent="0.25">
      <c r="A54" s="2">
        <v>45856</v>
      </c>
      <c r="B54">
        <v>3348.855224609375</v>
      </c>
      <c r="C54">
        <v>10.104248046875</v>
      </c>
      <c r="D54">
        <v>3.0263556994232221E-3</v>
      </c>
      <c r="E54">
        <v>4.0163422659172943E-3</v>
      </c>
      <c r="G54" s="2">
        <v>45856</v>
      </c>
      <c r="H54">
        <v>98.469273047865215</v>
      </c>
      <c r="I54">
        <v>-4.4358095515377727E-3</v>
      </c>
      <c r="J54">
        <v>-4.50456228673346E-5</v>
      </c>
      <c r="K54">
        <v>1.2139167000505879E-2</v>
      </c>
      <c r="M54" s="2">
        <v>45854</v>
      </c>
      <c r="N54">
        <v>26140</v>
      </c>
      <c r="O54">
        <v>20</v>
      </c>
      <c r="P54">
        <v>7.6569678407345521E-4</v>
      </c>
      <c r="Q54">
        <v>1.9198849670409857E-3</v>
      </c>
    </row>
    <row r="55" spans="1:17" x14ac:dyDescent="0.25">
      <c r="A55" s="2">
        <v>45855</v>
      </c>
      <c r="B55">
        <v>3338.7509765625</v>
      </c>
      <c r="C55">
        <v>-6.223876953125</v>
      </c>
      <c r="D55">
        <v>-1.860664795905298E-3</v>
      </c>
      <c r="E55">
        <v>9.8998656649407213E-4</v>
      </c>
      <c r="G55" s="2">
        <v>45855</v>
      </c>
      <c r="H55">
        <v>98.473708857416753</v>
      </c>
      <c r="I55">
        <v>0.17669966691842376</v>
      </c>
      <c r="J55">
        <v>1.7976097988492423E-3</v>
      </c>
      <c r="K55">
        <v>1.2184212623373214E-2</v>
      </c>
      <c r="M55" s="2">
        <v>45853</v>
      </c>
      <c r="N55">
        <v>26120</v>
      </c>
      <c r="O55">
        <v>20</v>
      </c>
      <c r="P55">
        <v>7.6628352490426543E-4</v>
      </c>
      <c r="Q55">
        <v>1.1541881829675305E-3</v>
      </c>
    </row>
    <row r="56" spans="1:17" x14ac:dyDescent="0.25">
      <c r="A56" s="2">
        <v>45854</v>
      </c>
      <c r="B56">
        <v>3344.974853515625</v>
      </c>
      <c r="C56">
        <v>13.35595703125</v>
      </c>
      <c r="D56">
        <v>4.008848984901503E-3</v>
      </c>
      <c r="E56">
        <v>2.8506513623993701E-3</v>
      </c>
      <c r="G56" s="2">
        <v>45854</v>
      </c>
      <c r="H56">
        <v>98.297009190498329</v>
      </c>
      <c r="I56">
        <v>-0.30202011557209119</v>
      </c>
      <c r="J56">
        <v>-3.0631144920764131E-3</v>
      </c>
      <c r="K56">
        <v>1.0386602824523972E-2</v>
      </c>
      <c r="M56" s="2">
        <v>45852</v>
      </c>
      <c r="N56">
        <v>26100</v>
      </c>
      <c r="O56">
        <v>-8</v>
      </c>
      <c r="P56">
        <v>-3.0641948827947463E-4</v>
      </c>
      <c r="Q56">
        <v>3.8790465806326502E-4</v>
      </c>
    </row>
    <row r="57" spans="1:17" x14ac:dyDescent="0.25">
      <c r="A57" s="2">
        <v>45853</v>
      </c>
      <c r="B57">
        <v>3331.618896484375</v>
      </c>
      <c r="C57">
        <v>-13.451904296875</v>
      </c>
      <c r="D57">
        <v>-4.0214109350789062E-3</v>
      </c>
      <c r="E57">
        <v>-1.1581976225021329E-3</v>
      </c>
      <c r="G57" s="2">
        <v>45853</v>
      </c>
      <c r="H57">
        <v>98.59902930607042</v>
      </c>
      <c r="I57">
        <v>0.51921843311856719</v>
      </c>
      <c r="J57">
        <v>5.2938359943530688E-3</v>
      </c>
      <c r="K57">
        <v>1.3449717316600385E-2</v>
      </c>
      <c r="M57" s="2">
        <v>45849</v>
      </c>
      <c r="N57">
        <v>26108</v>
      </c>
      <c r="O57">
        <v>-5</v>
      </c>
      <c r="P57">
        <v>-1.9147551028220189E-4</v>
      </c>
      <c r="Q57">
        <v>6.9432414634273965E-4</v>
      </c>
    </row>
    <row r="58" spans="1:17" x14ac:dyDescent="0.25">
      <c r="A58" s="2">
        <v>45852</v>
      </c>
      <c r="B58">
        <v>3345.07080078125</v>
      </c>
      <c r="C58">
        <v>-16.578369140625</v>
      </c>
      <c r="D58">
        <v>-4.9316178764158281E-3</v>
      </c>
      <c r="E58">
        <v>2.8632133125767734E-3</v>
      </c>
      <c r="G58" s="2">
        <v>45852</v>
      </c>
      <c r="H58">
        <v>98.079810872951853</v>
      </c>
      <c r="I58">
        <v>2.8018853240041608E-3</v>
      </c>
      <c r="J58">
        <v>2.8568217494973069E-5</v>
      </c>
      <c r="K58">
        <v>8.1558813222473159E-3</v>
      </c>
      <c r="M58" s="2">
        <v>45848</v>
      </c>
      <c r="N58">
        <v>26113</v>
      </c>
      <c r="O58">
        <v>-25</v>
      </c>
      <c r="P58">
        <v>-9.5646185630116065E-4</v>
      </c>
      <c r="Q58">
        <v>8.8579965662494153E-4</v>
      </c>
    </row>
    <row r="59" spans="1:17" x14ac:dyDescent="0.25">
      <c r="A59" s="2">
        <v>45851</v>
      </c>
      <c r="B59">
        <v>3361.649169921875</v>
      </c>
      <c r="C59">
        <v>8.802490234375</v>
      </c>
      <c r="D59">
        <v>2.6253780966791762E-3</v>
      </c>
      <c r="E59">
        <v>7.7948311889926014E-3</v>
      </c>
      <c r="G59" s="2">
        <v>45851</v>
      </c>
      <c r="H59">
        <v>98.077008987627849</v>
      </c>
      <c r="I59">
        <v>4.3671597650813965E-3</v>
      </c>
      <c r="J59">
        <v>4.4529847301744141E-5</v>
      </c>
      <c r="K59">
        <v>8.1273131047523428E-3</v>
      </c>
      <c r="M59" s="2">
        <v>45847</v>
      </c>
      <c r="N59">
        <v>26138</v>
      </c>
      <c r="O59">
        <v>28</v>
      </c>
      <c r="P59">
        <v>1.0723860589811895E-3</v>
      </c>
      <c r="Q59">
        <v>1.8422615129261022E-3</v>
      </c>
    </row>
    <row r="60" spans="1:17" x14ac:dyDescent="0.25">
      <c r="A60" s="2">
        <v>45850</v>
      </c>
      <c r="B60">
        <v>3352.8466796875</v>
      </c>
      <c r="C60">
        <v>4.13623046875</v>
      </c>
      <c r="D60">
        <v>1.2351711297449164E-3</v>
      </c>
      <c r="E60">
        <v>5.1694530923134252E-3</v>
      </c>
      <c r="G60" s="2">
        <v>45850</v>
      </c>
      <c r="H60">
        <v>98.072641827862768</v>
      </c>
      <c r="I60">
        <v>0.23112149801352189</v>
      </c>
      <c r="J60">
        <v>2.3622026439731325E-3</v>
      </c>
      <c r="K60">
        <v>8.0827832574505987E-3</v>
      </c>
      <c r="M60" s="2">
        <v>45846</v>
      </c>
      <c r="N60">
        <v>26110</v>
      </c>
      <c r="O60">
        <v>-10</v>
      </c>
      <c r="P60">
        <v>-3.828483920367276E-4</v>
      </c>
      <c r="Q60">
        <v>7.6987545394491264E-4</v>
      </c>
    </row>
    <row r="61" spans="1:17" x14ac:dyDescent="0.25">
      <c r="A61" s="2">
        <v>45849</v>
      </c>
      <c r="B61">
        <v>3348.71044921875</v>
      </c>
      <c r="C61">
        <v>28.4765625</v>
      </c>
      <c r="D61">
        <v>8.5766736535968224E-3</v>
      </c>
      <c r="E61">
        <v>3.9342819625685088E-3</v>
      </c>
      <c r="G61" s="2">
        <v>45849</v>
      </c>
      <c r="H61">
        <v>97.841520329849246</v>
      </c>
      <c r="I61">
        <v>0.31431980893979983</v>
      </c>
      <c r="J61">
        <v>3.222893790254977E-3</v>
      </c>
      <c r="K61">
        <v>5.7205806134774662E-3</v>
      </c>
      <c r="M61" s="2">
        <v>45845</v>
      </c>
      <c r="N61">
        <v>26120</v>
      </c>
      <c r="O61">
        <v>-38</v>
      </c>
      <c r="P61">
        <v>-1.4527104518694545E-3</v>
      </c>
      <c r="Q61">
        <v>1.1527238459816402E-3</v>
      </c>
    </row>
    <row r="62" spans="1:17" x14ac:dyDescent="0.25">
      <c r="A62" s="2">
        <v>45848</v>
      </c>
      <c r="B62">
        <v>3320.23388671875</v>
      </c>
      <c r="C62">
        <v>5.082275390625</v>
      </c>
      <c r="D62">
        <v>1.5330446345978022E-3</v>
      </c>
      <c r="E62">
        <v>-4.6423916910283136E-3</v>
      </c>
      <c r="G62" s="2">
        <v>45848</v>
      </c>
      <c r="H62">
        <v>97.527200520909446</v>
      </c>
      <c r="I62">
        <v>8.1007982946360357E-2</v>
      </c>
      <c r="J62">
        <v>8.3130988329593869E-4</v>
      </c>
      <c r="K62">
        <v>2.4976868232224891E-3</v>
      </c>
      <c r="M62" s="2">
        <v>45842</v>
      </c>
      <c r="N62">
        <v>26158</v>
      </c>
      <c r="O62">
        <v>-17</v>
      </c>
      <c r="P62">
        <v>-6.4947468958931331E-4</v>
      </c>
      <c r="Q62">
        <v>2.6054342978510947E-3</v>
      </c>
    </row>
    <row r="63" spans="1:17" x14ac:dyDescent="0.25">
      <c r="A63" s="2">
        <v>45847</v>
      </c>
      <c r="B63">
        <v>3315.151611328125</v>
      </c>
      <c r="C63">
        <v>13.3212890625</v>
      </c>
      <c r="D63">
        <v>4.0345165445567766E-3</v>
      </c>
      <c r="E63">
        <v>-6.1754363256261158E-3</v>
      </c>
      <c r="G63" s="2">
        <v>45847</v>
      </c>
      <c r="H63">
        <v>97.446192537963086</v>
      </c>
      <c r="I63">
        <v>-1.3660853830103292E-2</v>
      </c>
      <c r="J63">
        <v>-1.4016903734903607E-4</v>
      </c>
      <c r="K63">
        <v>1.6663769399265504E-3</v>
      </c>
      <c r="M63" s="2">
        <v>45841</v>
      </c>
      <c r="N63">
        <v>26175</v>
      </c>
      <c r="O63">
        <v>25</v>
      </c>
      <c r="P63">
        <v>9.5602294455066072E-4</v>
      </c>
      <c r="Q63">
        <v>3.254908987440408E-3</v>
      </c>
    </row>
    <row r="64" spans="1:17" x14ac:dyDescent="0.25">
      <c r="A64" s="2">
        <v>45846</v>
      </c>
      <c r="B64">
        <v>3301.830322265625</v>
      </c>
      <c r="C64">
        <v>-29.394775390625</v>
      </c>
      <c r="D64">
        <v>-8.8240135472401615E-3</v>
      </c>
      <c r="E64">
        <v>-1.0209952870182892E-2</v>
      </c>
      <c r="G64" s="2">
        <v>45846</v>
      </c>
      <c r="H64">
        <v>97.459853391793189</v>
      </c>
      <c r="I64">
        <v>0.10458351675801225</v>
      </c>
      <c r="J64">
        <v>1.0742460772001916E-3</v>
      </c>
      <c r="K64">
        <v>1.8065459772755865E-3</v>
      </c>
      <c r="M64" s="2">
        <v>45840</v>
      </c>
      <c r="N64">
        <v>26150</v>
      </c>
      <c r="O64">
        <v>40</v>
      </c>
      <c r="P64">
        <v>1.5319800842588105E-3</v>
      </c>
      <c r="Q64">
        <v>2.2988860428897473E-3</v>
      </c>
    </row>
    <row r="65" spans="1:17" x14ac:dyDescent="0.25">
      <c r="A65" s="2">
        <v>45845</v>
      </c>
      <c r="B65">
        <v>3331.22509765625</v>
      </c>
      <c r="C65">
        <v>3.900390625</v>
      </c>
      <c r="D65">
        <v>1.1722302355274827E-3</v>
      </c>
      <c r="E65">
        <v>-1.3859393229427308E-3</v>
      </c>
      <c r="G65" s="2">
        <v>45845</v>
      </c>
      <c r="H65">
        <v>97.355269875035177</v>
      </c>
      <c r="I65">
        <v>6.9289942764342527E-2</v>
      </c>
      <c r="J65">
        <v>7.1222947862148445E-4</v>
      </c>
      <c r="K65">
        <v>7.3229990007539492E-4</v>
      </c>
      <c r="M65" s="2">
        <v>45839</v>
      </c>
      <c r="N65">
        <v>26110</v>
      </c>
      <c r="O65">
        <v>-8</v>
      </c>
      <c r="P65">
        <v>-3.063021670878241E-4</v>
      </c>
      <c r="Q65">
        <v>7.669059586309368E-4</v>
      </c>
    </row>
    <row r="66" spans="1:17" x14ac:dyDescent="0.25">
      <c r="A66" s="2">
        <v>45844</v>
      </c>
      <c r="B66">
        <v>3327.32470703125</v>
      </c>
      <c r="C66">
        <v>-8.53369140625</v>
      </c>
      <c r="D66">
        <v>-2.5581695584702135E-3</v>
      </c>
      <c r="E66">
        <v>-2.5581695584702135E-3</v>
      </c>
      <c r="G66" s="2">
        <v>45844</v>
      </c>
      <c r="H66">
        <v>97.285979932270834</v>
      </c>
      <c r="I66">
        <v>1.9525314306605424E-3</v>
      </c>
      <c r="J66">
        <v>2.007042145391047E-5</v>
      </c>
      <c r="K66">
        <v>2.007042145391047E-5</v>
      </c>
      <c r="M66" s="2">
        <v>45838</v>
      </c>
      <c r="N66">
        <v>26118</v>
      </c>
      <c r="O66">
        <v>28</v>
      </c>
      <c r="P66">
        <v>1.0732081257187609E-3</v>
      </c>
      <c r="Q66">
        <v>1.0732081257187609E-3</v>
      </c>
    </row>
  </sheetData>
  <mergeCells count="9">
    <mergeCell ref="A45:E45"/>
    <mergeCell ref="G45:K45"/>
    <mergeCell ref="M45:Q45"/>
    <mergeCell ref="A1:E1"/>
    <mergeCell ref="G1:K1"/>
    <mergeCell ref="M1:Q1"/>
    <mergeCell ref="A23:E23"/>
    <mergeCell ref="G23:K23"/>
    <mergeCell ref="M23:Q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4669E-E941-449A-A06F-931029850F8C}">
  <dimension ref="A1:H181"/>
  <sheetViews>
    <sheetView workbookViewId="0">
      <selection activeCell="K2" sqref="K2"/>
    </sheetView>
  </sheetViews>
  <sheetFormatPr defaultRowHeight="15" x14ac:dyDescent="0.25"/>
  <cols>
    <col min="1" max="1" width="14.85546875" bestFit="1" customWidth="1"/>
    <col min="2" max="2" width="9.5703125" bestFit="1" customWidth="1"/>
    <col min="3" max="3" width="12" bestFit="1" customWidth="1"/>
    <col min="4" max="5" width="12.7109375" bestFit="1" customWidth="1"/>
    <col min="6" max="6" width="14.28515625" bestFit="1" customWidth="1"/>
    <col min="7" max="7" width="11" bestFit="1" customWidth="1"/>
    <col min="8" max="8" width="12.5703125" bestFit="1" customWidth="1"/>
    <col min="9" max="9" width="11.42578125" bestFit="1" customWidth="1"/>
    <col min="10" max="10" width="10.28515625" bestFit="1" customWidth="1"/>
    <col min="11" max="11" width="6.7109375" bestFit="1" customWidth="1"/>
  </cols>
  <sheetData>
    <row r="1" spans="1:8" x14ac:dyDescent="0.25">
      <c r="A1" t="s">
        <v>28</v>
      </c>
      <c r="B1" t="s">
        <v>19</v>
      </c>
      <c r="C1" t="s">
        <v>29</v>
      </c>
      <c r="D1" t="s">
        <v>47</v>
      </c>
      <c r="E1" t="s">
        <v>30</v>
      </c>
      <c r="F1" t="s">
        <v>38</v>
      </c>
      <c r="G1" t="s">
        <v>31</v>
      </c>
      <c r="H1" t="s">
        <v>32</v>
      </c>
    </row>
    <row r="2" spans="1:8" x14ac:dyDescent="0.25">
      <c r="A2" s="1">
        <v>45863</v>
      </c>
      <c r="B2" t="s">
        <v>24</v>
      </c>
      <c r="C2">
        <v>1531.1300048828125</v>
      </c>
      <c r="D2">
        <v>10.1099853515625</v>
      </c>
      <c r="E2">
        <v>6.6468456836472622E-3</v>
      </c>
      <c r="F2">
        <v>0.11080187511320216</v>
      </c>
      <c r="G2" t="s">
        <v>39</v>
      </c>
      <c r="H2" t="s">
        <v>33</v>
      </c>
    </row>
    <row r="3" spans="1:8" x14ac:dyDescent="0.25">
      <c r="A3" s="1">
        <v>45862</v>
      </c>
      <c r="B3" t="s">
        <v>24</v>
      </c>
      <c r="C3">
        <v>1521.02001953125</v>
      </c>
      <c r="D3">
        <v>8.7099609375</v>
      </c>
      <c r="E3">
        <v>5.75937512813951E-3</v>
      </c>
      <c r="F3">
        <v>0.1041550294295549</v>
      </c>
      <c r="G3" t="s">
        <v>39</v>
      </c>
      <c r="H3" t="s">
        <v>33</v>
      </c>
    </row>
    <row r="4" spans="1:8" x14ac:dyDescent="0.25">
      <c r="A4" s="1">
        <v>45861</v>
      </c>
      <c r="B4" t="s">
        <v>24</v>
      </c>
      <c r="C4">
        <v>1512.31005859375</v>
      </c>
      <c r="D4">
        <v>2.77001953125</v>
      </c>
      <c r="E4">
        <v>1.835008982584041E-3</v>
      </c>
      <c r="F4">
        <v>9.8395654301415392E-2</v>
      </c>
      <c r="G4" t="s">
        <v>39</v>
      </c>
      <c r="H4" t="s">
        <v>33</v>
      </c>
    </row>
    <row r="5" spans="1:8" x14ac:dyDescent="0.25">
      <c r="A5" s="1">
        <v>45860</v>
      </c>
      <c r="B5" t="s">
        <v>24</v>
      </c>
      <c r="C5">
        <v>1509.5400390625</v>
      </c>
      <c r="D5">
        <v>24.489990234375</v>
      </c>
      <c r="E5">
        <v>1.6491020119961952E-2</v>
      </c>
      <c r="F5">
        <v>9.6560645318831351E-2</v>
      </c>
      <c r="G5" t="s">
        <v>39</v>
      </c>
      <c r="H5" t="s">
        <v>33</v>
      </c>
    </row>
    <row r="6" spans="1:8" x14ac:dyDescent="0.25">
      <c r="A6" s="1">
        <v>45859</v>
      </c>
      <c r="B6" t="s">
        <v>24</v>
      </c>
      <c r="C6">
        <v>1485.050048828125</v>
      </c>
      <c r="D6">
        <v>-12.22998046875</v>
      </c>
      <c r="E6">
        <v>-8.1681316984459906E-3</v>
      </c>
      <c r="F6">
        <v>8.0069625198869399E-2</v>
      </c>
      <c r="G6" t="s">
        <v>39</v>
      </c>
      <c r="H6" t="s">
        <v>33</v>
      </c>
    </row>
    <row r="7" spans="1:8" x14ac:dyDescent="0.25">
      <c r="A7" s="1">
        <v>45856</v>
      </c>
      <c r="B7" t="s">
        <v>24</v>
      </c>
      <c r="C7">
        <v>1497.280029296875</v>
      </c>
      <c r="D7">
        <v>7.27001953125</v>
      </c>
      <c r="E7">
        <v>4.8791749609746748E-3</v>
      </c>
      <c r="F7">
        <v>8.8237756897315389E-2</v>
      </c>
      <c r="G7" t="s">
        <v>39</v>
      </c>
      <c r="H7" t="s">
        <v>33</v>
      </c>
    </row>
    <row r="8" spans="1:8" x14ac:dyDescent="0.25">
      <c r="A8" s="1">
        <v>45855</v>
      </c>
      <c r="B8" t="s">
        <v>24</v>
      </c>
      <c r="C8">
        <v>1490.010009765625</v>
      </c>
      <c r="D8">
        <v>14.5400390625</v>
      </c>
      <c r="E8">
        <v>9.8545137150918283E-3</v>
      </c>
      <c r="F8">
        <v>8.3358581936340714E-2</v>
      </c>
      <c r="G8" t="s">
        <v>39</v>
      </c>
      <c r="H8" t="s">
        <v>33</v>
      </c>
    </row>
    <row r="9" spans="1:8" x14ac:dyDescent="0.25">
      <c r="A9" s="1">
        <v>45854</v>
      </c>
      <c r="B9" t="s">
        <v>24</v>
      </c>
      <c r="C9">
        <v>1475.469970703125</v>
      </c>
      <c r="D9">
        <v>14.8199462890625</v>
      </c>
      <c r="E9">
        <v>1.0146130860475999E-2</v>
      </c>
      <c r="F9">
        <v>7.3504068221248886E-2</v>
      </c>
      <c r="G9" t="s">
        <v>39</v>
      </c>
      <c r="H9" t="s">
        <v>33</v>
      </c>
    </row>
    <row r="10" spans="1:8" x14ac:dyDescent="0.25">
      <c r="A10" s="1">
        <v>45853</v>
      </c>
      <c r="B10" t="s">
        <v>24</v>
      </c>
      <c r="C10">
        <v>1460.6500244140625</v>
      </c>
      <c r="D10">
        <v>-9.77001953125</v>
      </c>
      <c r="E10">
        <v>-6.6443731989913601E-3</v>
      </c>
      <c r="F10">
        <v>6.3357937360772887E-2</v>
      </c>
      <c r="G10" t="s">
        <v>39</v>
      </c>
      <c r="H10" t="s">
        <v>33</v>
      </c>
    </row>
    <row r="11" spans="1:8" x14ac:dyDescent="0.25">
      <c r="A11" s="1">
        <v>45852</v>
      </c>
      <c r="B11" t="s">
        <v>24</v>
      </c>
      <c r="C11">
        <v>1470.4200439453125</v>
      </c>
      <c r="D11">
        <v>12.6600341796875</v>
      </c>
      <c r="E11">
        <v>8.6845805172848234E-3</v>
      </c>
      <c r="F11">
        <v>7.0002310559764247E-2</v>
      </c>
      <c r="G11" t="s">
        <v>39</v>
      </c>
      <c r="H11" t="s">
        <v>33</v>
      </c>
    </row>
    <row r="12" spans="1:8" x14ac:dyDescent="0.25">
      <c r="A12" s="1">
        <v>45849</v>
      </c>
      <c r="B12" t="s">
        <v>24</v>
      </c>
      <c r="C12">
        <v>1457.760009765625</v>
      </c>
      <c r="D12">
        <v>12.1199951171875</v>
      </c>
      <c r="E12">
        <v>8.3838265366049658E-3</v>
      </c>
      <c r="F12">
        <v>6.1317730042479424E-2</v>
      </c>
      <c r="G12" t="s">
        <v>39</v>
      </c>
      <c r="H12" t="s">
        <v>33</v>
      </c>
    </row>
    <row r="13" spans="1:8" x14ac:dyDescent="0.25">
      <c r="A13" s="1">
        <v>45848</v>
      </c>
      <c r="B13" t="s">
        <v>24</v>
      </c>
      <c r="C13">
        <v>1445.6400146484375</v>
      </c>
      <c r="D13">
        <v>14.320068359375</v>
      </c>
      <c r="E13">
        <v>1.0004798994454056E-2</v>
      </c>
      <c r="F13">
        <v>5.2933903505874458E-2</v>
      </c>
      <c r="G13" t="s">
        <v>39</v>
      </c>
      <c r="H13" t="s">
        <v>33</v>
      </c>
    </row>
    <row r="14" spans="1:8" x14ac:dyDescent="0.25">
      <c r="A14" s="1">
        <v>45847</v>
      </c>
      <c r="B14" t="s">
        <v>24</v>
      </c>
      <c r="C14">
        <v>1431.3199462890625</v>
      </c>
      <c r="D14">
        <v>15.8599853515625</v>
      </c>
      <c r="E14">
        <v>1.1204827963525066E-2</v>
      </c>
      <c r="F14">
        <v>4.2929104511420402E-2</v>
      </c>
      <c r="G14" t="s">
        <v>39</v>
      </c>
      <c r="H14" t="s">
        <v>33</v>
      </c>
    </row>
    <row r="15" spans="1:8" x14ac:dyDescent="0.25">
      <c r="A15" s="1">
        <v>45846</v>
      </c>
      <c r="B15" t="s">
        <v>24</v>
      </c>
      <c r="C15">
        <v>1415.4599609375</v>
      </c>
      <c r="D15">
        <v>13.39990234375</v>
      </c>
      <c r="E15">
        <v>9.5572955392437819E-3</v>
      </c>
      <c r="F15">
        <v>3.1724276547895336E-2</v>
      </c>
      <c r="G15" t="s">
        <v>39</v>
      </c>
      <c r="H15" t="s">
        <v>33</v>
      </c>
    </row>
    <row r="16" spans="1:8" x14ac:dyDescent="0.25">
      <c r="A16" s="1">
        <v>45845</v>
      </c>
      <c r="B16" t="s">
        <v>24</v>
      </c>
      <c r="C16">
        <v>1402.06005859375</v>
      </c>
      <c r="D16">
        <v>15.090087890625</v>
      </c>
      <c r="E16">
        <v>1.0879895173920184E-2</v>
      </c>
      <c r="F16">
        <v>2.2166981008651554E-2</v>
      </c>
      <c r="G16" t="s">
        <v>39</v>
      </c>
      <c r="H16" t="s">
        <v>33</v>
      </c>
    </row>
    <row r="17" spans="1:8" x14ac:dyDescent="0.25">
      <c r="A17" s="1">
        <v>45842</v>
      </c>
      <c r="B17" t="s">
        <v>24</v>
      </c>
      <c r="C17">
        <v>1386.969970703125</v>
      </c>
      <c r="D17">
        <v>5.010009765625</v>
      </c>
      <c r="E17">
        <v>3.6252929949043278E-3</v>
      </c>
      <c r="F17">
        <v>1.128708583473137E-2</v>
      </c>
      <c r="G17" t="s">
        <v>39</v>
      </c>
      <c r="H17" t="s">
        <v>33</v>
      </c>
    </row>
    <row r="18" spans="1:8" x14ac:dyDescent="0.25">
      <c r="A18" s="1">
        <v>45841</v>
      </c>
      <c r="B18" t="s">
        <v>24</v>
      </c>
      <c r="C18">
        <v>1381.9599609375</v>
      </c>
      <c r="D18">
        <v>-2.6300048828125</v>
      </c>
      <c r="E18">
        <v>-1.8994828416616372E-3</v>
      </c>
      <c r="F18">
        <v>7.6617928398270418E-3</v>
      </c>
      <c r="G18" t="s">
        <v>39</v>
      </c>
      <c r="H18" t="s">
        <v>33</v>
      </c>
    </row>
    <row r="19" spans="1:8" x14ac:dyDescent="0.25">
      <c r="A19" s="1">
        <v>45840</v>
      </c>
      <c r="B19" t="s">
        <v>24</v>
      </c>
      <c r="C19">
        <v>1384.5899658203125</v>
      </c>
      <c r="D19">
        <v>6.75</v>
      </c>
      <c r="E19">
        <v>4.8989724260040113E-3</v>
      </c>
      <c r="F19">
        <v>9.561275681488679E-3</v>
      </c>
      <c r="G19" t="s">
        <v>39</v>
      </c>
      <c r="H19" t="s">
        <v>33</v>
      </c>
    </row>
    <row r="20" spans="1:8" x14ac:dyDescent="0.25">
      <c r="A20" s="1">
        <v>45839</v>
      </c>
      <c r="B20" t="s">
        <v>24</v>
      </c>
      <c r="C20">
        <v>1377.8399658203125</v>
      </c>
      <c r="D20">
        <v>1.77001953125</v>
      </c>
      <c r="E20">
        <v>1.2862860176718893E-3</v>
      </c>
      <c r="F20">
        <v>4.6623032554846677E-3</v>
      </c>
      <c r="G20" t="s">
        <v>39</v>
      </c>
      <c r="H20" t="s">
        <v>33</v>
      </c>
    </row>
    <row r="21" spans="1:8" x14ac:dyDescent="0.25">
      <c r="A21" s="1">
        <v>45838</v>
      </c>
      <c r="B21" t="s">
        <v>24</v>
      </c>
      <c r="C21">
        <v>1376.0699462890625</v>
      </c>
      <c r="D21">
        <v>4.6300048828125</v>
      </c>
      <c r="E21">
        <v>3.3760172378127784E-3</v>
      </c>
      <c r="F21">
        <v>3.3760172378127784E-3</v>
      </c>
      <c r="G21" t="s">
        <v>39</v>
      </c>
      <c r="H21" t="s">
        <v>33</v>
      </c>
    </row>
    <row r="22" spans="1:8" x14ac:dyDescent="0.25">
      <c r="A22" s="1">
        <v>45863</v>
      </c>
      <c r="B22" t="s">
        <v>25</v>
      </c>
      <c r="C22">
        <v>1669.3299560546875</v>
      </c>
      <c r="D22">
        <v>8.0999755859375</v>
      </c>
      <c r="E22">
        <v>4.8758905637207306E-3</v>
      </c>
      <c r="F22">
        <v>0.1241201605164064</v>
      </c>
      <c r="G22" t="s">
        <v>39</v>
      </c>
      <c r="H22" t="s">
        <v>33</v>
      </c>
    </row>
    <row r="23" spans="1:8" x14ac:dyDescent="0.25">
      <c r="A23" s="1">
        <v>45862</v>
      </c>
      <c r="B23" t="s">
        <v>25</v>
      </c>
      <c r="C23">
        <v>1661.22998046875</v>
      </c>
      <c r="D23">
        <v>8.219970703125</v>
      </c>
      <c r="E23">
        <v>4.9727289336201075E-3</v>
      </c>
      <c r="F23">
        <v>0.11924426995268567</v>
      </c>
      <c r="G23" t="s">
        <v>39</v>
      </c>
      <c r="H23" t="s">
        <v>33</v>
      </c>
    </row>
    <row r="24" spans="1:8" x14ac:dyDescent="0.25">
      <c r="A24" s="1">
        <v>45861</v>
      </c>
      <c r="B24" t="s">
        <v>25</v>
      </c>
      <c r="C24">
        <v>1653.010009765625</v>
      </c>
      <c r="D24">
        <v>-2.969970703125</v>
      </c>
      <c r="E24">
        <v>-1.7934822510863313E-3</v>
      </c>
      <c r="F24">
        <v>0.11427154101906556</v>
      </c>
      <c r="G24" t="s">
        <v>39</v>
      </c>
      <c r="H24" t="s">
        <v>33</v>
      </c>
    </row>
    <row r="25" spans="1:8" x14ac:dyDescent="0.25">
      <c r="A25" s="1">
        <v>45860</v>
      </c>
      <c r="B25" t="s">
        <v>25</v>
      </c>
      <c r="C25">
        <v>1655.97998046875</v>
      </c>
      <c r="D25">
        <v>27.919921875</v>
      </c>
      <c r="E25">
        <v>1.714919651005764E-2</v>
      </c>
      <c r="F25">
        <v>0.11606502327015189</v>
      </c>
      <c r="G25" t="s">
        <v>39</v>
      </c>
      <c r="H25" t="s">
        <v>33</v>
      </c>
    </row>
    <row r="26" spans="1:8" x14ac:dyDescent="0.25">
      <c r="A26" s="1">
        <v>45859</v>
      </c>
      <c r="B26" t="s">
        <v>25</v>
      </c>
      <c r="C26">
        <v>1628.06005859375</v>
      </c>
      <c r="D26">
        <v>-15.8499755859375</v>
      </c>
      <c r="E26">
        <v>-9.641631997122424E-3</v>
      </c>
      <c r="F26">
        <v>9.891582676009425E-2</v>
      </c>
      <c r="G26" t="s">
        <v>39</v>
      </c>
      <c r="H26" t="s">
        <v>33</v>
      </c>
    </row>
    <row r="27" spans="1:8" x14ac:dyDescent="0.25">
      <c r="A27" s="1">
        <v>45856</v>
      </c>
      <c r="B27" t="s">
        <v>25</v>
      </c>
      <c r="C27">
        <v>1643.9100341796875</v>
      </c>
      <c r="D27">
        <v>9.2100830078125</v>
      </c>
      <c r="E27">
        <v>5.6341122425616064E-3</v>
      </c>
      <c r="F27">
        <v>0.10855745875721667</v>
      </c>
      <c r="G27" t="s">
        <v>39</v>
      </c>
      <c r="H27" t="s">
        <v>33</v>
      </c>
    </row>
    <row r="28" spans="1:8" x14ac:dyDescent="0.25">
      <c r="A28" s="1">
        <v>45855</v>
      </c>
      <c r="B28" t="s">
        <v>25</v>
      </c>
      <c r="C28">
        <v>1634.699951171875</v>
      </c>
      <c r="D28">
        <v>20.2799072265625</v>
      </c>
      <c r="E28">
        <v>1.2561729088176099E-2</v>
      </c>
      <c r="F28">
        <v>0.10292334651465507</v>
      </c>
      <c r="G28" t="s">
        <v>39</v>
      </c>
      <c r="H28" t="s">
        <v>33</v>
      </c>
    </row>
    <row r="29" spans="1:8" x14ac:dyDescent="0.25">
      <c r="A29" s="1">
        <v>45854</v>
      </c>
      <c r="B29" t="s">
        <v>25</v>
      </c>
      <c r="C29">
        <v>1614.4200439453125</v>
      </c>
      <c r="D29">
        <v>20.580078125</v>
      </c>
      <c r="E29">
        <v>1.2912261310004114E-2</v>
      </c>
      <c r="F29">
        <v>9.0361617426478968E-2</v>
      </c>
      <c r="G29" t="s">
        <v>39</v>
      </c>
      <c r="H29" t="s">
        <v>33</v>
      </c>
    </row>
    <row r="30" spans="1:8" x14ac:dyDescent="0.25">
      <c r="A30" s="1">
        <v>45853</v>
      </c>
      <c r="B30" t="s">
        <v>25</v>
      </c>
      <c r="C30">
        <v>1593.8399658203125</v>
      </c>
      <c r="D30">
        <v>-11.820068359375</v>
      </c>
      <c r="E30">
        <v>-7.3615012566553562E-3</v>
      </c>
      <c r="F30">
        <v>7.7449356116474855E-2</v>
      </c>
      <c r="G30" t="s">
        <v>39</v>
      </c>
      <c r="H30" t="s">
        <v>33</v>
      </c>
    </row>
    <row r="31" spans="1:8" x14ac:dyDescent="0.25">
      <c r="A31" s="1">
        <v>45852</v>
      </c>
      <c r="B31" t="s">
        <v>25</v>
      </c>
      <c r="C31">
        <v>1605.6600341796875</v>
      </c>
      <c r="D31">
        <v>11.6500244140625</v>
      </c>
      <c r="E31">
        <v>7.3086268860855785E-3</v>
      </c>
      <c r="F31">
        <v>8.4810857373130211E-2</v>
      </c>
      <c r="G31" t="s">
        <v>39</v>
      </c>
      <c r="H31" t="s">
        <v>33</v>
      </c>
    </row>
    <row r="32" spans="1:8" x14ac:dyDescent="0.25">
      <c r="A32" s="1">
        <v>45849</v>
      </c>
      <c r="B32" t="s">
        <v>25</v>
      </c>
      <c r="C32">
        <v>1594.010009765625</v>
      </c>
      <c r="D32">
        <v>24.6700439453125</v>
      </c>
      <c r="E32">
        <v>1.572001254197164E-2</v>
      </c>
      <c r="F32">
        <v>7.7502230487044632E-2</v>
      </c>
      <c r="G32" t="s">
        <v>39</v>
      </c>
      <c r="H32" t="s">
        <v>33</v>
      </c>
    </row>
    <row r="33" spans="1:8" x14ac:dyDescent="0.25">
      <c r="A33" s="1">
        <v>45848</v>
      </c>
      <c r="B33" t="s">
        <v>25</v>
      </c>
      <c r="C33">
        <v>1569.3399658203125</v>
      </c>
      <c r="D33">
        <v>26.0699462890625</v>
      </c>
      <c r="E33">
        <v>1.6892666843214554E-2</v>
      </c>
      <c r="F33">
        <v>6.1782217945072992E-2</v>
      </c>
      <c r="G33" t="s">
        <v>39</v>
      </c>
      <c r="H33" t="s">
        <v>33</v>
      </c>
    </row>
    <row r="34" spans="1:8" x14ac:dyDescent="0.25">
      <c r="A34" s="1">
        <v>45847</v>
      </c>
      <c r="B34" t="s">
        <v>25</v>
      </c>
      <c r="C34">
        <v>1543.27001953125</v>
      </c>
      <c r="D34">
        <v>14</v>
      </c>
      <c r="E34">
        <v>9.1546946067060375E-3</v>
      </c>
      <c r="F34">
        <v>4.4889551101858438E-2</v>
      </c>
      <c r="G34" t="s">
        <v>39</v>
      </c>
      <c r="H34" t="s">
        <v>33</v>
      </c>
    </row>
    <row r="35" spans="1:8" x14ac:dyDescent="0.25">
      <c r="A35" s="1">
        <v>45846</v>
      </c>
      <c r="B35" t="s">
        <v>25</v>
      </c>
      <c r="C35">
        <v>1529.27001953125</v>
      </c>
      <c r="D35">
        <v>20.6099853515625</v>
      </c>
      <c r="E35">
        <v>1.3661119725206339E-2</v>
      </c>
      <c r="F35">
        <v>3.5734856495152401E-2</v>
      </c>
      <c r="G35" t="s">
        <v>39</v>
      </c>
      <c r="H35" t="s">
        <v>33</v>
      </c>
    </row>
    <row r="36" spans="1:8" x14ac:dyDescent="0.25">
      <c r="A36" s="1">
        <v>45845</v>
      </c>
      <c r="B36" t="s">
        <v>25</v>
      </c>
      <c r="C36">
        <v>1508.6600341796875</v>
      </c>
      <c r="D36">
        <v>19.8900146484375</v>
      </c>
      <c r="E36">
        <v>1.3360031695627494E-2</v>
      </c>
      <c r="F36">
        <v>2.2073736769946062E-2</v>
      </c>
      <c r="G36" t="s">
        <v>39</v>
      </c>
      <c r="H36" t="s">
        <v>33</v>
      </c>
    </row>
    <row r="37" spans="1:8" x14ac:dyDescent="0.25">
      <c r="A37" s="1">
        <v>45842</v>
      </c>
      <c r="B37" t="s">
        <v>25</v>
      </c>
      <c r="C37">
        <v>1488.77001953125</v>
      </c>
      <c r="D37">
        <v>7.570068359375</v>
      </c>
      <c r="E37">
        <v>5.1107673568215883E-3</v>
      </c>
      <c r="F37">
        <v>8.7137050743185673E-3</v>
      </c>
      <c r="G37" t="s">
        <v>39</v>
      </c>
      <c r="H37" t="s">
        <v>33</v>
      </c>
    </row>
    <row r="38" spans="1:8" x14ac:dyDescent="0.25">
      <c r="A38" s="1">
        <v>45841</v>
      </c>
      <c r="B38" t="s">
        <v>25</v>
      </c>
      <c r="C38">
        <v>1481.199951171875</v>
      </c>
      <c r="D38">
        <v>-1.56005859375</v>
      </c>
      <c r="E38">
        <v>-1.0521315543143839E-3</v>
      </c>
      <c r="F38">
        <v>3.602937717496979E-3</v>
      </c>
      <c r="G38" t="s">
        <v>39</v>
      </c>
      <c r="H38" t="s">
        <v>33</v>
      </c>
    </row>
    <row r="39" spans="1:8" x14ac:dyDescent="0.25">
      <c r="A39" s="1">
        <v>45840</v>
      </c>
      <c r="B39" t="s">
        <v>25</v>
      </c>
      <c r="C39">
        <v>1482.760009765625</v>
      </c>
      <c r="D39">
        <v>6.5999755859375</v>
      </c>
      <c r="E39">
        <v>4.471043405266828E-3</v>
      </c>
      <c r="F39">
        <v>4.6550692718113629E-3</v>
      </c>
      <c r="G39" t="s">
        <v>39</v>
      </c>
      <c r="H39" t="s">
        <v>33</v>
      </c>
    </row>
    <row r="40" spans="1:8" x14ac:dyDescent="0.25">
      <c r="A40" s="1">
        <v>45839</v>
      </c>
      <c r="B40" t="s">
        <v>25</v>
      </c>
      <c r="C40">
        <v>1476.1600341796875</v>
      </c>
      <c r="D40">
        <v>-1.4000244140625</v>
      </c>
      <c r="E40">
        <v>-9.4752453947288817E-4</v>
      </c>
      <c r="F40">
        <v>1.840258665445349E-4</v>
      </c>
      <c r="G40" t="s">
        <v>39</v>
      </c>
      <c r="H40" t="s">
        <v>33</v>
      </c>
    </row>
    <row r="41" spans="1:8" x14ac:dyDescent="0.25">
      <c r="A41" s="1">
        <v>45838</v>
      </c>
      <c r="B41" t="s">
        <v>25</v>
      </c>
      <c r="C41">
        <v>1477.56005859375</v>
      </c>
      <c r="D41">
        <v>1.6700439453125</v>
      </c>
      <c r="E41">
        <v>1.1315504060174231E-3</v>
      </c>
      <c r="F41">
        <v>1.1315504060174231E-3</v>
      </c>
      <c r="G41" t="s">
        <v>39</v>
      </c>
      <c r="H41" t="s">
        <v>33</v>
      </c>
    </row>
    <row r="42" spans="1:8" x14ac:dyDescent="0.25">
      <c r="A42" s="1">
        <v>45863</v>
      </c>
      <c r="B42" t="s">
        <v>40</v>
      </c>
      <c r="C42">
        <v>1673</v>
      </c>
      <c r="D42">
        <v>17.5</v>
      </c>
      <c r="E42">
        <v>1.0570824524312794E-2</v>
      </c>
      <c r="F42">
        <v>0.13736949480961624</v>
      </c>
      <c r="G42" t="s">
        <v>41</v>
      </c>
      <c r="H42" t="s">
        <v>33</v>
      </c>
    </row>
    <row r="43" spans="1:8" x14ac:dyDescent="0.25">
      <c r="A43" s="1">
        <v>45862</v>
      </c>
      <c r="B43" t="s">
        <v>40</v>
      </c>
      <c r="C43">
        <v>1655.5</v>
      </c>
      <c r="D43">
        <v>2.5</v>
      </c>
      <c r="E43">
        <v>1.5124016938898865E-3</v>
      </c>
      <c r="F43">
        <v>0.12679867028530345</v>
      </c>
      <c r="G43" t="s">
        <v>41</v>
      </c>
      <c r="H43" t="s">
        <v>33</v>
      </c>
    </row>
    <row r="44" spans="1:8" x14ac:dyDescent="0.25">
      <c r="A44" s="1">
        <v>45861</v>
      </c>
      <c r="B44" t="s">
        <v>40</v>
      </c>
      <c r="C44">
        <v>1653</v>
      </c>
      <c r="D44">
        <v>-2</v>
      </c>
      <c r="E44">
        <v>-1.2084592145015227E-3</v>
      </c>
      <c r="F44">
        <v>0.12528626859141356</v>
      </c>
      <c r="G44" t="s">
        <v>41</v>
      </c>
      <c r="H44" t="s">
        <v>33</v>
      </c>
    </row>
    <row r="45" spans="1:8" x14ac:dyDescent="0.25">
      <c r="A45" s="1">
        <v>45860</v>
      </c>
      <c r="B45" t="s">
        <v>40</v>
      </c>
      <c r="C45">
        <v>1655</v>
      </c>
      <c r="D45">
        <v>30.5</v>
      </c>
      <c r="E45">
        <v>1.8775007694675327E-2</v>
      </c>
      <c r="F45">
        <v>0.12649472780591509</v>
      </c>
      <c r="G45" t="s">
        <v>41</v>
      </c>
      <c r="H45" t="s">
        <v>33</v>
      </c>
    </row>
    <row r="46" spans="1:8" x14ac:dyDescent="0.25">
      <c r="A46" s="1">
        <v>45859</v>
      </c>
      <c r="B46" t="s">
        <v>40</v>
      </c>
      <c r="C46">
        <v>1624.5</v>
      </c>
      <c r="D46">
        <v>-13.5</v>
      </c>
      <c r="E46">
        <v>-8.2417582417582125E-3</v>
      </c>
      <c r="F46">
        <v>0.10771972011123976</v>
      </c>
      <c r="G46" t="s">
        <v>41</v>
      </c>
      <c r="H46" t="s">
        <v>33</v>
      </c>
    </row>
    <row r="47" spans="1:8" x14ac:dyDescent="0.25">
      <c r="A47" s="1">
        <v>45856</v>
      </c>
      <c r="B47" t="s">
        <v>40</v>
      </c>
      <c r="C47">
        <v>1638</v>
      </c>
      <c r="D47">
        <v>0</v>
      </c>
      <c r="E47">
        <v>0</v>
      </c>
      <c r="F47">
        <v>0.11596147835299797</v>
      </c>
      <c r="G47" t="s">
        <v>41</v>
      </c>
      <c r="H47" t="s">
        <v>33</v>
      </c>
    </row>
    <row r="48" spans="1:8" x14ac:dyDescent="0.25">
      <c r="A48" s="1">
        <v>45855</v>
      </c>
      <c r="B48" t="s">
        <v>40</v>
      </c>
      <c r="C48">
        <v>1638</v>
      </c>
      <c r="D48">
        <v>20</v>
      </c>
      <c r="E48">
        <v>1.2360939431396822E-2</v>
      </c>
      <c r="F48">
        <v>0.11596147835299797</v>
      </c>
      <c r="G48" t="s">
        <v>41</v>
      </c>
      <c r="H48" t="s">
        <v>33</v>
      </c>
    </row>
    <row r="49" spans="1:8" x14ac:dyDescent="0.25">
      <c r="A49" s="1">
        <v>45854</v>
      </c>
      <c r="B49" t="s">
        <v>40</v>
      </c>
      <c r="C49">
        <v>1618</v>
      </c>
      <c r="D49">
        <v>24</v>
      </c>
      <c r="E49">
        <v>1.5056461731492998E-2</v>
      </c>
      <c r="F49">
        <v>0.10360053892160115</v>
      </c>
      <c r="G49" t="s">
        <v>41</v>
      </c>
      <c r="H49" t="s">
        <v>33</v>
      </c>
    </row>
    <row r="50" spans="1:8" x14ac:dyDescent="0.25">
      <c r="A50" s="1">
        <v>45853</v>
      </c>
      <c r="B50" t="s">
        <v>40</v>
      </c>
      <c r="C50">
        <v>1594</v>
      </c>
      <c r="D50">
        <v>-7.199951171875</v>
      </c>
      <c r="E50">
        <v>-4.4965971717683129E-3</v>
      </c>
      <c r="F50">
        <v>8.854407719010815E-2</v>
      </c>
      <c r="G50" t="s">
        <v>41</v>
      </c>
      <c r="H50" t="s">
        <v>33</v>
      </c>
    </row>
    <row r="51" spans="1:8" x14ac:dyDescent="0.25">
      <c r="A51" s="1">
        <v>45852</v>
      </c>
      <c r="B51" t="s">
        <v>40</v>
      </c>
      <c r="C51">
        <v>1601.199951171875</v>
      </c>
      <c r="D51">
        <v>5.2999267578125</v>
      </c>
      <c r="E51">
        <v>3.3209641435767434E-3</v>
      </c>
      <c r="F51">
        <v>9.3040674361876463E-2</v>
      </c>
      <c r="G51" t="s">
        <v>41</v>
      </c>
      <c r="H51" t="s">
        <v>33</v>
      </c>
    </row>
    <row r="52" spans="1:8" x14ac:dyDescent="0.25">
      <c r="A52" s="1">
        <v>45849</v>
      </c>
      <c r="B52" t="s">
        <v>40</v>
      </c>
      <c r="C52">
        <v>1595.9000244140625</v>
      </c>
      <c r="D52">
        <v>28</v>
      </c>
      <c r="E52">
        <v>1.7858281500100048E-2</v>
      </c>
      <c r="F52">
        <v>8.971971021829972E-2</v>
      </c>
      <c r="G52" t="s">
        <v>41</v>
      </c>
      <c r="H52" t="s">
        <v>33</v>
      </c>
    </row>
    <row r="53" spans="1:8" x14ac:dyDescent="0.25">
      <c r="A53" s="1">
        <v>45848</v>
      </c>
      <c r="B53" t="s">
        <v>40</v>
      </c>
      <c r="C53">
        <v>1567.9000244140625</v>
      </c>
      <c r="D53">
        <v>34.9000244140625</v>
      </c>
      <c r="E53">
        <v>2.2765834581906397E-2</v>
      </c>
      <c r="F53">
        <v>7.1861428718199671E-2</v>
      </c>
      <c r="G53" t="s">
        <v>41</v>
      </c>
      <c r="H53" t="s">
        <v>33</v>
      </c>
    </row>
    <row r="54" spans="1:8" x14ac:dyDescent="0.25">
      <c r="A54" s="1">
        <v>45847</v>
      </c>
      <c r="B54" t="s">
        <v>40</v>
      </c>
      <c r="C54">
        <v>1533</v>
      </c>
      <c r="D54">
        <v>21</v>
      </c>
      <c r="E54">
        <v>1.388888888888884E-2</v>
      </c>
      <c r="F54">
        <v>4.9095594136293275E-2</v>
      </c>
      <c r="G54" t="s">
        <v>41</v>
      </c>
      <c r="H54" t="s">
        <v>33</v>
      </c>
    </row>
    <row r="55" spans="1:8" x14ac:dyDescent="0.25">
      <c r="A55" s="1">
        <v>45846</v>
      </c>
      <c r="B55" t="s">
        <v>40</v>
      </c>
      <c r="C55">
        <v>1512</v>
      </c>
      <c r="D55">
        <v>19.0999755859375</v>
      </c>
      <c r="E55">
        <v>1.279387452179459E-2</v>
      </c>
      <c r="F55">
        <v>3.5206705247404435E-2</v>
      </c>
      <c r="G55" t="s">
        <v>41</v>
      </c>
      <c r="H55" t="s">
        <v>33</v>
      </c>
    </row>
    <row r="56" spans="1:8" x14ac:dyDescent="0.25">
      <c r="A56" s="1">
        <v>45845</v>
      </c>
      <c r="B56" t="s">
        <v>40</v>
      </c>
      <c r="C56">
        <v>1492.9000244140625</v>
      </c>
      <c r="D56">
        <v>20.7000732421875</v>
      </c>
      <c r="E56">
        <v>1.406063981031247E-2</v>
      </c>
      <c r="F56">
        <v>2.2412830725609845E-2</v>
      </c>
      <c r="G56" t="s">
        <v>41</v>
      </c>
      <c r="H56" t="s">
        <v>33</v>
      </c>
    </row>
    <row r="57" spans="1:8" x14ac:dyDescent="0.25">
      <c r="A57" s="1">
        <v>45842</v>
      </c>
      <c r="B57" t="s">
        <v>40</v>
      </c>
      <c r="C57">
        <v>1472.199951171875</v>
      </c>
      <c r="D57">
        <v>1.199951171875</v>
      </c>
      <c r="E57">
        <v>8.157383901257198E-4</v>
      </c>
      <c r="F57">
        <v>8.352190915297375E-3</v>
      </c>
      <c r="G57" t="s">
        <v>41</v>
      </c>
      <c r="H57" t="s">
        <v>33</v>
      </c>
    </row>
    <row r="58" spans="1:8" x14ac:dyDescent="0.25">
      <c r="A58" s="1">
        <v>45841</v>
      </c>
      <c r="B58" t="s">
        <v>40</v>
      </c>
      <c r="C58">
        <v>1471</v>
      </c>
      <c r="D58">
        <v>1.300048828125</v>
      </c>
      <c r="E58">
        <v>8.8456751127230504E-4</v>
      </c>
      <c r="F58">
        <v>7.5364525251716552E-3</v>
      </c>
      <c r="G58" t="s">
        <v>41</v>
      </c>
      <c r="H58" t="s">
        <v>33</v>
      </c>
    </row>
    <row r="59" spans="1:8" x14ac:dyDescent="0.25">
      <c r="A59" s="1">
        <v>45840</v>
      </c>
      <c r="B59" t="s">
        <v>40</v>
      </c>
      <c r="C59">
        <v>1469.699951171875</v>
      </c>
      <c r="D59">
        <v>10.5</v>
      </c>
      <c r="E59">
        <v>7.1957239249957894E-3</v>
      </c>
      <c r="F59">
        <v>6.6518850138993502E-3</v>
      </c>
      <c r="G59" t="s">
        <v>41</v>
      </c>
      <c r="H59" t="s">
        <v>33</v>
      </c>
    </row>
    <row r="60" spans="1:8" x14ac:dyDescent="0.25">
      <c r="A60" s="1">
        <v>45839</v>
      </c>
      <c r="B60" t="s">
        <v>40</v>
      </c>
      <c r="C60">
        <v>1459.199951171875</v>
      </c>
      <c r="D60">
        <v>-3.4000244140625</v>
      </c>
      <c r="E60">
        <v>-2.3246441069441071E-3</v>
      </c>
      <c r="F60">
        <v>-5.4383891109643923E-4</v>
      </c>
      <c r="G60" t="s">
        <v>41</v>
      </c>
      <c r="H60" t="s">
        <v>33</v>
      </c>
    </row>
    <row r="61" spans="1:8" x14ac:dyDescent="0.25">
      <c r="A61" s="1">
        <v>45838</v>
      </c>
      <c r="B61" t="s">
        <v>40</v>
      </c>
      <c r="C61">
        <v>1462.5999755859375</v>
      </c>
      <c r="D61">
        <v>2.5999755859375</v>
      </c>
      <c r="E61">
        <v>1.7808051958476678E-3</v>
      </c>
      <c r="F61">
        <v>1.7808051958476678E-3</v>
      </c>
      <c r="G61" t="s">
        <v>41</v>
      </c>
      <c r="H61" t="s">
        <v>33</v>
      </c>
    </row>
    <row r="62" spans="1:8" x14ac:dyDescent="0.25">
      <c r="A62" s="1">
        <v>45862</v>
      </c>
      <c r="B62" t="s">
        <v>22</v>
      </c>
      <c r="C62">
        <v>44693.91015625</v>
      </c>
      <c r="D62">
        <v>-316.37890625</v>
      </c>
      <c r="E62">
        <v>-7.0290352014998891E-3</v>
      </c>
      <c r="F62">
        <v>3.9502651156923085E-2</v>
      </c>
      <c r="G62" t="s">
        <v>42</v>
      </c>
      <c r="H62" t="s">
        <v>43</v>
      </c>
    </row>
    <row r="63" spans="1:8" x14ac:dyDescent="0.25">
      <c r="A63" s="1">
        <v>45861</v>
      </c>
      <c r="B63" t="s">
        <v>22</v>
      </c>
      <c r="C63">
        <v>45010.2890625</v>
      </c>
      <c r="D63">
        <v>507.84765625</v>
      </c>
      <c r="E63">
        <v>1.1411680802273505E-2</v>
      </c>
      <c r="F63">
        <v>4.6531686358422975E-2</v>
      </c>
      <c r="G63" t="s">
        <v>42</v>
      </c>
      <c r="H63" t="s">
        <v>43</v>
      </c>
    </row>
    <row r="64" spans="1:8" x14ac:dyDescent="0.25">
      <c r="A64" s="1">
        <v>45860</v>
      </c>
      <c r="B64" t="s">
        <v>22</v>
      </c>
      <c r="C64">
        <v>44502.44140625</v>
      </c>
      <c r="D64">
        <v>179.37109375</v>
      </c>
      <c r="E64">
        <v>4.0469013650306085E-3</v>
      </c>
      <c r="F64">
        <v>3.512000555614947E-2</v>
      </c>
      <c r="G64" t="s">
        <v>42</v>
      </c>
      <c r="H64" t="s">
        <v>43</v>
      </c>
    </row>
    <row r="65" spans="1:8" x14ac:dyDescent="0.25">
      <c r="A65" s="1">
        <v>45859</v>
      </c>
      <c r="B65" t="s">
        <v>22</v>
      </c>
      <c r="C65">
        <v>44323.0703125</v>
      </c>
      <c r="D65">
        <v>-19.12109375</v>
      </c>
      <c r="E65">
        <v>-4.3121670678880619E-4</v>
      </c>
      <c r="F65">
        <v>3.1073104191118861E-2</v>
      </c>
      <c r="G65" t="s">
        <v>42</v>
      </c>
      <c r="H65" t="s">
        <v>43</v>
      </c>
    </row>
    <row r="66" spans="1:8" x14ac:dyDescent="0.25">
      <c r="A66" s="1">
        <v>45856</v>
      </c>
      <c r="B66" t="s">
        <v>22</v>
      </c>
      <c r="C66">
        <v>44342.19140625</v>
      </c>
      <c r="D66">
        <v>-142.296875</v>
      </c>
      <c r="E66">
        <v>-3.19879761458286E-3</v>
      </c>
      <c r="F66">
        <v>3.1504320897907667E-2</v>
      </c>
      <c r="G66" t="s">
        <v>42</v>
      </c>
      <c r="H66" t="s">
        <v>43</v>
      </c>
    </row>
    <row r="67" spans="1:8" x14ac:dyDescent="0.25">
      <c r="A67" s="1">
        <v>45855</v>
      </c>
      <c r="B67" t="s">
        <v>22</v>
      </c>
      <c r="C67">
        <v>44484.48828125</v>
      </c>
      <c r="D67">
        <v>229.70703125</v>
      </c>
      <c r="E67">
        <v>5.1905585060372239E-3</v>
      </c>
      <c r="F67">
        <v>3.4703118512490527E-2</v>
      </c>
      <c r="G67" t="s">
        <v>42</v>
      </c>
      <c r="H67" t="s">
        <v>43</v>
      </c>
    </row>
    <row r="68" spans="1:8" x14ac:dyDescent="0.25">
      <c r="A68" s="1">
        <v>45854</v>
      </c>
      <c r="B68" t="s">
        <v>22</v>
      </c>
      <c r="C68">
        <v>44254.78125</v>
      </c>
      <c r="D68">
        <v>231.4921875</v>
      </c>
      <c r="E68">
        <v>5.2584028233635394E-3</v>
      </c>
      <c r="F68">
        <v>2.9512560006453303E-2</v>
      </c>
      <c r="G68" t="s">
        <v>42</v>
      </c>
      <c r="H68" t="s">
        <v>43</v>
      </c>
    </row>
    <row r="69" spans="1:8" x14ac:dyDescent="0.25">
      <c r="A69" s="1">
        <v>45853</v>
      </c>
      <c r="B69" t="s">
        <v>22</v>
      </c>
      <c r="C69">
        <v>44023.2890625</v>
      </c>
      <c r="D69">
        <v>-436.359375</v>
      </c>
      <c r="E69">
        <v>-9.8147284185888806E-3</v>
      </c>
      <c r="F69">
        <v>2.4254157183089764E-2</v>
      </c>
      <c r="G69" t="s">
        <v>42</v>
      </c>
      <c r="H69" t="s">
        <v>43</v>
      </c>
    </row>
    <row r="70" spans="1:8" x14ac:dyDescent="0.25">
      <c r="A70" s="1">
        <v>45852</v>
      </c>
      <c r="B70" t="s">
        <v>22</v>
      </c>
      <c r="C70">
        <v>44459.6484375</v>
      </c>
      <c r="D70">
        <v>88.13671875</v>
      </c>
      <c r="E70">
        <v>1.9863357216372002E-3</v>
      </c>
      <c r="F70">
        <v>3.4068885601678645E-2</v>
      </c>
      <c r="G70" t="s">
        <v>42</v>
      </c>
      <c r="H70" t="s">
        <v>43</v>
      </c>
    </row>
    <row r="71" spans="1:8" x14ac:dyDescent="0.25">
      <c r="A71" s="1">
        <v>45849</v>
      </c>
      <c r="B71" t="s">
        <v>22</v>
      </c>
      <c r="C71">
        <v>44371.51171875</v>
      </c>
      <c r="D71">
        <v>-279.12890625</v>
      </c>
      <c r="E71">
        <v>-6.2513975688338608E-3</v>
      </c>
      <c r="F71">
        <v>3.2082549880041444E-2</v>
      </c>
      <c r="G71" t="s">
        <v>42</v>
      </c>
      <c r="H71" t="s">
        <v>43</v>
      </c>
    </row>
    <row r="72" spans="1:8" x14ac:dyDescent="0.25">
      <c r="A72" s="1">
        <v>45848</v>
      </c>
      <c r="B72" t="s">
        <v>22</v>
      </c>
      <c r="C72">
        <v>44650.640625</v>
      </c>
      <c r="D72">
        <v>192.33984375</v>
      </c>
      <c r="E72">
        <v>4.3262976850235724E-3</v>
      </c>
      <c r="F72">
        <v>3.8333947448875305E-2</v>
      </c>
      <c r="G72" t="s">
        <v>42</v>
      </c>
      <c r="H72" t="s">
        <v>43</v>
      </c>
    </row>
    <row r="73" spans="1:8" x14ac:dyDescent="0.25">
      <c r="A73" s="1">
        <v>45847</v>
      </c>
      <c r="B73" t="s">
        <v>22</v>
      </c>
      <c r="C73">
        <v>44458.30078125</v>
      </c>
      <c r="D73">
        <v>217.5390625</v>
      </c>
      <c r="E73">
        <v>4.9171635850882023E-3</v>
      </c>
      <c r="F73">
        <v>3.4007649763851733E-2</v>
      </c>
      <c r="G73" t="s">
        <v>42</v>
      </c>
      <c r="H73" t="s">
        <v>43</v>
      </c>
    </row>
    <row r="74" spans="1:8" x14ac:dyDescent="0.25">
      <c r="A74" s="1">
        <v>45846</v>
      </c>
      <c r="B74" t="s">
        <v>22</v>
      </c>
      <c r="C74">
        <v>44240.76171875</v>
      </c>
      <c r="D74">
        <v>-165.59765625</v>
      </c>
      <c r="E74">
        <v>-3.7291428205490362E-3</v>
      </c>
      <c r="F74">
        <v>2.909048617876353E-2</v>
      </c>
      <c r="G74" t="s">
        <v>42</v>
      </c>
      <c r="H74" t="s">
        <v>43</v>
      </c>
    </row>
    <row r="75" spans="1:8" x14ac:dyDescent="0.25">
      <c r="A75" s="1">
        <v>45845</v>
      </c>
      <c r="B75" t="s">
        <v>22</v>
      </c>
      <c r="C75">
        <v>44406.359375</v>
      </c>
      <c r="D75">
        <v>-422.171875</v>
      </c>
      <c r="E75">
        <v>-9.4174817516466947E-3</v>
      </c>
      <c r="F75">
        <v>3.2819628999312567E-2</v>
      </c>
      <c r="G75" t="s">
        <v>42</v>
      </c>
      <c r="H75" t="s">
        <v>43</v>
      </c>
    </row>
    <row r="76" spans="1:8" x14ac:dyDescent="0.25">
      <c r="A76" s="1">
        <v>45841</v>
      </c>
      <c r="B76" t="s">
        <v>22</v>
      </c>
      <c r="C76">
        <v>44828.53125</v>
      </c>
      <c r="D76">
        <v>344.109375</v>
      </c>
      <c r="E76">
        <v>7.7355029130632413E-3</v>
      </c>
      <c r="F76">
        <v>4.2237110750959261E-2</v>
      </c>
      <c r="G76" t="s">
        <v>42</v>
      </c>
      <c r="H76" t="s">
        <v>43</v>
      </c>
    </row>
    <row r="77" spans="1:8" x14ac:dyDescent="0.25">
      <c r="A77" s="1">
        <v>45840</v>
      </c>
      <c r="B77" t="s">
        <v>22</v>
      </c>
      <c r="C77">
        <v>44484.421875</v>
      </c>
      <c r="D77">
        <v>-10.51953125</v>
      </c>
      <c r="E77">
        <v>-2.3642083611152831E-4</v>
      </c>
      <c r="F77">
        <v>3.450160783789602E-2</v>
      </c>
      <c r="G77" t="s">
        <v>42</v>
      </c>
      <c r="H77" t="s">
        <v>43</v>
      </c>
    </row>
    <row r="78" spans="1:8" x14ac:dyDescent="0.25">
      <c r="A78" s="1">
        <v>45839</v>
      </c>
      <c r="B78" t="s">
        <v>22</v>
      </c>
      <c r="C78">
        <v>44494.94140625</v>
      </c>
      <c r="D78">
        <v>400.171875</v>
      </c>
      <c r="E78">
        <v>9.0752685466786165E-3</v>
      </c>
      <c r="F78">
        <v>3.4738028674007548E-2</v>
      </c>
      <c r="G78" t="s">
        <v>42</v>
      </c>
      <c r="H78" t="s">
        <v>43</v>
      </c>
    </row>
    <row r="79" spans="1:8" x14ac:dyDescent="0.25">
      <c r="A79" s="1">
        <v>45838</v>
      </c>
      <c r="B79" t="s">
        <v>22</v>
      </c>
      <c r="C79">
        <v>44094.76953125</v>
      </c>
      <c r="D79">
        <v>275.5</v>
      </c>
      <c r="E79">
        <v>6.2871883294066677E-3</v>
      </c>
      <c r="F79">
        <v>2.5662760127328932E-2</v>
      </c>
      <c r="G79" t="s">
        <v>42</v>
      </c>
      <c r="H79" t="s">
        <v>43</v>
      </c>
    </row>
    <row r="80" spans="1:8" x14ac:dyDescent="0.25">
      <c r="A80" s="1">
        <v>45835</v>
      </c>
      <c r="B80" t="s">
        <v>22</v>
      </c>
      <c r="C80">
        <v>43819.26953125</v>
      </c>
      <c r="D80">
        <v>432.4296875</v>
      </c>
      <c r="E80">
        <v>9.9668399232881733E-3</v>
      </c>
      <c r="F80">
        <v>1.9375571797922264E-2</v>
      </c>
      <c r="G80" t="s">
        <v>42</v>
      </c>
      <c r="H80" t="s">
        <v>43</v>
      </c>
    </row>
    <row r="81" spans="1:8" x14ac:dyDescent="0.25">
      <c r="A81" s="1">
        <v>45834</v>
      </c>
      <c r="B81" t="s">
        <v>22</v>
      </c>
      <c r="C81">
        <v>43386.83984375</v>
      </c>
      <c r="D81">
        <v>404.41015625</v>
      </c>
      <c r="E81">
        <v>9.4087318746340909E-3</v>
      </c>
      <c r="F81">
        <v>9.4087318746340909E-3</v>
      </c>
      <c r="G81" t="s">
        <v>42</v>
      </c>
      <c r="H81" t="s">
        <v>43</v>
      </c>
    </row>
    <row r="82" spans="1:8" x14ac:dyDescent="0.25">
      <c r="A82" s="1">
        <v>45863</v>
      </c>
      <c r="B82" t="s">
        <v>23</v>
      </c>
      <c r="C82">
        <v>9106.4599609375</v>
      </c>
      <c r="D82">
        <v>-31.91015625</v>
      </c>
      <c r="E82">
        <v>-3.4918870477770314E-3</v>
      </c>
      <c r="F82">
        <v>3.4597401176971743E-2</v>
      </c>
      <c r="G82" t="s">
        <v>44</v>
      </c>
      <c r="H82" t="s">
        <v>43</v>
      </c>
    </row>
    <row r="83" spans="1:8" x14ac:dyDescent="0.25">
      <c r="A83" s="1">
        <v>45862</v>
      </c>
      <c r="B83" t="s">
        <v>23</v>
      </c>
      <c r="C83">
        <v>9138.3701171875</v>
      </c>
      <c r="D83">
        <v>76.8798828125</v>
      </c>
      <c r="E83">
        <v>8.4842427485993799E-3</v>
      </c>
      <c r="F83">
        <v>3.8089288224748774E-2</v>
      </c>
      <c r="G83" t="s">
        <v>44</v>
      </c>
      <c r="H83" t="s">
        <v>43</v>
      </c>
    </row>
    <row r="84" spans="1:8" x14ac:dyDescent="0.25">
      <c r="A84" s="1">
        <v>45861</v>
      </c>
      <c r="B84" t="s">
        <v>23</v>
      </c>
      <c r="C84">
        <v>9061.490234375</v>
      </c>
      <c r="D84">
        <v>37.6806640625</v>
      </c>
      <c r="E84">
        <v>4.17569362129111E-3</v>
      </c>
      <c r="F84">
        <v>2.9605045476149394E-2</v>
      </c>
      <c r="G84" t="s">
        <v>44</v>
      </c>
      <c r="H84" t="s">
        <v>43</v>
      </c>
    </row>
    <row r="85" spans="1:8" x14ac:dyDescent="0.25">
      <c r="A85" s="1">
        <v>45860</v>
      </c>
      <c r="B85" t="s">
        <v>23</v>
      </c>
      <c r="C85">
        <v>9023.8095703125</v>
      </c>
      <c r="D85">
        <v>10.8193359375</v>
      </c>
      <c r="E85">
        <v>1.2004158060923142E-3</v>
      </c>
      <c r="F85">
        <v>2.5429351854858284E-2</v>
      </c>
      <c r="G85" t="s">
        <v>44</v>
      </c>
      <c r="H85" t="s">
        <v>43</v>
      </c>
    </row>
    <row r="86" spans="1:8" x14ac:dyDescent="0.25">
      <c r="A86" s="1">
        <v>45859</v>
      </c>
      <c r="B86" t="s">
        <v>23</v>
      </c>
      <c r="C86">
        <v>9012.990234375</v>
      </c>
      <c r="D86">
        <v>20.8701171875</v>
      </c>
      <c r="E86">
        <v>2.320933986147411E-3</v>
      </c>
      <c r="F86">
        <v>2.422893604876597E-2</v>
      </c>
      <c r="G86" t="s">
        <v>44</v>
      </c>
      <c r="H86" t="s">
        <v>43</v>
      </c>
    </row>
    <row r="87" spans="1:8" x14ac:dyDescent="0.25">
      <c r="A87" s="1">
        <v>45856</v>
      </c>
      <c r="B87" t="s">
        <v>23</v>
      </c>
      <c r="C87">
        <v>8992.1201171875</v>
      </c>
      <c r="D87">
        <v>19.48046875</v>
      </c>
      <c r="E87">
        <v>2.1710967466961328E-3</v>
      </c>
      <c r="F87">
        <v>2.1908002062618559E-2</v>
      </c>
      <c r="G87" t="s">
        <v>44</v>
      </c>
      <c r="H87" t="s">
        <v>43</v>
      </c>
    </row>
    <row r="88" spans="1:8" x14ac:dyDescent="0.25">
      <c r="A88" s="1">
        <v>45855</v>
      </c>
      <c r="B88" t="s">
        <v>23</v>
      </c>
      <c r="C88">
        <v>8972.6396484375</v>
      </c>
      <c r="D88">
        <v>46.08984375</v>
      </c>
      <c r="E88">
        <v>5.1632315685727903E-3</v>
      </c>
      <c r="F88">
        <v>1.9736905315922426E-2</v>
      </c>
      <c r="G88" t="s">
        <v>44</v>
      </c>
      <c r="H88" t="s">
        <v>43</v>
      </c>
    </row>
    <row r="89" spans="1:8" x14ac:dyDescent="0.25">
      <c r="A89" s="1">
        <v>45854</v>
      </c>
      <c r="B89" t="s">
        <v>23</v>
      </c>
      <c r="C89">
        <v>8926.5498046875</v>
      </c>
      <c r="D89">
        <v>-11.7705078125</v>
      </c>
      <c r="E89">
        <v>-1.3168590295471461E-3</v>
      </c>
      <c r="F89">
        <v>1.4573673747349636E-2</v>
      </c>
      <c r="G89" t="s">
        <v>44</v>
      </c>
      <c r="H89" t="s">
        <v>43</v>
      </c>
    </row>
    <row r="90" spans="1:8" x14ac:dyDescent="0.25">
      <c r="A90" s="1">
        <v>45853</v>
      </c>
      <c r="B90" t="s">
        <v>23</v>
      </c>
      <c r="C90">
        <v>8938.3203125</v>
      </c>
      <c r="D90">
        <v>-59.7392578125</v>
      </c>
      <c r="E90">
        <v>-6.6391267301229018E-3</v>
      </c>
      <c r="F90">
        <v>1.5890532776896782E-2</v>
      </c>
      <c r="G90" t="s">
        <v>44</v>
      </c>
      <c r="H90" t="s">
        <v>43</v>
      </c>
    </row>
    <row r="91" spans="1:8" x14ac:dyDescent="0.25">
      <c r="A91" s="1">
        <v>45852</v>
      </c>
      <c r="B91" t="s">
        <v>23</v>
      </c>
      <c r="C91">
        <v>8998.0595703125</v>
      </c>
      <c r="D91">
        <v>56.939453125</v>
      </c>
      <c r="E91">
        <v>6.368268447209946E-3</v>
      </c>
      <c r="F91">
        <v>2.2529659507019684E-2</v>
      </c>
      <c r="G91" t="s">
        <v>44</v>
      </c>
      <c r="H91" t="s">
        <v>43</v>
      </c>
    </row>
    <row r="92" spans="1:8" x14ac:dyDescent="0.25">
      <c r="A92" s="1">
        <v>45849</v>
      </c>
      <c r="B92" t="s">
        <v>23</v>
      </c>
      <c r="C92">
        <v>8941.1201171875</v>
      </c>
      <c r="D92">
        <v>-34.5400390625</v>
      </c>
      <c r="E92">
        <v>-3.8481892653264849E-3</v>
      </c>
      <c r="F92">
        <v>1.6161391059809738E-2</v>
      </c>
      <c r="G92" t="s">
        <v>44</v>
      </c>
      <c r="H92" t="s">
        <v>43</v>
      </c>
    </row>
    <row r="93" spans="1:8" x14ac:dyDescent="0.25">
      <c r="A93" s="1">
        <v>45848</v>
      </c>
      <c r="B93" t="s">
        <v>23</v>
      </c>
      <c r="C93">
        <v>8975.66015625</v>
      </c>
      <c r="D93">
        <v>108.640625</v>
      </c>
      <c r="E93">
        <v>1.2252214469260947E-2</v>
      </c>
      <c r="F93">
        <v>2.0009580325136223E-2</v>
      </c>
      <c r="G93" t="s">
        <v>44</v>
      </c>
      <c r="H93" t="s">
        <v>43</v>
      </c>
    </row>
    <row r="94" spans="1:8" x14ac:dyDescent="0.25">
      <c r="A94" s="1">
        <v>45847</v>
      </c>
      <c r="B94" t="s">
        <v>23</v>
      </c>
      <c r="C94">
        <v>8867.01953125</v>
      </c>
      <c r="D94">
        <v>12.83984375</v>
      </c>
      <c r="E94">
        <v>1.4501449262573907E-3</v>
      </c>
      <c r="F94">
        <v>7.7573658558752756E-3</v>
      </c>
      <c r="G94" t="s">
        <v>44</v>
      </c>
      <c r="H94" t="s">
        <v>43</v>
      </c>
    </row>
    <row r="95" spans="1:8" x14ac:dyDescent="0.25">
      <c r="A95" s="1">
        <v>45846</v>
      </c>
      <c r="B95" t="s">
        <v>23</v>
      </c>
      <c r="C95">
        <v>8854.1796875</v>
      </c>
      <c r="D95">
        <v>47.6494140625</v>
      </c>
      <c r="E95">
        <v>5.4106909966824546E-3</v>
      </c>
      <c r="F95">
        <v>6.3072209296178849E-3</v>
      </c>
      <c r="G95" t="s">
        <v>44</v>
      </c>
      <c r="H95" t="s">
        <v>43</v>
      </c>
    </row>
    <row r="96" spans="1:8" x14ac:dyDescent="0.25">
      <c r="A96" s="1">
        <v>45845</v>
      </c>
      <c r="B96" t="s">
        <v>23</v>
      </c>
      <c r="C96">
        <v>8806.5302734375</v>
      </c>
      <c r="D96">
        <v>-16.3798828125</v>
      </c>
      <c r="E96">
        <v>-1.8565170133685305E-3</v>
      </c>
      <c r="F96">
        <v>8.9652993293543037E-4</v>
      </c>
      <c r="G96" t="s">
        <v>44</v>
      </c>
      <c r="H96" t="s">
        <v>43</v>
      </c>
    </row>
    <row r="97" spans="1:8" x14ac:dyDescent="0.25">
      <c r="A97" s="1">
        <v>45842</v>
      </c>
      <c r="B97" t="s">
        <v>23</v>
      </c>
      <c r="C97">
        <v>8822.91015625</v>
      </c>
      <c r="D97">
        <v>-0.2900390625</v>
      </c>
      <c r="E97">
        <v>-3.2872320255616927E-5</v>
      </c>
      <c r="F97">
        <v>2.7530469463039609E-3</v>
      </c>
      <c r="G97" t="s">
        <v>44</v>
      </c>
      <c r="H97" t="s">
        <v>43</v>
      </c>
    </row>
    <row r="98" spans="1:8" x14ac:dyDescent="0.25">
      <c r="A98" s="1">
        <v>45841</v>
      </c>
      <c r="B98" t="s">
        <v>23</v>
      </c>
      <c r="C98">
        <v>8823.2001953125</v>
      </c>
      <c r="D98">
        <v>48.509765625</v>
      </c>
      <c r="E98">
        <v>5.5283734524556039E-3</v>
      </c>
      <c r="F98">
        <v>2.7859192665595778E-3</v>
      </c>
      <c r="G98" t="s">
        <v>44</v>
      </c>
      <c r="H98" t="s">
        <v>43</v>
      </c>
    </row>
    <row r="99" spans="1:8" x14ac:dyDescent="0.25">
      <c r="A99" s="1">
        <v>45840</v>
      </c>
      <c r="B99" t="s">
        <v>23</v>
      </c>
      <c r="C99">
        <v>8774.6904296875</v>
      </c>
      <c r="D99">
        <v>-10.6396484375</v>
      </c>
      <c r="E99">
        <v>-1.2110698565546141E-3</v>
      </c>
      <c r="F99">
        <v>-2.7424541858960261E-3</v>
      </c>
      <c r="G99" t="s">
        <v>44</v>
      </c>
      <c r="H99" t="s">
        <v>43</v>
      </c>
    </row>
    <row r="100" spans="1:8" x14ac:dyDescent="0.25">
      <c r="A100" s="1">
        <v>45839</v>
      </c>
      <c r="B100" t="s">
        <v>23</v>
      </c>
      <c r="C100">
        <v>8785.330078125</v>
      </c>
      <c r="D100">
        <v>24.3701171875</v>
      </c>
      <c r="E100">
        <v>2.7816720195228406E-3</v>
      </c>
      <c r="F100">
        <v>-1.531384329341412E-3</v>
      </c>
      <c r="G100" t="s">
        <v>44</v>
      </c>
      <c r="H100" t="s">
        <v>43</v>
      </c>
    </row>
    <row r="101" spans="1:8" x14ac:dyDescent="0.25">
      <c r="A101" s="1">
        <v>45838</v>
      </c>
      <c r="B101" t="s">
        <v>23</v>
      </c>
      <c r="C101">
        <v>8760.9599609375</v>
      </c>
      <c r="D101">
        <v>-37.9501953125</v>
      </c>
      <c r="E101">
        <v>-4.3130563488642526E-3</v>
      </c>
      <c r="F101">
        <v>-4.3130563488642526E-3</v>
      </c>
      <c r="G101" t="s">
        <v>44</v>
      </c>
      <c r="H101" t="s">
        <v>43</v>
      </c>
    </row>
    <row r="102" spans="1:8" x14ac:dyDescent="0.25">
      <c r="A102" s="1">
        <v>45863</v>
      </c>
      <c r="B102" t="s">
        <v>21</v>
      </c>
      <c r="C102">
        <v>3593.6552734375</v>
      </c>
      <c r="D102">
        <v>-12.071533203125</v>
      </c>
      <c r="E102">
        <v>-3.3478779315430085E-3</v>
      </c>
      <c r="F102">
        <v>4.8466244223872135E-2</v>
      </c>
      <c r="G102" t="s">
        <v>36</v>
      </c>
      <c r="H102" t="s">
        <v>43</v>
      </c>
    </row>
    <row r="103" spans="1:8" x14ac:dyDescent="0.25">
      <c r="A103" s="1">
        <v>45862</v>
      </c>
      <c r="B103" t="s">
        <v>21</v>
      </c>
      <c r="C103">
        <v>3605.726806640625</v>
      </c>
      <c r="D103">
        <v>23.4287109375</v>
      </c>
      <c r="E103">
        <v>6.5401343806652523E-3</v>
      </c>
      <c r="F103">
        <v>5.1814122155415143E-2</v>
      </c>
      <c r="G103" t="s">
        <v>36</v>
      </c>
      <c r="H103" t="s">
        <v>43</v>
      </c>
    </row>
    <row r="104" spans="1:8" x14ac:dyDescent="0.25">
      <c r="A104" s="1">
        <v>45861</v>
      </c>
      <c r="B104" t="s">
        <v>21</v>
      </c>
      <c r="C104">
        <v>3582.298095703125</v>
      </c>
      <c r="D104">
        <v>0.43701171875</v>
      </c>
      <c r="E104">
        <v>1.2200688650487734E-4</v>
      </c>
      <c r="F104">
        <v>4.5273987774749891E-2</v>
      </c>
      <c r="G104" t="s">
        <v>36</v>
      </c>
      <c r="H104" t="s">
        <v>43</v>
      </c>
    </row>
    <row r="105" spans="1:8" x14ac:dyDescent="0.25">
      <c r="A105" s="1">
        <v>45860</v>
      </c>
      <c r="B105" t="s">
        <v>21</v>
      </c>
      <c r="C105">
        <v>3581.861083984375</v>
      </c>
      <c r="D105">
        <v>22.06982421875</v>
      </c>
      <c r="E105">
        <v>6.1997523473338312E-3</v>
      </c>
      <c r="F105">
        <v>4.5151980888245014E-2</v>
      </c>
      <c r="G105" t="s">
        <v>36</v>
      </c>
      <c r="H105" t="s">
        <v>43</v>
      </c>
    </row>
    <row r="106" spans="1:8" x14ac:dyDescent="0.25">
      <c r="A106" s="1">
        <v>45859</v>
      </c>
      <c r="B106" t="s">
        <v>21</v>
      </c>
      <c r="C106">
        <v>3559.791259765625</v>
      </c>
      <c r="D106">
        <v>25.30859375</v>
      </c>
      <c r="E106">
        <v>7.1604803705347386E-3</v>
      </c>
      <c r="F106">
        <v>3.8952228540911182E-2</v>
      </c>
      <c r="G106" t="s">
        <v>36</v>
      </c>
      <c r="H106" t="s">
        <v>43</v>
      </c>
    </row>
    <row r="107" spans="1:8" x14ac:dyDescent="0.25">
      <c r="A107" s="1">
        <v>45856</v>
      </c>
      <c r="B107" t="s">
        <v>21</v>
      </c>
      <c r="C107">
        <v>3534.482666015625</v>
      </c>
      <c r="D107">
        <v>17.6572265625</v>
      </c>
      <c r="E107">
        <v>5.0207856109132365E-3</v>
      </c>
      <c r="F107">
        <v>3.1791748170376444E-2</v>
      </c>
      <c r="G107" t="s">
        <v>36</v>
      </c>
      <c r="H107" t="s">
        <v>43</v>
      </c>
    </row>
    <row r="108" spans="1:8" x14ac:dyDescent="0.25">
      <c r="A108" s="1">
        <v>45855</v>
      </c>
      <c r="B108" t="s">
        <v>21</v>
      </c>
      <c r="C108">
        <v>3516.825439453125</v>
      </c>
      <c r="D108">
        <v>13.048583984375</v>
      </c>
      <c r="E108">
        <v>3.7241481186247594E-3</v>
      </c>
      <c r="F108">
        <v>2.6770962559463207E-2</v>
      </c>
      <c r="G108" t="s">
        <v>36</v>
      </c>
      <c r="H108" t="s">
        <v>43</v>
      </c>
    </row>
    <row r="109" spans="1:8" x14ac:dyDescent="0.25">
      <c r="A109" s="1">
        <v>45854</v>
      </c>
      <c r="B109" t="s">
        <v>21</v>
      </c>
      <c r="C109">
        <v>3503.77685546875</v>
      </c>
      <c r="D109">
        <v>-1.221923828125</v>
      </c>
      <c r="E109">
        <v>-3.4862318222261823E-4</v>
      </c>
      <c r="F109">
        <v>2.3046814440838448E-2</v>
      </c>
      <c r="G109" t="s">
        <v>36</v>
      </c>
      <c r="H109" t="s">
        <v>43</v>
      </c>
    </row>
    <row r="110" spans="1:8" x14ac:dyDescent="0.25">
      <c r="A110" s="1">
        <v>45853</v>
      </c>
      <c r="B110" t="s">
        <v>21</v>
      </c>
      <c r="C110">
        <v>3504.998779296875</v>
      </c>
      <c r="D110">
        <v>-14.651123046875</v>
      </c>
      <c r="E110">
        <v>-4.1626648824131252E-3</v>
      </c>
      <c r="F110">
        <v>2.3395437623061066E-2</v>
      </c>
      <c r="G110" t="s">
        <v>36</v>
      </c>
      <c r="H110" t="s">
        <v>43</v>
      </c>
    </row>
    <row r="111" spans="1:8" x14ac:dyDescent="0.25">
      <c r="A111" s="1">
        <v>45852</v>
      </c>
      <c r="B111" t="s">
        <v>21</v>
      </c>
      <c r="C111">
        <v>3519.64990234375</v>
      </c>
      <c r="D111">
        <v>9.47265625</v>
      </c>
      <c r="E111">
        <v>2.698626190612341E-3</v>
      </c>
      <c r="F111">
        <v>2.7558102505474191E-2</v>
      </c>
      <c r="G111" t="s">
        <v>36</v>
      </c>
      <c r="H111" t="s">
        <v>43</v>
      </c>
    </row>
    <row r="112" spans="1:8" x14ac:dyDescent="0.25">
      <c r="A112" s="1">
        <v>45849</v>
      </c>
      <c r="B112" t="s">
        <v>21</v>
      </c>
      <c r="C112">
        <v>3510.17724609375</v>
      </c>
      <c r="D112">
        <v>0.495361328125</v>
      </c>
      <c r="E112">
        <v>1.4114137531251458E-4</v>
      </c>
      <c r="F112">
        <v>2.485947631486185E-2</v>
      </c>
      <c r="G112" t="s">
        <v>36</v>
      </c>
      <c r="H112" t="s">
        <v>43</v>
      </c>
    </row>
    <row r="113" spans="1:8" x14ac:dyDescent="0.25">
      <c r="A113" s="1">
        <v>45848</v>
      </c>
      <c r="B113" t="s">
        <v>21</v>
      </c>
      <c r="C113">
        <v>3509.681884765625</v>
      </c>
      <c r="D113">
        <v>16.63232421875</v>
      </c>
      <c r="E113">
        <v>4.7615483062730668E-3</v>
      </c>
      <c r="F113">
        <v>2.4718334939549336E-2</v>
      </c>
      <c r="G113" t="s">
        <v>36</v>
      </c>
      <c r="H113" t="s">
        <v>43</v>
      </c>
    </row>
    <row r="114" spans="1:8" x14ac:dyDescent="0.25">
      <c r="A114" s="1">
        <v>45847</v>
      </c>
      <c r="B114" t="s">
        <v>21</v>
      </c>
      <c r="C114">
        <v>3493.049560546875</v>
      </c>
      <c r="D114">
        <v>-4.42578125</v>
      </c>
      <c r="E114">
        <v>-1.2654217163762249E-3</v>
      </c>
      <c r="F114">
        <v>1.9956786633276269E-2</v>
      </c>
      <c r="G114" t="s">
        <v>36</v>
      </c>
      <c r="H114" t="s">
        <v>43</v>
      </c>
    </row>
    <row r="115" spans="1:8" x14ac:dyDescent="0.25">
      <c r="A115" s="1">
        <v>45846</v>
      </c>
      <c r="B115" t="s">
        <v>21</v>
      </c>
      <c r="C115">
        <v>3497.475341796875</v>
      </c>
      <c r="D115">
        <v>24.34814453125</v>
      </c>
      <c r="E115">
        <v>7.0104384747033954E-3</v>
      </c>
      <c r="F115">
        <v>2.1222208349652494E-2</v>
      </c>
      <c r="G115" t="s">
        <v>36</v>
      </c>
      <c r="H115" t="s">
        <v>43</v>
      </c>
    </row>
    <row r="116" spans="1:8" x14ac:dyDescent="0.25">
      <c r="A116" s="1">
        <v>45845</v>
      </c>
      <c r="B116" t="s">
        <v>21</v>
      </c>
      <c r="C116">
        <v>3473.127197265625</v>
      </c>
      <c r="D116">
        <v>0.80810546875</v>
      </c>
      <c r="E116">
        <v>2.3272788225581209E-4</v>
      </c>
      <c r="F116">
        <v>1.4211769874949098E-2</v>
      </c>
      <c r="G116" t="s">
        <v>36</v>
      </c>
      <c r="H116" t="s">
        <v>43</v>
      </c>
    </row>
    <row r="117" spans="1:8" x14ac:dyDescent="0.25">
      <c r="A117" s="1">
        <v>45842</v>
      </c>
      <c r="B117" t="s">
        <v>21</v>
      </c>
      <c r="C117">
        <v>3472.319091796875</v>
      </c>
      <c r="D117">
        <v>11.16845703125</v>
      </c>
      <c r="E117">
        <v>3.2268046698309405E-3</v>
      </c>
      <c r="F117">
        <v>1.3979041992693286E-2</v>
      </c>
      <c r="G117" t="s">
        <v>36</v>
      </c>
      <c r="H117" t="s">
        <v>43</v>
      </c>
    </row>
    <row r="118" spans="1:8" x14ac:dyDescent="0.25">
      <c r="A118" s="1">
        <v>45841</v>
      </c>
      <c r="B118" t="s">
        <v>21</v>
      </c>
      <c r="C118">
        <v>3461.150634765625</v>
      </c>
      <c r="D118">
        <v>6.358154296875</v>
      </c>
      <c r="E118">
        <v>1.8403867476324276E-3</v>
      </c>
      <c r="F118">
        <v>1.0752237322862346E-2</v>
      </c>
      <c r="G118" t="s">
        <v>36</v>
      </c>
      <c r="H118" t="s">
        <v>43</v>
      </c>
    </row>
    <row r="119" spans="1:8" x14ac:dyDescent="0.25">
      <c r="A119" s="1">
        <v>45840</v>
      </c>
      <c r="B119" t="s">
        <v>21</v>
      </c>
      <c r="C119">
        <v>3454.79248046875</v>
      </c>
      <c r="D119">
        <v>-2.954833984375</v>
      </c>
      <c r="E119">
        <v>-8.5455463215144967E-4</v>
      </c>
      <c r="F119">
        <v>8.9118505752299182E-3</v>
      </c>
      <c r="G119" t="s">
        <v>36</v>
      </c>
      <c r="H119" t="s">
        <v>43</v>
      </c>
    </row>
    <row r="120" spans="1:8" x14ac:dyDescent="0.25">
      <c r="A120" s="1">
        <v>45839</v>
      </c>
      <c r="B120" t="s">
        <v>21</v>
      </c>
      <c r="C120">
        <v>3457.747314453125</v>
      </c>
      <c r="D120">
        <v>13.32177734375</v>
      </c>
      <c r="E120">
        <v>3.8676340075360915E-3</v>
      </c>
      <c r="F120">
        <v>9.7664052073813679E-3</v>
      </c>
      <c r="G120" t="s">
        <v>36</v>
      </c>
      <c r="H120" t="s">
        <v>43</v>
      </c>
    </row>
    <row r="121" spans="1:8" x14ac:dyDescent="0.25">
      <c r="A121" s="1">
        <v>45838</v>
      </c>
      <c r="B121" t="s">
        <v>21</v>
      </c>
      <c r="C121">
        <v>3444.425537109375</v>
      </c>
      <c r="D121">
        <v>20.19873046875</v>
      </c>
      <c r="E121">
        <v>5.8987711998452763E-3</v>
      </c>
      <c r="F121">
        <v>5.8987711998452763E-3</v>
      </c>
      <c r="G121" t="s">
        <v>36</v>
      </c>
      <c r="H121" t="s">
        <v>43</v>
      </c>
    </row>
    <row r="122" spans="1:8" x14ac:dyDescent="0.25">
      <c r="A122" s="1">
        <v>45863</v>
      </c>
      <c r="B122" t="s">
        <v>20</v>
      </c>
      <c r="C122">
        <v>3343.651611328125</v>
      </c>
      <c r="D122">
        <v>-27.293212890625</v>
      </c>
      <c r="E122">
        <v>-8.0966062376741643E-3</v>
      </c>
      <c r="F122">
        <v>2.6819077780378953E-3</v>
      </c>
      <c r="G122" t="s">
        <v>34</v>
      </c>
      <c r="H122" t="s">
        <v>35</v>
      </c>
    </row>
    <row r="123" spans="1:8" x14ac:dyDescent="0.25">
      <c r="A123" s="1">
        <v>45862</v>
      </c>
      <c r="B123" t="s">
        <v>20</v>
      </c>
      <c r="C123">
        <v>3370.94482421875</v>
      </c>
      <c r="D123">
        <v>-19.113037109375</v>
      </c>
      <c r="E123">
        <v>-5.6379678138848144E-3</v>
      </c>
      <c r="F123">
        <v>1.077851401571206E-2</v>
      </c>
      <c r="G123" t="s">
        <v>34</v>
      </c>
      <c r="H123" t="s">
        <v>35</v>
      </c>
    </row>
    <row r="124" spans="1:8" x14ac:dyDescent="0.25">
      <c r="A124" s="1">
        <v>45861</v>
      </c>
      <c r="B124" t="s">
        <v>20</v>
      </c>
      <c r="C124">
        <v>3390.057861328125</v>
      </c>
      <c r="D124">
        <v>-31.40185546875</v>
      </c>
      <c r="E124">
        <v>-9.1779117885240069E-3</v>
      </c>
      <c r="F124">
        <v>1.6416481829596874E-2</v>
      </c>
      <c r="G124" t="s">
        <v>34</v>
      </c>
      <c r="H124" t="s">
        <v>35</v>
      </c>
    </row>
    <row r="125" spans="1:8" x14ac:dyDescent="0.25">
      <c r="A125" s="1">
        <v>45860</v>
      </c>
      <c r="B125" t="s">
        <v>20</v>
      </c>
      <c r="C125">
        <v>3421.459716796875</v>
      </c>
      <c r="D125">
        <v>29.471435546875</v>
      </c>
      <c r="E125">
        <v>8.6885428554648314E-3</v>
      </c>
      <c r="F125">
        <v>2.5594393618120881E-2</v>
      </c>
      <c r="G125" t="s">
        <v>34</v>
      </c>
      <c r="H125" t="s">
        <v>35</v>
      </c>
    </row>
    <row r="126" spans="1:8" x14ac:dyDescent="0.25">
      <c r="A126" s="1">
        <v>45859</v>
      </c>
      <c r="B126" t="s">
        <v>20</v>
      </c>
      <c r="C126">
        <v>3391.98828125</v>
      </c>
      <c r="D126">
        <v>45.1728515625</v>
      </c>
      <c r="E126">
        <v>1.3497264044440627E-2</v>
      </c>
      <c r="F126">
        <v>1.6905850762656049E-2</v>
      </c>
      <c r="G126" t="s">
        <v>34</v>
      </c>
      <c r="H126" t="s">
        <v>35</v>
      </c>
    </row>
    <row r="127" spans="1:8" x14ac:dyDescent="0.25">
      <c r="A127" s="1">
        <v>45858</v>
      </c>
      <c r="B127" t="s">
        <v>20</v>
      </c>
      <c r="C127">
        <v>3346.8154296875</v>
      </c>
      <c r="D127">
        <v>-5.039306640625</v>
      </c>
      <c r="E127">
        <v>-1.5034382564399484E-3</v>
      </c>
      <c r="F127">
        <v>3.4085867182154228E-3</v>
      </c>
      <c r="G127" t="s">
        <v>34</v>
      </c>
      <c r="H127" t="s">
        <v>35</v>
      </c>
    </row>
    <row r="128" spans="1:8" x14ac:dyDescent="0.25">
      <c r="A128" s="1">
        <v>45857</v>
      </c>
      <c r="B128" t="s">
        <v>20</v>
      </c>
      <c r="C128">
        <v>3351.854736328125</v>
      </c>
      <c r="D128">
        <v>2.99951171875</v>
      </c>
      <c r="E128">
        <v>8.9568270873807698E-4</v>
      </c>
      <c r="F128">
        <v>4.9120249746553712E-3</v>
      </c>
      <c r="G128" t="s">
        <v>34</v>
      </c>
      <c r="H128" t="s">
        <v>35</v>
      </c>
    </row>
    <row r="129" spans="1:8" x14ac:dyDescent="0.25">
      <c r="A129" s="1">
        <v>45856</v>
      </c>
      <c r="B129" t="s">
        <v>20</v>
      </c>
      <c r="C129">
        <v>3348.855224609375</v>
      </c>
      <c r="D129">
        <v>10.104248046875</v>
      </c>
      <c r="E129">
        <v>3.0263556994232221E-3</v>
      </c>
      <c r="F129">
        <v>4.0163422659172943E-3</v>
      </c>
      <c r="G129" t="s">
        <v>34</v>
      </c>
      <c r="H129" t="s">
        <v>35</v>
      </c>
    </row>
    <row r="130" spans="1:8" x14ac:dyDescent="0.25">
      <c r="A130" s="1">
        <v>45855</v>
      </c>
      <c r="B130" t="s">
        <v>20</v>
      </c>
      <c r="C130">
        <v>3338.7509765625</v>
      </c>
      <c r="D130">
        <v>-6.223876953125</v>
      </c>
      <c r="E130">
        <v>-1.860664795905298E-3</v>
      </c>
      <c r="F130">
        <v>9.8998656649407213E-4</v>
      </c>
      <c r="G130" t="s">
        <v>34</v>
      </c>
      <c r="H130" t="s">
        <v>35</v>
      </c>
    </row>
    <row r="131" spans="1:8" x14ac:dyDescent="0.25">
      <c r="A131" s="1">
        <v>45854</v>
      </c>
      <c r="B131" t="s">
        <v>20</v>
      </c>
      <c r="C131">
        <v>3344.974853515625</v>
      </c>
      <c r="D131">
        <v>13.35595703125</v>
      </c>
      <c r="E131">
        <v>4.008848984901503E-3</v>
      </c>
      <c r="F131">
        <v>2.8506513623993701E-3</v>
      </c>
      <c r="G131" t="s">
        <v>34</v>
      </c>
      <c r="H131" t="s">
        <v>35</v>
      </c>
    </row>
    <row r="132" spans="1:8" x14ac:dyDescent="0.25">
      <c r="A132" s="1">
        <v>45853</v>
      </c>
      <c r="B132" t="s">
        <v>20</v>
      </c>
      <c r="C132">
        <v>3331.618896484375</v>
      </c>
      <c r="D132">
        <v>-13.451904296875</v>
      </c>
      <c r="E132">
        <v>-4.0214109350789062E-3</v>
      </c>
      <c r="F132">
        <v>-1.1581976225021329E-3</v>
      </c>
      <c r="G132" t="s">
        <v>34</v>
      </c>
      <c r="H132" t="s">
        <v>35</v>
      </c>
    </row>
    <row r="133" spans="1:8" x14ac:dyDescent="0.25">
      <c r="A133" s="1">
        <v>45852</v>
      </c>
      <c r="B133" t="s">
        <v>20</v>
      </c>
      <c r="C133">
        <v>3345.07080078125</v>
      </c>
      <c r="D133">
        <v>-16.578369140625</v>
      </c>
      <c r="E133">
        <v>-4.9316178764158281E-3</v>
      </c>
      <c r="F133">
        <v>2.8632133125767734E-3</v>
      </c>
      <c r="G133" t="s">
        <v>34</v>
      </c>
      <c r="H133" t="s">
        <v>35</v>
      </c>
    </row>
    <row r="134" spans="1:8" x14ac:dyDescent="0.25">
      <c r="A134" s="1">
        <v>45851</v>
      </c>
      <c r="B134" t="s">
        <v>20</v>
      </c>
      <c r="C134">
        <v>3361.649169921875</v>
      </c>
      <c r="D134">
        <v>8.802490234375</v>
      </c>
      <c r="E134">
        <v>2.6253780966791762E-3</v>
      </c>
      <c r="F134">
        <v>7.7948311889926014E-3</v>
      </c>
      <c r="G134" t="s">
        <v>34</v>
      </c>
      <c r="H134" t="s">
        <v>35</v>
      </c>
    </row>
    <row r="135" spans="1:8" x14ac:dyDescent="0.25">
      <c r="A135" s="1">
        <v>45850</v>
      </c>
      <c r="B135" t="s">
        <v>20</v>
      </c>
      <c r="C135">
        <v>3352.8466796875</v>
      </c>
      <c r="D135">
        <v>4.13623046875</v>
      </c>
      <c r="E135">
        <v>1.2351711297449164E-3</v>
      </c>
      <c r="F135">
        <v>5.1694530923134252E-3</v>
      </c>
      <c r="G135" t="s">
        <v>34</v>
      </c>
      <c r="H135" t="s">
        <v>35</v>
      </c>
    </row>
    <row r="136" spans="1:8" x14ac:dyDescent="0.25">
      <c r="A136" s="1">
        <v>45849</v>
      </c>
      <c r="B136" t="s">
        <v>20</v>
      </c>
      <c r="C136">
        <v>3348.71044921875</v>
      </c>
      <c r="D136">
        <v>28.4765625</v>
      </c>
      <c r="E136">
        <v>8.5766736535968224E-3</v>
      </c>
      <c r="F136">
        <v>3.9342819625685088E-3</v>
      </c>
      <c r="G136" t="s">
        <v>34</v>
      </c>
      <c r="H136" t="s">
        <v>35</v>
      </c>
    </row>
    <row r="137" spans="1:8" x14ac:dyDescent="0.25">
      <c r="A137" s="1">
        <v>45848</v>
      </c>
      <c r="B137" t="s">
        <v>20</v>
      </c>
      <c r="C137">
        <v>3320.23388671875</v>
      </c>
      <c r="D137">
        <v>5.082275390625</v>
      </c>
      <c r="E137">
        <v>1.5330446345978022E-3</v>
      </c>
      <c r="F137">
        <v>-4.6423916910283136E-3</v>
      </c>
      <c r="G137" t="s">
        <v>34</v>
      </c>
      <c r="H137" t="s">
        <v>35</v>
      </c>
    </row>
    <row r="138" spans="1:8" x14ac:dyDescent="0.25">
      <c r="A138" s="1">
        <v>45847</v>
      </c>
      <c r="B138" t="s">
        <v>20</v>
      </c>
      <c r="C138">
        <v>3315.151611328125</v>
      </c>
      <c r="D138">
        <v>13.3212890625</v>
      </c>
      <c r="E138">
        <v>4.0345165445567766E-3</v>
      </c>
      <c r="F138">
        <v>-6.1754363256261158E-3</v>
      </c>
      <c r="G138" t="s">
        <v>34</v>
      </c>
      <c r="H138" t="s">
        <v>35</v>
      </c>
    </row>
    <row r="139" spans="1:8" x14ac:dyDescent="0.25">
      <c r="A139" s="1">
        <v>45846</v>
      </c>
      <c r="B139" t="s">
        <v>20</v>
      </c>
      <c r="C139">
        <v>3301.830322265625</v>
      </c>
      <c r="D139">
        <v>-29.394775390625</v>
      </c>
      <c r="E139">
        <v>-8.8240135472401615E-3</v>
      </c>
      <c r="F139">
        <v>-1.0209952870182892E-2</v>
      </c>
      <c r="G139" t="s">
        <v>34</v>
      </c>
      <c r="H139" t="s">
        <v>35</v>
      </c>
    </row>
    <row r="140" spans="1:8" x14ac:dyDescent="0.25">
      <c r="A140" s="1">
        <v>45845</v>
      </c>
      <c r="B140" t="s">
        <v>20</v>
      </c>
      <c r="C140">
        <v>3331.22509765625</v>
      </c>
      <c r="D140">
        <v>3.900390625</v>
      </c>
      <c r="E140">
        <v>1.1722302355274827E-3</v>
      </c>
      <c r="F140">
        <v>-1.3859393229427308E-3</v>
      </c>
      <c r="G140" t="s">
        <v>34</v>
      </c>
      <c r="H140" t="s">
        <v>35</v>
      </c>
    </row>
    <row r="141" spans="1:8" x14ac:dyDescent="0.25">
      <c r="A141" s="1">
        <v>45844</v>
      </c>
      <c r="B141" t="s">
        <v>20</v>
      </c>
      <c r="C141">
        <v>3327.32470703125</v>
      </c>
      <c r="D141">
        <v>-8.53369140625</v>
      </c>
      <c r="E141">
        <v>-2.5581695584702135E-3</v>
      </c>
      <c r="F141">
        <v>-2.5581695584702135E-3</v>
      </c>
      <c r="G141" t="s">
        <v>34</v>
      </c>
      <c r="H141" t="s">
        <v>35</v>
      </c>
    </row>
    <row r="142" spans="1:8" x14ac:dyDescent="0.25">
      <c r="A142" s="1">
        <v>45863</v>
      </c>
      <c r="B142" t="s">
        <v>26</v>
      </c>
      <c r="C142">
        <v>97.750815234284858</v>
      </c>
      <c r="D142">
        <v>0.29168796584060885</v>
      </c>
      <c r="E142">
        <v>2.992926101597293E-3</v>
      </c>
      <c r="F142">
        <v>4.8537834583317618E-3</v>
      </c>
      <c r="G142" t="s">
        <v>37</v>
      </c>
      <c r="H142" t="s">
        <v>35</v>
      </c>
    </row>
    <row r="143" spans="1:8" x14ac:dyDescent="0.25">
      <c r="A143" s="1">
        <v>45862</v>
      </c>
      <c r="B143" t="s">
        <v>26</v>
      </c>
      <c r="C143">
        <v>97.459127268444249</v>
      </c>
      <c r="D143">
        <v>0.27704963871622112</v>
      </c>
      <c r="E143">
        <v>2.8508305798091715E-3</v>
      </c>
      <c r="F143">
        <v>1.8608573567344688E-3</v>
      </c>
      <c r="G143" t="s">
        <v>37</v>
      </c>
      <c r="H143" t="s">
        <v>35</v>
      </c>
    </row>
    <row r="144" spans="1:8" x14ac:dyDescent="0.25">
      <c r="A144" s="1">
        <v>45861</v>
      </c>
      <c r="B144" t="s">
        <v>26</v>
      </c>
      <c r="C144">
        <v>97.182077629728028</v>
      </c>
      <c r="D144">
        <v>-0.19312060636457318</v>
      </c>
      <c r="E144">
        <v>-1.9832627800802083E-3</v>
      </c>
      <c r="F144">
        <v>-9.899732230747027E-4</v>
      </c>
      <c r="G144" t="s">
        <v>37</v>
      </c>
      <c r="H144" t="s">
        <v>35</v>
      </c>
    </row>
    <row r="145" spans="1:8" x14ac:dyDescent="0.25">
      <c r="A145" s="1">
        <v>45860</v>
      </c>
      <c r="B145" t="s">
        <v>26</v>
      </c>
      <c r="C145">
        <v>97.375198236092601</v>
      </c>
      <c r="D145">
        <v>-0.46064031118699234</v>
      </c>
      <c r="E145">
        <v>-4.7082982885089386E-3</v>
      </c>
      <c r="F145">
        <v>9.9328955700550559E-4</v>
      </c>
      <c r="G145" t="s">
        <v>37</v>
      </c>
      <c r="H145" t="s">
        <v>35</v>
      </c>
    </row>
    <row r="146" spans="1:8" x14ac:dyDescent="0.25">
      <c r="A146" s="1">
        <v>45859</v>
      </c>
      <c r="B146" t="s">
        <v>26</v>
      </c>
      <c r="C146">
        <v>97.835838547279593</v>
      </c>
      <c r="D146">
        <v>-0.1003984243963032</v>
      </c>
      <c r="E146">
        <v>-1.0251407191124162E-3</v>
      </c>
      <c r="F146">
        <v>5.7015878455144442E-3</v>
      </c>
      <c r="G146" t="s">
        <v>37</v>
      </c>
      <c r="H146" t="s">
        <v>35</v>
      </c>
    </row>
    <row r="147" spans="1:8" x14ac:dyDescent="0.25">
      <c r="A147" s="1">
        <v>45858</v>
      </c>
      <c r="B147" t="s">
        <v>26</v>
      </c>
      <c r="C147">
        <v>97.936236971675896</v>
      </c>
      <c r="D147">
        <v>1.3823322276010686E-2</v>
      </c>
      <c r="E147">
        <v>1.4116606975700385E-4</v>
      </c>
      <c r="F147">
        <v>6.7267285646268604E-3</v>
      </c>
      <c r="G147" t="s">
        <v>37</v>
      </c>
      <c r="H147" t="s">
        <v>35</v>
      </c>
    </row>
    <row r="148" spans="1:8" x14ac:dyDescent="0.25">
      <c r="A148" s="1">
        <v>45857</v>
      </c>
      <c r="B148" t="s">
        <v>26</v>
      </c>
      <c r="C148">
        <v>97.922413649399886</v>
      </c>
      <c r="D148">
        <v>-0.5468593984653296</v>
      </c>
      <c r="E148">
        <v>-5.5536045056360228E-3</v>
      </c>
      <c r="F148">
        <v>6.5855624948698566E-3</v>
      </c>
      <c r="G148" t="s">
        <v>37</v>
      </c>
      <c r="H148" t="s">
        <v>35</v>
      </c>
    </row>
    <row r="149" spans="1:8" x14ac:dyDescent="0.25">
      <c r="A149" s="1">
        <v>45856</v>
      </c>
      <c r="B149" t="s">
        <v>26</v>
      </c>
      <c r="C149">
        <v>98.469273047865215</v>
      </c>
      <c r="D149">
        <v>-4.4358095515377727E-3</v>
      </c>
      <c r="E149">
        <v>-4.50456228673346E-5</v>
      </c>
      <c r="F149">
        <v>1.2139167000505879E-2</v>
      </c>
      <c r="G149" t="s">
        <v>37</v>
      </c>
      <c r="H149" t="s">
        <v>35</v>
      </c>
    </row>
    <row r="150" spans="1:8" x14ac:dyDescent="0.25">
      <c r="A150" s="1">
        <v>45855</v>
      </c>
      <c r="B150" t="s">
        <v>26</v>
      </c>
      <c r="C150">
        <v>98.473708857416753</v>
      </c>
      <c r="D150">
        <v>0.17669966691842376</v>
      </c>
      <c r="E150">
        <v>1.7976097988492423E-3</v>
      </c>
      <c r="F150">
        <v>1.2184212623373214E-2</v>
      </c>
      <c r="G150" t="s">
        <v>37</v>
      </c>
      <c r="H150" t="s">
        <v>35</v>
      </c>
    </row>
    <row r="151" spans="1:8" x14ac:dyDescent="0.25">
      <c r="A151" s="1">
        <v>45854</v>
      </c>
      <c r="B151" t="s">
        <v>26</v>
      </c>
      <c r="C151">
        <v>98.297009190498329</v>
      </c>
      <c r="D151">
        <v>-0.30202011557209119</v>
      </c>
      <c r="E151">
        <v>-3.0631144920764131E-3</v>
      </c>
      <c r="F151">
        <v>1.0386602824523972E-2</v>
      </c>
      <c r="G151" t="s">
        <v>37</v>
      </c>
      <c r="H151" t="s">
        <v>35</v>
      </c>
    </row>
    <row r="152" spans="1:8" x14ac:dyDescent="0.25">
      <c r="A152" s="1">
        <v>45853</v>
      </c>
      <c r="B152" t="s">
        <v>26</v>
      </c>
      <c r="C152">
        <v>98.59902930607042</v>
      </c>
      <c r="D152">
        <v>0.51921843311856719</v>
      </c>
      <c r="E152">
        <v>5.2938359943530688E-3</v>
      </c>
      <c r="F152">
        <v>1.3449717316600385E-2</v>
      </c>
      <c r="G152" t="s">
        <v>37</v>
      </c>
      <c r="H152" t="s">
        <v>35</v>
      </c>
    </row>
    <row r="153" spans="1:8" x14ac:dyDescent="0.25">
      <c r="A153" s="1">
        <v>45852</v>
      </c>
      <c r="B153" t="s">
        <v>26</v>
      </c>
      <c r="C153">
        <v>98.079810872951853</v>
      </c>
      <c r="D153">
        <v>2.8018853240041608E-3</v>
      </c>
      <c r="E153">
        <v>2.8568217494973069E-5</v>
      </c>
      <c r="F153">
        <v>8.1558813222473159E-3</v>
      </c>
      <c r="G153" t="s">
        <v>37</v>
      </c>
      <c r="H153" t="s">
        <v>35</v>
      </c>
    </row>
    <row r="154" spans="1:8" x14ac:dyDescent="0.25">
      <c r="A154" s="1">
        <v>45851</v>
      </c>
      <c r="B154" t="s">
        <v>26</v>
      </c>
      <c r="C154">
        <v>98.077008987627849</v>
      </c>
      <c r="D154">
        <v>4.3671597650813965E-3</v>
      </c>
      <c r="E154">
        <v>4.4529847301744141E-5</v>
      </c>
      <c r="F154">
        <v>8.1273131047523428E-3</v>
      </c>
      <c r="G154" t="s">
        <v>37</v>
      </c>
      <c r="H154" t="s">
        <v>35</v>
      </c>
    </row>
    <row r="155" spans="1:8" x14ac:dyDescent="0.25">
      <c r="A155" s="1">
        <v>45850</v>
      </c>
      <c r="B155" t="s">
        <v>26</v>
      </c>
      <c r="C155">
        <v>98.072641827862768</v>
      </c>
      <c r="D155">
        <v>0.23112149801352189</v>
      </c>
      <c r="E155">
        <v>2.3622026439731325E-3</v>
      </c>
      <c r="F155">
        <v>8.0827832574505987E-3</v>
      </c>
      <c r="G155" t="s">
        <v>37</v>
      </c>
      <c r="H155" t="s">
        <v>35</v>
      </c>
    </row>
    <row r="156" spans="1:8" x14ac:dyDescent="0.25">
      <c r="A156" s="1">
        <v>45849</v>
      </c>
      <c r="B156" t="s">
        <v>26</v>
      </c>
      <c r="C156">
        <v>97.841520329849246</v>
      </c>
      <c r="D156">
        <v>0.31431980893979983</v>
      </c>
      <c r="E156">
        <v>3.222893790254977E-3</v>
      </c>
      <c r="F156">
        <v>5.7205806134774662E-3</v>
      </c>
      <c r="G156" t="s">
        <v>37</v>
      </c>
      <c r="H156" t="s">
        <v>35</v>
      </c>
    </row>
    <row r="157" spans="1:8" x14ac:dyDescent="0.25">
      <c r="A157" s="1">
        <v>45848</v>
      </c>
      <c r="B157" t="s">
        <v>26</v>
      </c>
      <c r="C157">
        <v>97.527200520909446</v>
      </c>
      <c r="D157">
        <v>8.1007982946360357E-2</v>
      </c>
      <c r="E157">
        <v>8.3130988329593869E-4</v>
      </c>
      <c r="F157">
        <v>2.4976868232224891E-3</v>
      </c>
      <c r="G157" t="s">
        <v>37</v>
      </c>
      <c r="H157" t="s">
        <v>35</v>
      </c>
    </row>
    <row r="158" spans="1:8" x14ac:dyDescent="0.25">
      <c r="A158" s="1">
        <v>45847</v>
      </c>
      <c r="B158" t="s">
        <v>26</v>
      </c>
      <c r="C158">
        <v>97.446192537963086</v>
      </c>
      <c r="D158">
        <v>-1.3660853830103292E-2</v>
      </c>
      <c r="E158">
        <v>-1.4016903734903607E-4</v>
      </c>
      <c r="F158">
        <v>1.6663769399265504E-3</v>
      </c>
      <c r="G158" t="s">
        <v>37</v>
      </c>
      <c r="H158" t="s">
        <v>35</v>
      </c>
    </row>
    <row r="159" spans="1:8" x14ac:dyDescent="0.25">
      <c r="A159" s="1">
        <v>45846</v>
      </c>
      <c r="B159" t="s">
        <v>26</v>
      </c>
      <c r="C159">
        <v>97.459853391793189</v>
      </c>
      <c r="D159">
        <v>0.10458351675801225</v>
      </c>
      <c r="E159">
        <v>1.0742460772001916E-3</v>
      </c>
      <c r="F159">
        <v>1.8065459772755865E-3</v>
      </c>
      <c r="G159" t="s">
        <v>37</v>
      </c>
      <c r="H159" t="s">
        <v>35</v>
      </c>
    </row>
    <row r="160" spans="1:8" x14ac:dyDescent="0.25">
      <c r="A160" s="1">
        <v>45845</v>
      </c>
      <c r="B160" t="s">
        <v>26</v>
      </c>
      <c r="C160">
        <v>97.355269875035177</v>
      </c>
      <c r="D160">
        <v>6.9289942764342527E-2</v>
      </c>
      <c r="E160">
        <v>7.1222947862148445E-4</v>
      </c>
      <c r="F160">
        <v>7.3229990007539492E-4</v>
      </c>
      <c r="G160" t="s">
        <v>37</v>
      </c>
      <c r="H160" t="s">
        <v>35</v>
      </c>
    </row>
    <row r="161" spans="1:8" x14ac:dyDescent="0.25">
      <c r="A161" s="1">
        <v>45844</v>
      </c>
      <c r="B161" t="s">
        <v>26</v>
      </c>
      <c r="C161">
        <v>97.285979932270834</v>
      </c>
      <c r="D161">
        <v>1.9525314306605424E-3</v>
      </c>
      <c r="E161">
        <v>2.007042145391047E-5</v>
      </c>
      <c r="F161">
        <v>2.007042145391047E-5</v>
      </c>
      <c r="G161" t="s">
        <v>37</v>
      </c>
      <c r="H161" t="s">
        <v>35</v>
      </c>
    </row>
    <row r="162" spans="1:8" x14ac:dyDescent="0.25">
      <c r="A162" s="1">
        <v>45863</v>
      </c>
      <c r="B162" t="s">
        <v>27</v>
      </c>
      <c r="C162">
        <v>26120</v>
      </c>
      <c r="D162">
        <v>10</v>
      </c>
      <c r="E162">
        <v>3.8299502106475813E-4</v>
      </c>
      <c r="F162">
        <v>1.1549207530875405E-3</v>
      </c>
      <c r="G162" t="s">
        <v>37</v>
      </c>
      <c r="H162" t="s">
        <v>35</v>
      </c>
    </row>
    <row r="163" spans="1:8" x14ac:dyDescent="0.25">
      <c r="A163" s="1">
        <v>45862</v>
      </c>
      <c r="B163" t="s">
        <v>27</v>
      </c>
      <c r="C163">
        <v>26110</v>
      </c>
      <c r="D163">
        <v>-15</v>
      </c>
      <c r="E163">
        <v>-5.7416267942578258E-4</v>
      </c>
      <c r="F163">
        <v>7.7192573202278236E-4</v>
      </c>
      <c r="G163" t="s">
        <v>37</v>
      </c>
      <c r="H163" t="s">
        <v>35</v>
      </c>
    </row>
    <row r="164" spans="1:8" x14ac:dyDescent="0.25">
      <c r="A164" s="1">
        <v>45861</v>
      </c>
      <c r="B164" t="s">
        <v>27</v>
      </c>
      <c r="C164">
        <v>26125</v>
      </c>
      <c r="D164">
        <v>5</v>
      </c>
      <c r="E164">
        <v>1.914241960183638E-4</v>
      </c>
      <c r="F164">
        <v>1.3460884114485649E-3</v>
      </c>
      <c r="G164" t="s">
        <v>37</v>
      </c>
      <c r="H164" t="s">
        <v>35</v>
      </c>
    </row>
    <row r="165" spans="1:8" x14ac:dyDescent="0.25">
      <c r="A165" s="1">
        <v>45860</v>
      </c>
      <c r="B165" t="s">
        <v>27</v>
      </c>
      <c r="C165">
        <v>26120</v>
      </c>
      <c r="D165">
        <v>-10</v>
      </c>
      <c r="E165">
        <v>-3.8270187523914423E-4</v>
      </c>
      <c r="F165">
        <v>1.1546642154302011E-3</v>
      </c>
      <c r="G165" t="s">
        <v>37</v>
      </c>
      <c r="H165" t="s">
        <v>35</v>
      </c>
    </row>
    <row r="166" spans="1:8" x14ac:dyDescent="0.25">
      <c r="A166" s="1">
        <v>45859</v>
      </c>
      <c r="B166" t="s">
        <v>27</v>
      </c>
      <c r="C166">
        <v>26130</v>
      </c>
      <c r="D166">
        <v>-10</v>
      </c>
      <c r="E166">
        <v>-3.8255547054322214E-4</v>
      </c>
      <c r="F166">
        <v>1.5373660906693454E-3</v>
      </c>
      <c r="G166" t="s">
        <v>37</v>
      </c>
      <c r="H166" t="s">
        <v>35</v>
      </c>
    </row>
    <row r="167" spans="1:8" x14ac:dyDescent="0.25">
      <c r="A167" s="1">
        <v>45856</v>
      </c>
      <c r="B167" t="s">
        <v>27</v>
      </c>
      <c r="C167">
        <v>26140</v>
      </c>
      <c r="D167">
        <v>5</v>
      </c>
      <c r="E167">
        <v>1.9131432944319293E-4</v>
      </c>
      <c r="F167">
        <v>1.9199215612125675E-3</v>
      </c>
      <c r="G167" t="s">
        <v>37</v>
      </c>
      <c r="H167" t="s">
        <v>35</v>
      </c>
    </row>
    <row r="168" spans="1:8" x14ac:dyDescent="0.25">
      <c r="A168" s="1">
        <v>45855</v>
      </c>
      <c r="B168" t="s">
        <v>27</v>
      </c>
      <c r="C168">
        <v>26135</v>
      </c>
      <c r="D168">
        <v>-5</v>
      </c>
      <c r="E168">
        <v>-1.9127773527161107E-4</v>
      </c>
      <c r="F168">
        <v>1.7286072317693746E-3</v>
      </c>
      <c r="G168" t="s">
        <v>37</v>
      </c>
      <c r="H168" t="s">
        <v>35</v>
      </c>
    </row>
    <row r="169" spans="1:8" x14ac:dyDescent="0.25">
      <c r="A169" s="1">
        <v>45854</v>
      </c>
      <c r="B169" t="s">
        <v>27</v>
      </c>
      <c r="C169">
        <v>26140</v>
      </c>
      <c r="D169">
        <v>20</v>
      </c>
      <c r="E169">
        <v>7.6569678407345521E-4</v>
      </c>
      <c r="F169">
        <v>1.9198849670409857E-3</v>
      </c>
      <c r="G169" t="s">
        <v>37</v>
      </c>
      <c r="H169" t="s">
        <v>35</v>
      </c>
    </row>
    <row r="170" spans="1:8" x14ac:dyDescent="0.25">
      <c r="A170" s="1">
        <v>45853</v>
      </c>
      <c r="B170" t="s">
        <v>27</v>
      </c>
      <c r="C170">
        <v>26120</v>
      </c>
      <c r="D170">
        <v>20</v>
      </c>
      <c r="E170">
        <v>7.6628352490426543E-4</v>
      </c>
      <c r="F170">
        <v>1.1541881829675305E-3</v>
      </c>
      <c r="G170" t="s">
        <v>37</v>
      </c>
      <c r="H170" t="s">
        <v>35</v>
      </c>
    </row>
    <row r="171" spans="1:8" x14ac:dyDescent="0.25">
      <c r="A171" s="1">
        <v>45852</v>
      </c>
      <c r="B171" t="s">
        <v>27</v>
      </c>
      <c r="C171">
        <v>26100</v>
      </c>
      <c r="D171">
        <v>-8</v>
      </c>
      <c r="E171">
        <v>-3.0641948827947463E-4</v>
      </c>
      <c r="F171">
        <v>3.8790465806326502E-4</v>
      </c>
      <c r="G171" t="s">
        <v>37</v>
      </c>
      <c r="H171" t="s">
        <v>35</v>
      </c>
    </row>
    <row r="172" spans="1:8" x14ac:dyDescent="0.25">
      <c r="A172" s="1">
        <v>45849</v>
      </c>
      <c r="B172" t="s">
        <v>27</v>
      </c>
      <c r="C172">
        <v>26108</v>
      </c>
      <c r="D172">
        <v>-5</v>
      </c>
      <c r="E172">
        <v>-1.9147551028220189E-4</v>
      </c>
      <c r="F172">
        <v>6.9432414634273965E-4</v>
      </c>
      <c r="G172" t="s">
        <v>37</v>
      </c>
      <c r="H172" t="s">
        <v>35</v>
      </c>
    </row>
    <row r="173" spans="1:8" x14ac:dyDescent="0.25">
      <c r="A173" s="1">
        <v>45848</v>
      </c>
      <c r="B173" t="s">
        <v>27</v>
      </c>
      <c r="C173">
        <v>26113</v>
      </c>
      <c r="D173">
        <v>-25</v>
      </c>
      <c r="E173">
        <v>-9.5646185630116065E-4</v>
      </c>
      <c r="F173">
        <v>8.8579965662494153E-4</v>
      </c>
      <c r="G173" t="s">
        <v>37</v>
      </c>
      <c r="H173" t="s">
        <v>35</v>
      </c>
    </row>
    <row r="174" spans="1:8" x14ac:dyDescent="0.25">
      <c r="A174" s="1">
        <v>45847</v>
      </c>
      <c r="B174" t="s">
        <v>27</v>
      </c>
      <c r="C174">
        <v>26138</v>
      </c>
      <c r="D174">
        <v>28</v>
      </c>
      <c r="E174">
        <v>1.0723860589811895E-3</v>
      </c>
      <c r="F174">
        <v>1.8422615129261022E-3</v>
      </c>
      <c r="G174" t="s">
        <v>37</v>
      </c>
      <c r="H174" t="s">
        <v>35</v>
      </c>
    </row>
    <row r="175" spans="1:8" x14ac:dyDescent="0.25">
      <c r="A175" s="1">
        <v>45846</v>
      </c>
      <c r="B175" t="s">
        <v>27</v>
      </c>
      <c r="C175">
        <v>26110</v>
      </c>
      <c r="D175">
        <v>-10</v>
      </c>
      <c r="E175">
        <v>-3.828483920367276E-4</v>
      </c>
      <c r="F175">
        <v>7.6987545394491264E-4</v>
      </c>
      <c r="G175" t="s">
        <v>37</v>
      </c>
      <c r="H175" t="s">
        <v>35</v>
      </c>
    </row>
    <row r="176" spans="1:8" x14ac:dyDescent="0.25">
      <c r="A176" s="1">
        <v>45845</v>
      </c>
      <c r="B176" t="s">
        <v>27</v>
      </c>
      <c r="C176">
        <v>26120</v>
      </c>
      <c r="D176">
        <v>-38</v>
      </c>
      <c r="E176">
        <v>-1.4527104518694545E-3</v>
      </c>
      <c r="F176">
        <v>1.1527238459816402E-3</v>
      </c>
      <c r="G176" t="s">
        <v>37</v>
      </c>
      <c r="H176" t="s">
        <v>35</v>
      </c>
    </row>
    <row r="177" spans="1:8" x14ac:dyDescent="0.25">
      <c r="A177" s="1">
        <v>45842</v>
      </c>
      <c r="B177" t="s">
        <v>27</v>
      </c>
      <c r="C177">
        <v>26158</v>
      </c>
      <c r="D177">
        <v>-17</v>
      </c>
      <c r="E177">
        <v>-6.4947468958931331E-4</v>
      </c>
      <c r="F177">
        <v>2.6054342978510947E-3</v>
      </c>
      <c r="G177" t="s">
        <v>37</v>
      </c>
      <c r="H177" t="s">
        <v>35</v>
      </c>
    </row>
    <row r="178" spans="1:8" x14ac:dyDescent="0.25">
      <c r="A178" s="1">
        <v>45841</v>
      </c>
      <c r="B178" t="s">
        <v>27</v>
      </c>
      <c r="C178">
        <v>26175</v>
      </c>
      <c r="D178">
        <v>25</v>
      </c>
      <c r="E178">
        <v>9.5602294455066072E-4</v>
      </c>
      <c r="F178">
        <v>3.254908987440408E-3</v>
      </c>
      <c r="G178" t="s">
        <v>37</v>
      </c>
      <c r="H178" t="s">
        <v>35</v>
      </c>
    </row>
    <row r="179" spans="1:8" x14ac:dyDescent="0.25">
      <c r="A179" s="1">
        <v>45840</v>
      </c>
      <c r="B179" t="s">
        <v>27</v>
      </c>
      <c r="C179">
        <v>26150</v>
      </c>
      <c r="D179">
        <v>40</v>
      </c>
      <c r="E179">
        <v>1.5319800842588105E-3</v>
      </c>
      <c r="F179">
        <v>2.2988860428897473E-3</v>
      </c>
      <c r="G179" t="s">
        <v>37</v>
      </c>
      <c r="H179" t="s">
        <v>35</v>
      </c>
    </row>
    <row r="180" spans="1:8" x14ac:dyDescent="0.25">
      <c r="A180" s="1">
        <v>45839</v>
      </c>
      <c r="B180" t="s">
        <v>27</v>
      </c>
      <c r="C180">
        <v>26110</v>
      </c>
      <c r="D180">
        <v>-8</v>
      </c>
      <c r="E180">
        <v>-3.063021670878241E-4</v>
      </c>
      <c r="F180">
        <v>7.669059586309368E-4</v>
      </c>
      <c r="G180" t="s">
        <v>37</v>
      </c>
      <c r="H180" t="s">
        <v>35</v>
      </c>
    </row>
    <row r="181" spans="1:8" x14ac:dyDescent="0.25">
      <c r="A181" s="1">
        <v>45838</v>
      </c>
      <c r="B181" t="s">
        <v>27</v>
      </c>
      <c r="C181">
        <v>26118</v>
      </c>
      <c r="D181">
        <v>28</v>
      </c>
      <c r="E181">
        <v>1.0732081257187609E-3</v>
      </c>
      <c r="F181">
        <v>1.0732081257187609E-3</v>
      </c>
      <c r="G181" t="s">
        <v>37</v>
      </c>
      <c r="H181" t="s">
        <v>35</v>
      </c>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5B9D-6C2F-4E64-BEE5-F44FA201ED11}">
  <dimension ref="A1:J31"/>
  <sheetViews>
    <sheetView workbookViewId="0">
      <selection activeCell="F7" sqref="F7"/>
    </sheetView>
  </sheetViews>
  <sheetFormatPr defaultRowHeight="15" x14ac:dyDescent="0.25"/>
  <cols>
    <col min="1" max="1" width="11.28515625" bestFit="1" customWidth="1"/>
    <col min="2" max="5" width="81.140625" bestFit="1" customWidth="1"/>
    <col min="6" max="6" width="17.42578125" bestFit="1" customWidth="1"/>
    <col min="7" max="8" width="13.85546875" bestFit="1" customWidth="1"/>
    <col min="9" max="9" width="9.28515625" bestFit="1" customWidth="1"/>
    <col min="10" max="10" width="13.42578125" bestFit="1" customWidth="1"/>
    <col min="11" max="11" width="13.42578125" customWidth="1"/>
    <col min="12" max="13" width="13.28515625" bestFit="1" customWidth="1"/>
  </cols>
  <sheetData>
    <row r="1" spans="1:10" x14ac:dyDescent="0.25">
      <c r="A1" t="s">
        <v>1</v>
      </c>
      <c r="B1" t="s">
        <v>2</v>
      </c>
      <c r="C1" t="s">
        <v>3</v>
      </c>
      <c r="D1" t="s">
        <v>4</v>
      </c>
      <c r="E1" t="s">
        <v>5</v>
      </c>
      <c r="F1" t="s">
        <v>6</v>
      </c>
      <c r="G1" t="s">
        <v>0</v>
      </c>
      <c r="H1" t="s">
        <v>7</v>
      </c>
      <c r="I1" t="s">
        <v>8</v>
      </c>
      <c r="J1" t="s">
        <v>74</v>
      </c>
    </row>
    <row r="2" spans="1:10" x14ac:dyDescent="0.25">
      <c r="A2" s="53" t="s">
        <v>10</v>
      </c>
      <c r="B2" s="53" t="s">
        <v>75</v>
      </c>
      <c r="C2" s="53" t="s">
        <v>163</v>
      </c>
      <c r="D2" s="53" t="s">
        <v>76</v>
      </c>
      <c r="E2" s="53" t="s">
        <v>77</v>
      </c>
      <c r="F2" s="1">
        <v>45865.854166666664</v>
      </c>
      <c r="G2" s="53" t="s">
        <v>9</v>
      </c>
      <c r="H2">
        <v>54</v>
      </c>
      <c r="I2" s="53" t="s">
        <v>13</v>
      </c>
      <c r="J2" s="53" t="s">
        <v>12</v>
      </c>
    </row>
    <row r="3" spans="1:10" x14ac:dyDescent="0.25">
      <c r="A3" s="53" t="s">
        <v>45</v>
      </c>
      <c r="B3" s="53" t="s">
        <v>78</v>
      </c>
      <c r="C3" s="53" t="s">
        <v>164</v>
      </c>
      <c r="D3" s="53" t="s">
        <v>79</v>
      </c>
      <c r="E3" s="53" t="s">
        <v>80</v>
      </c>
      <c r="F3" s="1">
        <v>45865.661805555559</v>
      </c>
      <c r="G3" s="53" t="s">
        <v>9</v>
      </c>
      <c r="H3">
        <v>88</v>
      </c>
      <c r="I3" s="53" t="s">
        <v>13</v>
      </c>
      <c r="J3" s="53" t="s">
        <v>12</v>
      </c>
    </row>
    <row r="4" spans="1:10" x14ac:dyDescent="0.25">
      <c r="A4" s="53" t="s">
        <v>45</v>
      </c>
      <c r="B4" s="53" t="s">
        <v>81</v>
      </c>
      <c r="C4" s="53" t="s">
        <v>165</v>
      </c>
      <c r="D4" s="53" t="s">
        <v>82</v>
      </c>
      <c r="E4" s="53" t="s">
        <v>83</v>
      </c>
      <c r="F4" s="1">
        <v>45864.916666666664</v>
      </c>
      <c r="G4" s="53" t="s">
        <v>9</v>
      </c>
      <c r="H4">
        <v>85</v>
      </c>
      <c r="I4" s="53" t="s">
        <v>13</v>
      </c>
      <c r="J4" s="53" t="s">
        <v>16</v>
      </c>
    </row>
    <row r="5" spans="1:10" x14ac:dyDescent="0.25">
      <c r="A5" s="53" t="s">
        <v>10</v>
      </c>
      <c r="B5" s="53" t="s">
        <v>145</v>
      </c>
      <c r="C5" s="53" t="s">
        <v>166</v>
      </c>
      <c r="D5" s="53" t="s">
        <v>146</v>
      </c>
      <c r="E5" s="53" t="s">
        <v>147</v>
      </c>
      <c r="F5" s="1">
        <v>45864.502835648149</v>
      </c>
      <c r="G5" s="53" t="s">
        <v>9</v>
      </c>
      <c r="H5">
        <v>89</v>
      </c>
      <c r="I5" s="53" t="s">
        <v>13</v>
      </c>
      <c r="J5" s="53" t="s">
        <v>16</v>
      </c>
    </row>
    <row r="6" spans="1:10" x14ac:dyDescent="0.25">
      <c r="A6" s="53" t="s">
        <v>10</v>
      </c>
      <c r="B6" s="53" t="s">
        <v>148</v>
      </c>
      <c r="C6" s="53" t="s">
        <v>167</v>
      </c>
      <c r="D6" s="53" t="s">
        <v>149</v>
      </c>
      <c r="E6" s="53" t="s">
        <v>150</v>
      </c>
      <c r="F6" s="1">
        <v>45864.4378125</v>
      </c>
      <c r="G6" s="53" t="s">
        <v>9</v>
      </c>
      <c r="H6">
        <v>90</v>
      </c>
      <c r="I6" s="53" t="s">
        <v>13</v>
      </c>
      <c r="J6" s="53" t="s">
        <v>12</v>
      </c>
    </row>
    <row r="7" spans="1:10" x14ac:dyDescent="0.25">
      <c r="A7" s="53" t="s">
        <v>10</v>
      </c>
      <c r="B7" s="53" t="s">
        <v>84</v>
      </c>
      <c r="C7" s="53" t="s">
        <v>168</v>
      </c>
      <c r="D7" s="53" t="s">
        <v>85</v>
      </c>
      <c r="E7" s="53" t="s">
        <v>86</v>
      </c>
      <c r="F7" s="1">
        <v>45863.899305555555</v>
      </c>
      <c r="G7" s="53" t="s">
        <v>9</v>
      </c>
      <c r="H7">
        <v>73</v>
      </c>
      <c r="I7" s="53" t="s">
        <v>13</v>
      </c>
      <c r="J7" s="53" t="s">
        <v>12</v>
      </c>
    </row>
    <row r="8" spans="1:10" x14ac:dyDescent="0.25">
      <c r="A8" s="53" t="s">
        <v>14</v>
      </c>
      <c r="B8" s="53" t="s">
        <v>87</v>
      </c>
      <c r="C8" s="53" t="s">
        <v>169</v>
      </c>
      <c r="D8" s="53" t="s">
        <v>88</v>
      </c>
      <c r="E8" s="53" t="s">
        <v>89</v>
      </c>
      <c r="F8" s="1">
        <v>45863.436111111114</v>
      </c>
      <c r="G8" s="53" t="s">
        <v>9</v>
      </c>
      <c r="H8">
        <v>76</v>
      </c>
      <c r="I8" s="53" t="s">
        <v>15</v>
      </c>
      <c r="J8" s="53" t="s">
        <v>16</v>
      </c>
    </row>
    <row r="9" spans="1:10" x14ac:dyDescent="0.25">
      <c r="A9" s="53" t="s">
        <v>45</v>
      </c>
      <c r="B9" s="53" t="s">
        <v>90</v>
      </c>
      <c r="C9" s="53" t="s">
        <v>170</v>
      </c>
      <c r="D9" s="53" t="s">
        <v>91</v>
      </c>
      <c r="E9" s="53" t="s">
        <v>92</v>
      </c>
      <c r="F9" s="1">
        <v>45863.393055555556</v>
      </c>
      <c r="G9" s="53" t="s">
        <v>9</v>
      </c>
      <c r="H9">
        <v>73</v>
      </c>
      <c r="I9" s="53" t="s">
        <v>11</v>
      </c>
      <c r="J9" s="53" t="s">
        <v>12</v>
      </c>
    </row>
    <row r="10" spans="1:10" x14ac:dyDescent="0.25">
      <c r="A10" s="53" t="s">
        <v>93</v>
      </c>
      <c r="B10" s="53" t="s">
        <v>94</v>
      </c>
      <c r="C10" s="53" t="s">
        <v>171</v>
      </c>
      <c r="D10" s="53" t="s">
        <v>95</v>
      </c>
      <c r="E10" s="53" t="s">
        <v>96</v>
      </c>
      <c r="F10" s="1">
        <v>45863.152037037034</v>
      </c>
      <c r="G10" s="53" t="s">
        <v>9</v>
      </c>
      <c r="H10">
        <v>87</v>
      </c>
      <c r="I10" s="53" t="s">
        <v>13</v>
      </c>
      <c r="J10" s="53" t="s">
        <v>57</v>
      </c>
    </row>
    <row r="11" spans="1:10" x14ac:dyDescent="0.25">
      <c r="A11" s="53" t="s">
        <v>10</v>
      </c>
      <c r="B11" s="53" t="s">
        <v>97</v>
      </c>
      <c r="C11" s="53" t="s">
        <v>172</v>
      </c>
      <c r="D11" s="53" t="s">
        <v>98</v>
      </c>
      <c r="E11" s="53" t="s">
        <v>99</v>
      </c>
      <c r="F11" s="1">
        <v>45861.636805555558</v>
      </c>
      <c r="G11" s="53" t="s">
        <v>9</v>
      </c>
      <c r="H11">
        <v>82</v>
      </c>
      <c r="I11" s="53" t="s">
        <v>13</v>
      </c>
      <c r="J11" s="53" t="s">
        <v>12</v>
      </c>
    </row>
    <row r="12" spans="1:10" x14ac:dyDescent="0.25">
      <c r="A12" s="53" t="s">
        <v>14</v>
      </c>
      <c r="B12" s="53" t="s">
        <v>100</v>
      </c>
      <c r="C12" s="53" t="s">
        <v>173</v>
      </c>
      <c r="D12" s="53" t="s">
        <v>101</v>
      </c>
      <c r="E12" s="53" t="s">
        <v>102</v>
      </c>
      <c r="F12" s="1">
        <v>45865.878472222219</v>
      </c>
      <c r="G12" s="53" t="s">
        <v>17</v>
      </c>
      <c r="H12">
        <v>86</v>
      </c>
      <c r="I12" s="53" t="s">
        <v>11</v>
      </c>
      <c r="J12" s="53" t="s">
        <v>16</v>
      </c>
    </row>
    <row r="13" spans="1:10" x14ac:dyDescent="0.25">
      <c r="A13" s="53" t="s">
        <v>10</v>
      </c>
      <c r="B13" s="53" t="s">
        <v>103</v>
      </c>
      <c r="C13" s="53" t="s">
        <v>174</v>
      </c>
      <c r="D13" s="53" t="s">
        <v>104</v>
      </c>
      <c r="E13" s="53" t="s">
        <v>105</v>
      </c>
      <c r="F13" s="1">
        <v>45864.874780092592</v>
      </c>
      <c r="G13" s="53" t="s">
        <v>17</v>
      </c>
      <c r="H13">
        <v>90</v>
      </c>
      <c r="I13" s="53" t="s">
        <v>11</v>
      </c>
      <c r="J13" s="53" t="s">
        <v>12</v>
      </c>
    </row>
    <row r="14" spans="1:10" x14ac:dyDescent="0.25">
      <c r="A14" s="53" t="s">
        <v>45</v>
      </c>
      <c r="B14" s="53" t="s">
        <v>106</v>
      </c>
      <c r="C14" s="53" t="s">
        <v>175</v>
      </c>
      <c r="D14" s="53" t="s">
        <v>107</v>
      </c>
      <c r="E14" s="53" t="s">
        <v>108</v>
      </c>
      <c r="F14" s="1">
        <v>45864.819444444445</v>
      </c>
      <c r="G14" s="53" t="s">
        <v>17</v>
      </c>
      <c r="H14">
        <v>78</v>
      </c>
      <c r="I14" s="53" t="s">
        <v>13</v>
      </c>
      <c r="J14" s="53" t="s">
        <v>12</v>
      </c>
    </row>
    <row r="15" spans="1:10" x14ac:dyDescent="0.25">
      <c r="A15" s="53" t="s">
        <v>10</v>
      </c>
      <c r="B15" s="53" t="s">
        <v>151</v>
      </c>
      <c r="C15" s="53" t="s">
        <v>176</v>
      </c>
      <c r="D15" s="53" t="s">
        <v>152</v>
      </c>
      <c r="E15" s="53" t="s">
        <v>153</v>
      </c>
      <c r="F15" s="1">
        <v>45864.363726851851</v>
      </c>
      <c r="G15" s="53" t="s">
        <v>17</v>
      </c>
      <c r="H15">
        <v>73</v>
      </c>
      <c r="I15" s="53" t="s">
        <v>15</v>
      </c>
      <c r="J15" s="53" t="s">
        <v>12</v>
      </c>
    </row>
    <row r="16" spans="1:10" x14ac:dyDescent="0.25">
      <c r="A16" s="53" t="s">
        <v>10</v>
      </c>
      <c r="B16" s="53" t="s">
        <v>109</v>
      </c>
      <c r="C16" s="53" t="s">
        <v>177</v>
      </c>
      <c r="D16" s="53" t="s">
        <v>110</v>
      </c>
      <c r="E16" s="53" t="s">
        <v>111</v>
      </c>
      <c r="F16" s="1">
        <v>45864.359039351853</v>
      </c>
      <c r="G16" s="53" t="s">
        <v>17</v>
      </c>
      <c r="H16">
        <v>85</v>
      </c>
      <c r="I16" s="53" t="s">
        <v>15</v>
      </c>
      <c r="J16" s="53" t="s">
        <v>12</v>
      </c>
    </row>
    <row r="17" spans="1:10" x14ac:dyDescent="0.25">
      <c r="A17" s="53" t="s">
        <v>45</v>
      </c>
      <c r="B17" s="53" t="s">
        <v>112</v>
      </c>
      <c r="C17" s="53" t="s">
        <v>178</v>
      </c>
      <c r="D17" s="53" t="s">
        <v>113</v>
      </c>
      <c r="E17" s="53" t="s">
        <v>114</v>
      </c>
      <c r="F17" s="1">
        <v>45863.728472222225</v>
      </c>
      <c r="G17" s="53" t="s">
        <v>17</v>
      </c>
      <c r="H17">
        <v>76</v>
      </c>
      <c r="I17" s="53" t="s">
        <v>15</v>
      </c>
      <c r="J17" s="53" t="s">
        <v>57</v>
      </c>
    </row>
    <row r="18" spans="1:10" x14ac:dyDescent="0.25">
      <c r="A18" s="53" t="s">
        <v>14</v>
      </c>
      <c r="B18" s="53" t="s">
        <v>115</v>
      </c>
      <c r="C18" s="53" t="s">
        <v>179</v>
      </c>
      <c r="D18" s="53" t="s">
        <v>116</v>
      </c>
      <c r="E18" s="53" t="s">
        <v>117</v>
      </c>
      <c r="F18" s="1">
        <v>45863.49722222222</v>
      </c>
      <c r="G18" s="53" t="s">
        <v>17</v>
      </c>
      <c r="H18">
        <v>81</v>
      </c>
      <c r="I18" s="53" t="s">
        <v>15</v>
      </c>
      <c r="J18" s="53" t="s">
        <v>16</v>
      </c>
    </row>
    <row r="19" spans="1:10" x14ac:dyDescent="0.25">
      <c r="A19" s="53" t="s">
        <v>10</v>
      </c>
      <c r="B19" s="53" t="s">
        <v>118</v>
      </c>
      <c r="C19" s="53" t="s">
        <v>180</v>
      </c>
      <c r="D19" s="53" t="s">
        <v>119</v>
      </c>
      <c r="E19" s="53" t="s">
        <v>120</v>
      </c>
      <c r="F19" s="1">
        <v>45863.375636574077</v>
      </c>
      <c r="G19" s="53" t="s">
        <v>17</v>
      </c>
      <c r="H19">
        <v>77</v>
      </c>
      <c r="I19" s="53" t="s">
        <v>15</v>
      </c>
      <c r="J19" s="53" t="s">
        <v>12</v>
      </c>
    </row>
    <row r="20" spans="1:10" x14ac:dyDescent="0.25">
      <c r="A20" s="53" t="s">
        <v>93</v>
      </c>
      <c r="B20" s="53" t="s">
        <v>154</v>
      </c>
      <c r="C20" s="53" t="s">
        <v>181</v>
      </c>
      <c r="D20" s="53" t="s">
        <v>155</v>
      </c>
      <c r="E20" s="53" t="s">
        <v>156</v>
      </c>
      <c r="F20" s="1">
        <v>45861.126134259262</v>
      </c>
      <c r="G20" s="53" t="s">
        <v>17</v>
      </c>
      <c r="H20">
        <v>88</v>
      </c>
      <c r="I20" s="53" t="s">
        <v>13</v>
      </c>
      <c r="J20" s="53" t="s">
        <v>16</v>
      </c>
    </row>
    <row r="21" spans="1:10" x14ac:dyDescent="0.25">
      <c r="A21" s="53" t="s">
        <v>93</v>
      </c>
      <c r="B21" s="53" t="s">
        <v>121</v>
      </c>
      <c r="C21" s="53" t="s">
        <v>182</v>
      </c>
      <c r="D21" s="53" t="s">
        <v>122</v>
      </c>
      <c r="E21" s="53" t="s">
        <v>123</v>
      </c>
      <c r="F21" s="1">
        <v>45861.034131944441</v>
      </c>
      <c r="G21" s="53" t="s">
        <v>17</v>
      </c>
      <c r="H21">
        <v>71</v>
      </c>
      <c r="I21" s="53" t="s">
        <v>13</v>
      </c>
      <c r="J21" s="53" t="s">
        <v>12</v>
      </c>
    </row>
    <row r="22" spans="1:10" x14ac:dyDescent="0.25">
      <c r="A22" s="53" t="s">
        <v>14</v>
      </c>
      <c r="B22" s="53" t="s">
        <v>124</v>
      </c>
      <c r="C22" s="53" t="s">
        <v>183</v>
      </c>
      <c r="D22" s="53" t="s">
        <v>125</v>
      </c>
      <c r="E22" s="53" t="s">
        <v>126</v>
      </c>
      <c r="F22" s="1">
        <v>45865.874305555553</v>
      </c>
      <c r="G22" s="53" t="s">
        <v>18</v>
      </c>
      <c r="H22">
        <v>70</v>
      </c>
      <c r="I22" s="53" t="s">
        <v>13</v>
      </c>
      <c r="J22" s="53" t="s">
        <v>12</v>
      </c>
    </row>
    <row r="23" spans="1:10" x14ac:dyDescent="0.25">
      <c r="A23" s="53" t="s">
        <v>14</v>
      </c>
      <c r="B23" s="53" t="s">
        <v>127</v>
      </c>
      <c r="C23" s="53" t="s">
        <v>184</v>
      </c>
      <c r="D23" s="53" t="s">
        <v>128</v>
      </c>
      <c r="E23" s="53" t="s">
        <v>129</v>
      </c>
      <c r="F23" s="1">
        <v>45865.327777777777</v>
      </c>
      <c r="G23" s="53" t="s">
        <v>18</v>
      </c>
      <c r="H23">
        <v>85</v>
      </c>
      <c r="I23" s="53" t="s">
        <v>13</v>
      </c>
      <c r="J23" s="53" t="s">
        <v>12</v>
      </c>
    </row>
    <row r="24" spans="1:10" x14ac:dyDescent="0.25">
      <c r="A24" s="53" t="s">
        <v>14</v>
      </c>
      <c r="B24" s="53" t="s">
        <v>130</v>
      </c>
      <c r="C24" s="53" t="s">
        <v>185</v>
      </c>
      <c r="D24" s="53" t="s">
        <v>131</v>
      </c>
      <c r="E24" s="53" t="s">
        <v>132</v>
      </c>
      <c r="F24" s="1">
        <v>45864.736805555556</v>
      </c>
      <c r="G24" s="53" t="s">
        <v>18</v>
      </c>
      <c r="H24">
        <v>87</v>
      </c>
      <c r="I24" s="53" t="s">
        <v>13</v>
      </c>
      <c r="J24" s="53" t="s">
        <v>12</v>
      </c>
    </row>
    <row r="25" spans="1:10" x14ac:dyDescent="0.25">
      <c r="A25" s="53" t="s">
        <v>14</v>
      </c>
      <c r="B25" s="53" t="s">
        <v>157</v>
      </c>
      <c r="C25" s="53" t="s">
        <v>186</v>
      </c>
      <c r="D25" s="53" t="s">
        <v>158</v>
      </c>
      <c r="E25" s="53" t="s">
        <v>159</v>
      </c>
      <c r="F25" s="1">
        <v>45864.404166666667</v>
      </c>
      <c r="G25" s="53" t="s">
        <v>18</v>
      </c>
      <c r="H25">
        <v>83</v>
      </c>
      <c r="I25" s="53" t="s">
        <v>13</v>
      </c>
      <c r="J25" s="53" t="s">
        <v>16</v>
      </c>
    </row>
    <row r="26" spans="1:10" x14ac:dyDescent="0.25">
      <c r="A26" s="53" t="s">
        <v>14</v>
      </c>
      <c r="B26" s="53" t="s">
        <v>160</v>
      </c>
      <c r="C26" s="53" t="s">
        <v>187</v>
      </c>
      <c r="D26" s="53" t="s">
        <v>161</v>
      </c>
      <c r="E26" s="53" t="s">
        <v>162</v>
      </c>
      <c r="F26" s="1">
        <v>45864.333333333336</v>
      </c>
      <c r="G26" s="53" t="s">
        <v>18</v>
      </c>
      <c r="H26">
        <v>77</v>
      </c>
      <c r="I26" s="53" t="s">
        <v>11</v>
      </c>
      <c r="J26" s="53" t="s">
        <v>16</v>
      </c>
    </row>
    <row r="27" spans="1:10" x14ac:dyDescent="0.25">
      <c r="A27" s="53" t="s">
        <v>10</v>
      </c>
      <c r="B27" s="53" t="s">
        <v>133</v>
      </c>
      <c r="C27" s="53" t="s">
        <v>188</v>
      </c>
      <c r="D27" s="53" t="s">
        <v>134</v>
      </c>
      <c r="E27" s="53" t="s">
        <v>135</v>
      </c>
      <c r="F27" s="1">
        <v>45863.666666666664</v>
      </c>
      <c r="G27" s="53" t="s">
        <v>18</v>
      </c>
      <c r="H27">
        <v>85</v>
      </c>
      <c r="I27" s="53" t="s">
        <v>13</v>
      </c>
      <c r="J27" s="53" t="s">
        <v>12</v>
      </c>
    </row>
    <row r="28" spans="1:10" x14ac:dyDescent="0.25">
      <c r="A28" s="53" t="s">
        <v>45</v>
      </c>
      <c r="B28" s="53" t="s">
        <v>136</v>
      </c>
      <c r="C28" s="53" t="s">
        <v>189</v>
      </c>
      <c r="D28" s="53" t="s">
        <v>137</v>
      </c>
      <c r="E28" s="53" t="s">
        <v>138</v>
      </c>
      <c r="F28" s="1">
        <v>45863.613194444442</v>
      </c>
      <c r="G28" s="53" t="s">
        <v>18</v>
      </c>
      <c r="H28">
        <v>74</v>
      </c>
      <c r="I28" s="53" t="s">
        <v>13</v>
      </c>
      <c r="J28" s="53" t="s">
        <v>12</v>
      </c>
    </row>
    <row r="29" spans="1:10" x14ac:dyDescent="0.25">
      <c r="A29" s="53" t="s">
        <v>14</v>
      </c>
      <c r="B29" s="53" t="s">
        <v>139</v>
      </c>
      <c r="C29" s="53" t="s">
        <v>190</v>
      </c>
      <c r="D29" s="53" t="s">
        <v>140</v>
      </c>
      <c r="E29" s="53" t="s">
        <v>141</v>
      </c>
      <c r="F29" s="1">
        <v>45863.296527777777</v>
      </c>
      <c r="G29" s="53" t="s">
        <v>18</v>
      </c>
      <c r="H29">
        <v>87</v>
      </c>
      <c r="I29" s="53" t="s">
        <v>13</v>
      </c>
      <c r="J29" s="53" t="s">
        <v>16</v>
      </c>
    </row>
    <row r="30" spans="1:10" x14ac:dyDescent="0.25">
      <c r="A30" s="53" t="s">
        <v>14</v>
      </c>
      <c r="B30" s="53" t="s">
        <v>142</v>
      </c>
      <c r="C30" s="53" t="s">
        <v>191</v>
      </c>
      <c r="D30" s="53" t="s">
        <v>143</v>
      </c>
      <c r="E30" s="53" t="s">
        <v>144</v>
      </c>
      <c r="F30" s="1">
        <v>45863.005555555559</v>
      </c>
      <c r="G30" s="53" t="s">
        <v>18</v>
      </c>
      <c r="H30">
        <v>71</v>
      </c>
      <c r="I30" s="53" t="s">
        <v>11</v>
      </c>
      <c r="J30" s="53" t="s">
        <v>57</v>
      </c>
    </row>
    <row r="31" spans="1:10" x14ac:dyDescent="0.25">
      <c r="A31" s="53" t="s">
        <v>14</v>
      </c>
      <c r="B31" s="53" t="s">
        <v>59</v>
      </c>
      <c r="C31" s="53" t="s">
        <v>192</v>
      </c>
      <c r="D31" s="53" t="s">
        <v>60</v>
      </c>
      <c r="E31" s="53" t="s">
        <v>61</v>
      </c>
      <c r="F31" s="1">
        <v>45863.00277777778</v>
      </c>
      <c r="G31" s="53" t="s">
        <v>18</v>
      </c>
      <c r="H31">
        <v>72</v>
      </c>
      <c r="I31" s="53" t="s">
        <v>11</v>
      </c>
      <c r="J31" s="53" t="s">
        <v>12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report 8h30</vt:lpstr>
      <vt:lpstr>daily_8h30_time</vt:lpstr>
      <vt:lpstr>news 8h30</vt:lpstr>
      <vt:lpstr>data 8h30</vt:lpstr>
      <vt:lpstr>daily_8h30_data</vt:lpstr>
      <vt:lpstr>daily_8h30_news</vt:lpstr>
      <vt:lpstr>'report 8h30'!Print_Area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2025-07-25T09:49:29Z</cp:lastPrinted>
  <dcterms:created xsi:type="dcterms:W3CDTF">2015-06-05T18:17:20Z</dcterms:created>
  <dcterms:modified xsi:type="dcterms:W3CDTF">2025-07-27T14:52:01Z</dcterms:modified>
</cp:coreProperties>
</file>