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9.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0.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1.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2.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3.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4.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5.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6.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9C350B6F-5C11-4A05-9726-A837A3E006AE}" xr6:coauthVersionLast="47" xr6:coauthVersionMax="47" xr10:uidLastSave="{00000000-0000-0000-0000-000000000000}"/>
  <bookViews>
    <workbookView xWindow="-110" yWindow="-110" windowWidth="38620" windowHeight="21100" activeTab="1" xr2:uid="{00000000-000D-0000-FFFF-FFFF00000000}"/>
  </bookViews>
  <sheets>
    <sheet name="8h30-report" sheetId="9" r:id="rId1"/>
    <sheet name="8h45-report" sheetId="15" r:id="rId2"/>
    <sheet name="daily_8h45_nntd" sheetId="23" r:id="rId3"/>
    <sheet name="daily_8h45_itd" sheetId="21" r:id="rId4"/>
    <sheet name="daily_8h45_nearest" sheetId="22" r:id="rId5"/>
    <sheet name="14h00-report" sheetId="20" r:id="rId6"/>
    <sheet name="daily_8h45_comment" sheetId="16" r:id="rId7"/>
    <sheet name="daily_8h30_nhtm" sheetId="14" state="hidden" r:id="rId8"/>
    <sheet name="daily_8h30_time" sheetId="10" state="hidden" r:id="rId9"/>
    <sheet name="daily_8h30_omo" sheetId="13" state="hidden" r:id="rId10"/>
    <sheet name="daily_8h30_mm" sheetId="12" state="hidden" r:id="rId11"/>
    <sheet name="daily_8h30_news" sheetId="2" state="hidden" r:id="rId12"/>
    <sheet name="daily_8h30_data" sheetId="4" r:id="rId13"/>
  </sheets>
  <definedNames>
    <definedName name="ExternalData_1" localSheetId="10" hidden="1">daily_8h30_mm!$A$1:$O$24</definedName>
    <definedName name="ExternalData_1" localSheetId="11" hidden="1">daily_8h30_news!$A$1:$J$31</definedName>
    <definedName name="ExternalData_1" localSheetId="7" hidden="1">daily_8h30_nhtm!$A$1:$H$14</definedName>
    <definedName name="ExternalData_1" localSheetId="8" hidden="1">daily_8h30_time!$A$1:$B$2</definedName>
    <definedName name="ExternalData_1" localSheetId="6" hidden="1">daily_8h45_comment!$A$1:$B$6</definedName>
    <definedName name="ExternalData_1" localSheetId="3" hidden="1">daily_8h45_itd!$A$1:$T$273</definedName>
    <definedName name="ExternalData_2" localSheetId="9" hidden="1">daily_8h30_omo!$A$1:$K$10</definedName>
    <definedName name="ExternalData_2" localSheetId="4" hidden="1">daily_8h45_nearest!$A$1:$C$7</definedName>
    <definedName name="ExternalData_3" localSheetId="12" hidden="1">daily_8h30_data!$A$1:$H$181</definedName>
    <definedName name="ExternalData_3" localSheetId="2" hidden="1">daily_8h45_nntd!$A$1:$I$41</definedName>
    <definedName name="_xlnm.Print_Area" localSheetId="5">'14h00-report'!$A$1,'14h00-report'!$B$2:$N$27,'14h00-report'!$O$28:$AA$45,'14h00-report'!$AB$46:$AF$55,'14h00-report'!$AG$56:$AR$91,'14h00-report'!$AS$92:$AV$119,'14h00-report'!$AW$120:$BE$129</definedName>
    <definedName name="_xlnm.Print_Area" localSheetId="0">'8h30-report'!$A$1,'8h30-report'!$B$2:$N$27,'8h30-report'!$O$28:$AA$45,'8h30-report'!$AB$46:$AF$55,'8h30-report'!$AG$56:$AR$91,'8h30-report'!$AS$92:$AV$119,'8h30-report'!$AW$120:$BE$129</definedName>
    <definedName name="_xlnm.Print_Area" localSheetId="1">'8h45-report'!$A$1,'8h45-report'!$B$2:$G$26,'8h45-report'!$H$27:$M$48</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2" i="15" l="1"/>
  <c r="J44" i="15"/>
  <c r="J45" i="15"/>
  <c r="J43" i="15"/>
  <c r="J40" i="15"/>
  <c r="J41" i="15"/>
  <c r="J31" i="15"/>
  <c r="I33" i="15"/>
  <c r="J32" i="15"/>
  <c r="J34" i="15"/>
  <c r="J35" i="15"/>
  <c r="J36" i="15"/>
  <c r="D5" i="15"/>
  <c r="I47" i="15" l="1"/>
  <c r="D11" i="15"/>
  <c r="D12" i="15"/>
  <c r="D8" i="15"/>
  <c r="D6" i="15"/>
  <c r="D7" i="15"/>
  <c r="D22" i="15"/>
  <c r="D21" i="15"/>
  <c r="D20" i="15"/>
  <c r="D19" i="15"/>
  <c r="D17" i="15"/>
  <c r="D16" i="15"/>
  <c r="D15" i="15"/>
  <c r="D14" i="15"/>
  <c r="D10" i="15"/>
  <c r="C24" i="15" l="1"/>
  <c r="C25" i="15" l="1"/>
  <c r="A2" i="15"/>
  <c r="AQ90" i="20"/>
  <c r="AQ78" i="20"/>
  <c r="AQ66" i="20"/>
  <c r="AC54" i="20"/>
  <c r="P44" i="20"/>
  <c r="P35" i="20" a="1"/>
  <c r="P35" i="20" s="1"/>
  <c r="Y33" i="20"/>
  <c r="W33" i="20"/>
  <c r="U33" i="20"/>
  <c r="S33" i="20"/>
  <c r="Q33" i="20"/>
  <c r="C26" i="20"/>
  <c r="A2" i="20"/>
  <c r="AX129" i="20" s="1"/>
  <c r="Y33" i="9"/>
  <c r="W33" i="9"/>
  <c r="U33" i="9"/>
  <c r="S33" i="9"/>
  <c r="Q33" i="9"/>
  <c r="M2" i="2" a="1"/>
  <c r="M2" i="2" s="1"/>
  <c r="M14" i="2" a="1"/>
  <c r="L24" i="2" s="1"/>
  <c r="M26" i="2" a="1"/>
  <c r="M26" i="2" s="1"/>
  <c r="J2" i="4" a="1"/>
  <c r="J2" i="4" s="1"/>
  <c r="P2" i="4" a="1"/>
  <c r="P2" i="4" s="1"/>
  <c r="V2" i="4" a="1"/>
  <c r="V2" i="4" s="1"/>
  <c r="J24" i="4" a="1"/>
  <c r="J24" i="4" s="1"/>
  <c r="P24" i="4" a="1"/>
  <c r="P24" i="4" s="1"/>
  <c r="V24" i="4" a="1"/>
  <c r="V24" i="4" s="1"/>
  <c r="J46" i="4" a="1"/>
  <c r="J46" i="4" s="1"/>
  <c r="P46" i="4" a="1"/>
  <c r="P46" i="4" s="1"/>
  <c r="V46" i="4" a="1"/>
  <c r="V46" i="4" s="1"/>
  <c r="C26" i="15" l="1"/>
  <c r="I48" i="15"/>
  <c r="L6" i="20"/>
  <c r="C13" i="20"/>
  <c r="M6" i="20"/>
  <c r="H13" i="20"/>
  <c r="K6" i="20"/>
  <c r="E13" i="20"/>
  <c r="C20" i="20"/>
  <c r="G20" i="20"/>
  <c r="D13" i="20"/>
  <c r="M13" i="20"/>
  <c r="G13" i="20"/>
  <c r="I13" i="20"/>
  <c r="K13" i="20"/>
  <c r="L13" i="20"/>
  <c r="D20" i="20"/>
  <c r="E20" i="20"/>
  <c r="H20" i="20"/>
  <c r="I20" i="20"/>
  <c r="C6" i="20"/>
  <c r="K20" i="20"/>
  <c r="D6" i="20"/>
  <c r="L20" i="20"/>
  <c r="E6" i="20"/>
  <c r="M20" i="20"/>
  <c r="G6" i="20"/>
  <c r="H6" i="20"/>
  <c r="I6" i="20"/>
  <c r="C27" i="20"/>
  <c r="P45" i="20" s="1"/>
  <c r="AH67" i="20" s="1"/>
  <c r="AH79" i="20" s="1"/>
  <c r="AI91" i="20" s="1"/>
  <c r="AC55" i="20"/>
  <c r="AH91" i="20"/>
  <c r="AT119" i="20"/>
  <c r="L23" i="2"/>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AC54" i="9"/>
  <c r="P35" i="9" a="1"/>
  <c r="P35" i="9" s="1"/>
  <c r="A2" i="9"/>
  <c r="C27" i="9" s="1"/>
  <c r="P45" i="9" s="1"/>
  <c r="AH67" i="9" s="1"/>
  <c r="AH79" i="9" s="1"/>
  <c r="AI91" i="9" s="1"/>
  <c r="X63" i="20" l="1" a="1"/>
  <c r="AM59" i="20" a="1"/>
  <c r="AM59" i="20" s="1"/>
  <c r="AH59" i="20" a="1"/>
  <c r="AH59" i="20" s="1"/>
  <c r="X64" i="20" a="1"/>
  <c r="AM60" i="20" a="1"/>
  <c r="AM60" i="20" s="1"/>
  <c r="AN61" i="20" a="1"/>
  <c r="AN61" i="20" s="1"/>
  <c r="X65" i="20" a="1"/>
  <c r="AT96" i="20" a="1"/>
  <c r="AT96" i="20" s="1"/>
  <c r="X76" i="20" a="1"/>
  <c r="AM71" i="20" a="1"/>
  <c r="AM71" i="20" s="1"/>
  <c r="AT104" i="20" a="1"/>
  <c r="AT104" i="20" s="1"/>
  <c r="X77" i="20" a="1"/>
  <c r="AM72" i="20" a="1"/>
  <c r="AM72" i="20" s="1"/>
  <c r="X75" i="20" a="1"/>
  <c r="AH71" i="20" a="1"/>
  <c r="AH71" i="20" s="1"/>
  <c r="AN73" i="20" a="1"/>
  <c r="AN73" i="20" s="1"/>
  <c r="AM83" i="20" a="1"/>
  <c r="AM83" i="20" s="1"/>
  <c r="AT112" i="20" a="1"/>
  <c r="AT112" i="20" s="1"/>
  <c r="AH83" i="20" a="1"/>
  <c r="AH83" i="20" s="1"/>
  <c r="AM84" i="20" a="1"/>
  <c r="AM84" i="20" s="1"/>
  <c r="X89" i="20" a="1"/>
  <c r="X87" i="20" a="1"/>
  <c r="AN85" i="20" a="1"/>
  <c r="AN85" i="20" s="1"/>
  <c r="X88" i="20" a="1"/>
  <c r="AC55" i="9"/>
  <c r="P44" i="9"/>
  <c r="X87" i="20" l="1"/>
  <c r="AH87" i="20" s="1"/>
  <c r="AK87" i="20"/>
  <c r="AP87" i="20"/>
  <c r="AQ89" i="20"/>
  <c r="AL89" i="20"/>
  <c r="X89" i="20"/>
  <c r="AI89" i="20" s="1"/>
  <c r="X75" i="20"/>
  <c r="AH75" i="20" s="1"/>
  <c r="AK75" i="20"/>
  <c r="AP75" i="20"/>
  <c r="AK76" i="20"/>
  <c r="AP76" i="20"/>
  <c r="X76" i="20"/>
  <c r="AH76" i="20" s="1"/>
  <c r="AQ77" i="20"/>
  <c r="X77" i="20"/>
  <c r="AI77" i="20" s="1"/>
  <c r="AL77" i="20"/>
  <c r="AP64" i="20"/>
  <c r="X64" i="20"/>
  <c r="AH64" i="20" s="1"/>
  <c r="AK64" i="20"/>
  <c r="AK88" i="20"/>
  <c r="X88" i="20"/>
  <c r="AH88" i="20" s="1"/>
  <c r="AP88" i="20"/>
  <c r="AQ65" i="20"/>
  <c r="X65" i="20"/>
  <c r="AI65" i="20" s="1"/>
  <c r="AL65" i="20"/>
  <c r="AK63" i="20"/>
  <c r="AP63" i="20"/>
  <c r="X63" i="20"/>
  <c r="AH63" i="20" s="1"/>
  <c r="I13" i="9"/>
  <c r="E13" i="9"/>
  <c r="M6" i="9"/>
  <c r="G6" i="9"/>
  <c r="E6" i="9"/>
  <c r="AQ90" i="9"/>
  <c r="AQ78" i="9"/>
  <c r="AQ66" i="9"/>
  <c r="C26" i="9"/>
  <c r="AT119" i="9"/>
  <c r="C20" i="9" l="1"/>
  <c r="D20" i="9"/>
  <c r="L13" i="9"/>
  <c r="K13" i="9"/>
  <c r="G20" i="9"/>
  <c r="M20" i="9"/>
  <c r="M13" i="9"/>
  <c r="E20" i="9"/>
  <c r="H20" i="9"/>
  <c r="I20" i="9"/>
  <c r="K20" i="9"/>
  <c r="L20" i="9"/>
  <c r="C13" i="9"/>
  <c r="D13" i="9"/>
  <c r="H6" i="9"/>
  <c r="I6" i="9"/>
  <c r="K6" i="9"/>
  <c r="L6" i="9"/>
  <c r="G13" i="9"/>
  <c r="H13" i="9"/>
  <c r="C6" i="9"/>
  <c r="D6" i="9"/>
  <c r="AH91" i="9"/>
  <c r="AX129" i="9"/>
  <c r="AT96" i="9" l="1" a="1"/>
  <c r="AT96" i="9" s="1"/>
  <c r="X63" i="9" a="1"/>
  <c r="X65" i="9" a="1"/>
  <c r="X64" i="9" a="1"/>
  <c r="AT112" i="9" a="1"/>
  <c r="AT112" i="9" s="1"/>
  <c r="X77" i="9" a="1"/>
  <c r="X75" i="9" a="1"/>
  <c r="X76" i="9" a="1"/>
  <c r="X88" i="9" a="1"/>
  <c r="X87" i="9" a="1"/>
  <c r="AN85" i="9" a="1"/>
  <c r="AN85" i="9" s="1"/>
  <c r="AM84" i="9" a="1"/>
  <c r="AM84" i="9" s="1"/>
  <c r="AH83" i="9" a="1"/>
  <c r="AH83" i="9" s="1"/>
  <c r="X89" i="9" a="1"/>
  <c r="AM83" i="9" a="1"/>
  <c r="AM83" i="9" s="1"/>
  <c r="AM71" i="9" a="1"/>
  <c r="AM71" i="9" s="1"/>
  <c r="AH71" i="9" a="1"/>
  <c r="AH71" i="9" s="1"/>
  <c r="AT104" i="9" a="1"/>
  <c r="AT104" i="9" s="1"/>
  <c r="AN73" i="9" a="1"/>
  <c r="AN73" i="9" s="1"/>
  <c r="AM72" i="9" a="1"/>
  <c r="AM72" i="9" s="1"/>
  <c r="AN61" i="9" a="1"/>
  <c r="AN61" i="9" s="1"/>
  <c r="AM59" i="9" a="1"/>
  <c r="AM59" i="9" s="1"/>
  <c r="AH59" i="9" a="1"/>
  <c r="AH59" i="9" s="1"/>
  <c r="AM60" i="9" a="1"/>
  <c r="AM60" i="9" s="1"/>
  <c r="X76" i="9" l="1"/>
  <c r="AH76" i="9" s="1"/>
  <c r="AP76" i="9"/>
  <c r="AK76" i="9"/>
  <c r="X75" i="9"/>
  <c r="AH75" i="9" s="1"/>
  <c r="AK75" i="9"/>
  <c r="AP75" i="9"/>
  <c r="X77" i="9"/>
  <c r="AI77" i="9" s="1"/>
  <c r="AL77" i="9"/>
  <c r="AQ77" i="9"/>
  <c r="X64" i="9"/>
  <c r="AH64" i="9" s="1"/>
  <c r="AK64" i="9"/>
  <c r="AP64" i="9"/>
  <c r="X65" i="9"/>
  <c r="AI65" i="9" s="1"/>
  <c r="AQ65" i="9"/>
  <c r="AL65" i="9"/>
  <c r="X63" i="9"/>
  <c r="AH63" i="9" s="1"/>
  <c r="AK63" i="9"/>
  <c r="AP63" i="9"/>
  <c r="X89" i="9"/>
  <c r="AI89" i="9" s="1"/>
  <c r="AQ89" i="9"/>
  <c r="AL89" i="9"/>
  <c r="AK87" i="9"/>
  <c r="X87" i="9"/>
  <c r="AH87" i="9" s="1"/>
  <c r="AP87" i="9"/>
  <c r="AP88" i="9"/>
  <c r="X88" i="9"/>
  <c r="AH88" i="9" s="1"/>
  <c r="AK8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2"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3"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4"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5"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6"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 id="7" xr16:uid="{5A4CB82B-A391-4FCD-A01F-B5544663BBDC}" keepAlive="1" name="Query - daily_8h45_comment" description="Connection to the 'daily_8h45_comment' query in the workbook." type="5" refreshedVersion="8" background="1" saveData="1">
    <dbPr connection="Provider=Microsoft.Mashup.OleDb.1;Data Source=$Workbook$;Location=daily_8h45_comment;Extended Properties=&quot;&quot;" command="SELECT * FROM [daily_8h45_comment]"/>
  </connection>
  <connection id="8" xr16:uid="{711BF81F-01AE-4CE9-9F87-6BF5E7886C40}" keepAlive="1" name="Query - daily_8h45_itd" description="Connection to the 'daily_8h45_itd' query in the workbook." type="5" refreshedVersion="8" background="1" saveData="1">
    <dbPr connection="Provider=Microsoft.Mashup.OleDb.1;Data Source=$Workbook$;Location=daily_8h45_itd;Extended Properties=&quot;&quot;" command="SELECT * FROM [daily_8h45_itd]"/>
  </connection>
  <connection id="9" xr16:uid="{5861B6AD-38CD-4892-93AB-DC6D8349A40E}" keepAlive="1" name="Query - daily_8h45_nearest" description="Connection to the 'daily_8h45_nearest' query in the workbook." type="5" refreshedVersion="8" background="1" saveData="1">
    <dbPr connection="Provider=Microsoft.Mashup.OleDb.1;Data Source=$Workbook$;Location=daily_8h45_nearest;Extended Properties=&quot;&quot;" command="SELECT * FROM [daily_8h45_nearest]"/>
  </connection>
  <connection id="10" xr16:uid="{F4E7B50E-FDB7-4AD3-93C8-D8FD7DAD17DD}" keepAlive="1" name="Query - daily_8h45_nntd" description="Connection to the 'daily_8h45_nntd' query in the workbook." type="5" refreshedVersion="8" background="1" saveData="1">
    <dbPr connection="Provider=Microsoft.Mashup.OleDb.1;Data Source=$Workbook$;Location=daily_8h45_nntd;Extended Properties=&quot;&quot;" command="SELECT * FROM [daily_8h45_nntd]"/>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<sst xmlns="http://schemas.openxmlformats.org/spreadsheetml/2006/main" count="1499" uniqueCount="317">
  <si>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</si>
  <si>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</si>
  <si>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</si>
  <si>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</si>
  <si>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</si>
  <si>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</si>
  <si>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</si>
  <si>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</si>
  <si>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</si>
  <si>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</si>
  <si>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</si>
  <si>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</si>
  <si>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</si>
  <si>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</si>
  <si>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</si>
  <si>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</si>
  <si>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</si>
  <si>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</si>
  <si>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</si>
  <si>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</si>
  <si>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</si>
  <si>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</si>
  <si>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</si>
  <si>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</si>
  <si>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</si>
  <si>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</si>
  <si>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</si>
  <si>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</si>
  <si>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</si>
  <si>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</si>
  <si>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</si>
  <si>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</si>
  <si>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</si>
  <si>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</si>
  <si>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</si>
  <si>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</si>
  <si>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</si>
  <si>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</si>
  <si>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</si>
  <si>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</si>
  <si>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</si>
  <si>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</si>
  <si>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</si>
  <si>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</si>
  <si>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</si>
  <si>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 xml:space="preserve">BỘ PHẬN TƯ VẤN ĐẦU TƯ |  1  </t>
  </si>
  <si>
    <t>1d_diff</t>
  </si>
  <si>
    <t>Thay đổi (+/-)</t>
  </si>
  <si>
    <t>Thay đổi (%)</t>
  </si>
  <si>
    <t>GOLD</t>
  </si>
  <si>
    <t>time</t>
  </si>
  <si>
    <t>TIN TỨC TRONG NƯỚC</t>
  </si>
  <si>
    <t>selected</t>
  </si>
  <si>
    <t>o</t>
  </si>
  <si>
    <t xml:space="preserve"> </t>
  </si>
  <si>
    <t>Đánh giá:</t>
  </si>
  <si>
    <t xml:space="preserve">BỘ PHẬN TƯ VẤN ĐẦU TƯ |  2  </t>
  </si>
  <si>
    <t>TIN TỨC QUỐC TẾ</t>
  </si>
  <si>
    <t>TIN TỨC DOANH NGHIỆP</t>
  </si>
  <si>
    <t xml:space="preserve">BỘ PHẬN TƯ VẤN ĐẦU TƯ |  4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</si>
  <si>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</si>
  <si>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</si>
  <si>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</si>
  <si>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</si>
  <si>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ai_selected</t>
  </si>
  <si>
    <t>CLZ</t>
  </si>
  <si>
    <t>VnEconomy</t>
  </si>
  <si>
    <t>WTI OIL</t>
  </si>
  <si>
    <t>CÁC TIN VẮN KHÁC</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</si>
  <si>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</si>
  <si>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</si>
  <si>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</si>
  <si>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</si>
  <si>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</si>
  <si>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</si>
  <si>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</si>
  <si>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</si>
  <si>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</si>
  <si>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</si>
  <si>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</si>
  <si>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 xml:space="preserve">BỘ PHẬN TƯ VẤN ĐẦU TƯ |  5  </t>
  </si>
  <si>
    <t xml:space="preserve">BỘ PHẬN TƯ VẤN ĐẦU TƯ |  6  </t>
  </si>
  <si>
    <t>omo_bom_tien</t>
  </si>
  <si>
    <t>omo_hut_tien</t>
  </si>
  <si>
    <t>omo_bom_hut_rong</t>
  </si>
  <si>
    <t>15:00</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</si>
  <si>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</si>
  <si>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</si>
  <si>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</si>
  <si>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</si>
  <si>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</si>
  <si>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</si>
  <si>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</si>
  <si>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</si>
  <si>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</si>
  <si>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</si>
  <si>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</si>
  <si>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</si>
  <si>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</si>
  <si>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</si>
  <si>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rate-2025-07-30</t>
  </si>
  <si>
    <t>value-2025-07-30</t>
  </si>
  <si>
    <t>rate-2025-07-29</t>
  </si>
  <si>
    <t>value-2025-07-29</t>
  </si>
  <si>
    <t>rate-2025-07-28</t>
  </si>
  <si>
    <t>value-2025-07-28</t>
  </si>
  <si>
    <t>rate-2025-07-25</t>
  </si>
  <si>
    <t>value-2025-07-25</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</si>
  <si>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</si>
  <si>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</si>
  <si>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</si>
  <si>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</si>
  <si>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</si>
  <si>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</si>
  <si>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</si>
  <si>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</si>
  <si>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</si>
  <si>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</si>
  <si>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</si>
  <si>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</si>
  <si>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DỮ LIỆU LÃI SUẤT VÀ TỈ GIÁ</t>
  </si>
  <si>
    <t>LÃI SUẤT LIÊN NGÂN HÀNG</t>
  </si>
  <si>
    <t>LÃI SUẤT HUY ĐỘNG/CHO VAY CỦA NHTM</t>
  </si>
  <si>
    <t>DỰ TRỰ NGOẠI HỐI CỦA NHNN</t>
  </si>
  <si>
    <t>TỶ GIÁ VND/USD</t>
  </si>
  <si>
    <t xml:space="preserve">BỘ PHẬN TƯ VẤN ĐẦU TƯ |  3  </t>
  </si>
  <si>
    <t xml:space="preserve">BỘ PHẬN TƯ VẤN ĐẦU TƯ |  7  </t>
  </si>
  <si>
    <t>rate-2025-07-31</t>
  </si>
  <si>
    <t>value-2025-07-31</t>
  </si>
  <si>
    <t xml:space="preserve">BỘ PHẬN TƯ VẤN ĐẦU TƯ |  8 </t>
  </si>
  <si>
    <t>comment</t>
  </si>
  <si>
    <t>overall</t>
  </si>
  <si>
    <t>ta_index</t>
  </si>
  <si>
    <t>long_short</t>
  </si>
  <si>
    <t>05/08/2025</t>
  </si>
  <si>
    <t>open</t>
  </si>
  <si>
    <t>high</t>
  </si>
  <si>
    <t>low</t>
  </si>
  <si>
    <t>volume</t>
  </si>
  <si>
    <t>pct_change</t>
  </si>
  <si>
    <t>diff</t>
  </si>
  <si>
    <t>basis</t>
  </si>
  <si>
    <t>value</t>
  </si>
  <si>
    <t>Kháng cự</t>
  </si>
  <si>
    <t>Giá Open Quý</t>
  </si>
  <si>
    <t>Giá Open Năm</t>
  </si>
  <si>
    <t>Đỉnh tháng trước</t>
  </si>
  <si>
    <t>Hỗ trợ</t>
  </si>
  <si>
    <t>W.Pivot</t>
  </si>
  <si>
    <t>Giá Open Tuần</t>
  </si>
  <si>
    <t>Giá Open Thắng</t>
  </si>
  <si>
    <t>sell_volume</t>
  </si>
  <si>
    <t>buy_volume</t>
  </si>
  <si>
    <t>sell_value</t>
  </si>
  <si>
    <t>buy_value</t>
  </si>
  <si>
    <t>net_volume</t>
  </si>
  <si>
    <t>net_value</t>
  </si>
  <si>
    <t>NN</t>
  </si>
  <si>
    <t>41I1F8000</t>
  </si>
  <si>
    <t>TD</t>
  </si>
  <si>
    <t>Open Interest</t>
  </si>
  <si>
    <t>Volume</t>
  </si>
  <si>
    <t>Basis</t>
  </si>
  <si>
    <t>Giá hiện tại</t>
  </si>
  <si>
    <t>Giá mở cửa tuần (O)</t>
  </si>
  <si>
    <t>Giá cao nhất tuần (H)</t>
  </si>
  <si>
    <t>Giá thấp nhất tuần (L)</t>
  </si>
  <si>
    <t>Giá cân bằng tuần (Pivot)</t>
  </si>
  <si>
    <t>Giá mở cửa tháng (O)</t>
  </si>
  <si>
    <t>Giá cao nhất tháng (H)</t>
  </si>
  <si>
    <t>Giá thấp nhất tháng (L)</t>
  </si>
  <si>
    <t>Giá cân bằng tháng (Pivot)</t>
  </si>
  <si>
    <t>week_open</t>
  </si>
  <si>
    <t>week_prev_high</t>
  </si>
  <si>
    <t>week_prev_low</t>
  </si>
  <si>
    <t>week_pivot</t>
  </si>
  <si>
    <t>month_open</t>
  </si>
  <si>
    <t>month_prev_high</t>
  </si>
  <si>
    <t>month_prev_low</t>
  </si>
  <si>
    <t>month_pivot</t>
  </si>
  <si>
    <t>open_interest</t>
  </si>
  <si>
    <t>cum_volume</t>
  </si>
  <si>
    <t>Trong phiên giao dịch ngày 05/08/2025, chỉ số VN30F1M mở cửa chịu áp lực ngay từ đầu, tuy nhiên nhanh chóng lấy lại đà tăng. Xu hướng tích cực chiếm ưu thế trong phần lớn phiên giao dịch, giúp chỉ số có lúc tăng mạnh hơn 102 điểm. Mặc dù có thời điểm giảm sâu, nỗ lực phục hồi cuối phiên đã giúp chỉ số bảo toàn thành quả, chốt phiên tại 1689.6 điểm.</t>
  </si>
  <si>
    <t>Vị thế Long có thể được xem xét khi giá bứt phá mạnh mẽ qua kháng cự then chốt 1693.8, với điểm vào quanh 1694.0 và Dừng Lỗ chặt chẽ tại 1684.0 để quản trị rủi ro. Ngoài ra, một cơ hội vào lệnh Vị thế Long tiềm năng khác là khi chỉ số điều chỉnh về vùng hỗ trợ quan trọng Pivot tuần 1633.9, với điểm vào lý tưởng quanh 1634.0 và Dừng Lỗ tại 1624.0. Các mục tiêu Chốt Lời chung cho Vị thế Long là 1715.0 và 1735.0. Nếu vào lệnh từ 1694.0, lợi nhuận kỳ vọng lần lượt là 21.0 và 41.0 điểm, còn từ 1634.0, lợi nhuận kỳ vọng là 81.0 và 101.0 điểm.
Vị thế Short có thể mở khi chỉ số cho thấy dấu hiệu đảo chiều giảm rõ ràng tại kháng cự then chốt 1693.8, vào lệnh quanh 1693.0 và Dừng Lỗ tại 1700.0. Một kịch bản Vị thế Short khác phát sinh nếu giá tiến xa hơn và đảo chiều tại vùng đỉnh lịch sử gần nhất 1737.7, với điểm vào quanh 1737.0 và Dừng Lỗ tại 1747.0. Các mục tiêu Chốt Lời chung cho Vị thế Short là 1665.0 và 1645.0. Nếu vào lệnh từ 1693.0, lợi nhuận kỳ vọng lần lượt là 28.0 và 48.0 điểm, còn từ 1737.0, lợi nhuận kỳ vọng là 72.0 và 92.0 điểm.
Trong giai đoạn hiện tại, ưu tiên Vị thế Long. Lý do là xu hướng kỹ thuật chủ đạo đang duy trì đà tăng mạnh mẽ được củng cố bởi sự giao cắt tích cực của các đường SMA. Vị thế Short chỉ nên được xem xét với sự thận trọng cao và quản trị rủi ro chặt chẽ, đặc biệt khi xuất hiện các tín hiệu đảo chiều rõ rệt tại vùng kháng cự.</t>
  </si>
  <si>
    <t>Phiên ngày 05/08, chỉ số tăng mạnh 2.18% lên 1689.6 điểm. Xu hướng tăng giá được xác nhận rõ ràng, kèm thanh khoản tích cực. SMA 20 (1627.48) đã vượt trên SMA 60 (1494.52), củng cố xu hướng tăng giá mạnh mẽ cho cả ngắn và trung hạn. Chỉ báo RSI 14 đạt 70.0 điểm, cho thấy chỉ số tiệm cận vùng quá mua, báo hiệu khả năng điều chỉnh ngắn hạn.
Kháng cự gần nhất theo khung tuần là đỉnh tuần trước 1693.8 điểm. Hỗ trợ quan trọng nằm tại Pivot tuần 1633.9 điểm. Kháng cự theo khung tháng cũng là 1693.8 điểm. Hỗ trợ quan trọng tại Fibonacci 1602.2 và Pivot tháng 1585.0. Vùng kháng cự then chốt nhất là 1693.8 điểm. Vùng hỗ trợ mạnh 1602.2-1633.9 sẽ quyết định xu hướng tiếp theo.
Tổng thể, xu hướng kỹ thuật chủ đạo của chỉ số hiện tại là tăng giá mạnh mẽ, với động lực khá tích cực. Ngưỡng kháng cự 1693.8 và vùng hỗ trợ 1602.2-1633.9 là tâm điểm. Khả năng vượt qua sẽ xác nhận đà tăng tiếp diễn.</t>
  </si>
  <si>
    <t>DỮ LIỆU GIAO DỊCH CHỈ SỐ PHÁI SINH</t>
  </si>
  <si>
    <t>Giải ngân vốn đầu tư công đến hết tháng 7 ước đạt hơn 388 ngàn tỷ đồng</t>
  </si>
  <si>
    <t>https://image.vietstock.vn/2025/08/05/giai-ngan-von-dau-tu-cong-7-thang-dau-nam-2025.jpg</t>
  </si>
  <si>
    <t>http://vietstock.vn/2025/08/giai-ngan-von-dau-tu-cong-den-het-thang-7-uoc-dat-hon-388-ngan-ty-dong-768-1338009.htm</t>
  </si>
  <si>
    <t>Thủ tướng: Thích ứng linh hoạt, hiệu quả với tình hình để đạt tăng trưởng 8.3-8.5%</t>
  </si>
  <si>
    <t>https://image.vietstock.vn/2025/08/05/thu-tuong.jpg</t>
  </si>
  <si>
    <t>http://vietstock.vn/2025/08/thu-tuong-thich-ung-linh-hoat-hieu-qua-voi-tinh-hinh-de-dat-tang-truong-83-85-761-1338002.htm</t>
  </si>
  <si>
    <t>Tỷ giá USD hôm nay 5/8: Điều chỉnh trái chiều trong nước</t>
  </si>
  <si>
    <t>https://cdn1.vietnambiz.vn/1881912202208555/images/2025/08/04/usd-20250804084131512-avatar-15x10-20250804084151847.jpg?width=600&amp;height=315</t>
  </si>
  <si>
    <t>https://vietnambiz.vn/ty-gia-usd-hom-nay-58-on-dinh-tro-lai-sau-khi-mat-gia-vi-viec-lam-suy-giam-20258484152450.htm</t>
  </si>
  <si>
    <t>Lãi suất VND có thể giảm thêm 0,5 - 0,75% vào cuối năm trong kịch bản lạc quan?</t>
  </si>
  <si>
    <t>https://media.vneconomy.vn/images/upload//2025/08/05/ngoai-te-ngsb.gif</t>
  </si>
  <si>
    <t>https://vneconomy.vn/lai-suat-vnd-co-the-giam-them-0-5-0-75-vao-cuoi-nam-trong-kich-ban-lac-quan.htm</t>
  </si>
  <si>
    <t>Chiều 4/8, NHNN họp với các ngân hàng, bàn giải pháp giảm lãi suất cho vay</t>
  </si>
  <si>
    <t>https://cdn.vietnambiz.vn/1881912202208555/images/2025/08/04/crawl-20250804155009336-20250804155009354.jpg?width=700</t>
  </si>
  <si>
    <t>https://vietnambiz.vn/chieu-48-nhnn-hop-voi-cac-ngan-hang-ban-giai-phap-giam-lai-suat-cho-vay-20258415528274.htm</t>
  </si>
  <si>
    <t>Đi ngược thị trường chung, Bank of America dự đoán sang năm 2026 Fed mới hạ lãi suất</t>
  </si>
  <si>
    <t>https://cdn.vietnambiz.vn/1881912202208555/images/2025/08/05/crawl-20250805110954981-202508051109558.jpg?width=700</t>
  </si>
  <si>
    <t>https://vietnambiz.vn/di-nguoc-thi-truong-chung-bank-of-america-du-doan-sang-nam-2026-fed-moi-ha-lai-suat-202585111035580.htm</t>
  </si>
  <si>
    <t>Trung Quốc nỗ lực kiềm chế cuộc đua giảm giá</t>
  </si>
  <si>
    <t>https://image.vietstock.vn/2025/08/05/vietstock_s_trung-quoc-no-luc-kiem-che-cuoc-dua-giam-gia_20250805103906.png</t>
  </si>
  <si>
    <t>http://vietstock.vn/2025/08/trung-quoc-no-luc-kiem-che-cuoc-dua-giam-gia-775-1338123.htm</t>
  </si>
  <si>
    <t>Trung Quốc sắp đánh thuế trên lãi trái phiếu</t>
  </si>
  <si>
    <t>https://cdn.vietnambiz.vn/1881912202208555/images/2025/08/04/crawl-20250804145056676-20250804145056691.jpg?width=700</t>
  </si>
  <si>
    <t>https://vietnambiz.vn/trung-quoc-sap-danh-thue-tren-lai-trai-phieu-202584145648728.htm</t>
  </si>
  <si>
    <t>Trung Quốc siết đất hiếm khiến giá vật liệu tăng 60 lần, ngành quốc phòng Mỹ chật vật xoay xở</t>
  </si>
  <si>
    <t>https://cdn.vietnambiz.vn/1881912202208555/images/2025/08/04/crawl-20250804115058936-20250804115058944.jpg?width=700</t>
  </si>
  <si>
    <t>https://vietnambiz.vn/trung-quoc-siet-dat-hiem-khien-gia-vat-lieu-tang-60-lan-nganh-quoc-phong-my-chat-vat-xoay-xo-202584115417836.htm</t>
  </si>
  <si>
    <t>Báo cáo việc làm tháng 7 của Mỹ ẩn chứa tín hiệu suy thoái</t>
  </si>
  <si>
    <t>https://cdn.vietnambiz.vn/1881912202208555/images/2025/08/04/crawl-20250804072607526-20250804072607550.jpg?width=700</t>
  </si>
  <si>
    <t>https://vietnambiz.vn/bao-cao-viec-lam-thang-7-cua-my-an-chua-tin-hieu-suy-thoai-2025847281929.htm</t>
  </si>
  <si>
    <t>Một 'ông lớn' ngân hàng đóng cửa gần 70 phòng giao dịch trong nửa đầu năm</t>
  </si>
  <si>
    <t>https://cdn1.vietnambiz.vn/1881912202208555/images/2025/08/05/crawl-20250805120152270-edit-20250805120159343-avatar-15x10-2025080512020815.jpg?width=600&amp;height=315</t>
  </si>
  <si>
    <t>https://vietnambiz.vn/mot-ong-lon-ngan-hang-dong-cua-gan-70-phong-giao-dich-trong-nua-dau-nam-2025851228900.htm</t>
  </si>
  <si>
    <t>TCBS công bố giá IPO dự kiến 46.800 đồng/cổ phiếu</t>
  </si>
  <si>
    <t>https://cafefcdn.com/thumb_w/640/203337114487263232/2025/8/5/z6874957040084-2f4817227e4b329434a7f9ea84939cbc-17543682187412112659530.jpg</t>
  </si>
  <si>
    <t>https://cafef.vn/tcbs-cong-bo-gia-ipo-du-kien-46800-dong-co-phieu-188250805113323943.chn</t>
  </si>
  <si>
    <t>Khối ngoại trao tay gần 10.000 tỷ đồng cổ phiếu VIC</t>
  </si>
  <si>
    <t>https://cdn.vietnambiz.vn/1881912202208555/images/2025/08/04/hinh-anh-4-8-25-luc-1524-2025080415250024.jpeg?width=700</t>
  </si>
  <si>
    <t>https://vietnambiz.vn/khoi-ngoai-bat-ngo-trao-tay-gan-10000-ty-dong-co-phieu-vic-20258415283318.htm</t>
  </si>
  <si>
    <t>Vingroup muốn đầu tư bến cảng Nam Đồ Sơn hơn 14 tỷ USD</t>
  </si>
  <si>
    <t>https://cdn1.vietnambiz.vn/1881912202208555/images/2025/08/04/vic-a-20250804095243505-avatar-15x10-20250804095411381.jpg?width=600&amp;height=315</t>
  </si>
  <si>
    <t>https://vietnambiz.vn/vingroup-muon-dau-tu-ben-cang-nam-do-son-hon-14-ty-usd-2025849541218.htm</t>
  </si>
  <si>
    <t>MÃ CHỈ SỐ</t>
  </si>
  <si>
    <t>Đến hết tháng 7, vốn đầu tư công đã giải ngân hơn 388 ngàn tỷ đồng, đạt 39.45%. Tỷ lệ giải ngân tăng 10.1% so với cùng kỳ năm 2024 đạt 33.8%. Vốn ngân sách địa phương giải ngân đạt 57.5%, tăng 24.2% so với năm trước. Chương trình mục tiêu quốc gia giải ngân đạt 52.5% kế hoạch Thủ tướng giao. Các địa phương cần đẩy nhanh tiến độ, tháo gỡ vướng mắc giải phóng mặt bằng để đạt mục tiêu.</t>
  </si>
  <si>
    <t>Biến động thuế quan không làm lung lay vị thế thu hút FDI của Việt Nam</t>
  </si>
  <si>
    <t>Biến động thuế quan không ảnh hưởng lớn đến thu hút FDI vào Việt Nam, đặc biệt ngành công nghệ cao. Mỹ áp thuế 19-20% với hàng hóa ASEAN, tương đương đối thủ cạnh tranh. Việt Nam thu hút FDI nhờ vị trí, nhân công và ổn định chính trị. Ngành dệt may kỳ vọng đón làn sóng vốn đầu tư vào công nghiệp hỗ trợ. Hơn 55,6% FDI chảy vào chế biến, chế tạo và công nghệ cao trong sáu tháng.</t>
  </si>
  <si>
    <t>https://image.vietstock.vn/2025/08/05/vietstock_s_bien-dong-thue-quan-khong-lam-lung-lay-vi-the-thu-hut-fdi-cua-viet-nam_20250805085535.png</t>
  </si>
  <si>
    <t>http://vietstock.vn/2025/08/bien-dong-thue-quan-khong-lam-lung-lay-vi-the-thu-hut-fdi-cua-viet-nam-768-1338012.htm</t>
  </si>
  <si>
    <t>Tăng giảm sốc, thanh khoản lập kỷ lục mới, VN-Index may còn trụ đỡ</t>
  </si>
  <si>
    <t>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t>
  </si>
  <si>
    <t>https://media.vneconomy.vn/640x360/images/upload//2025/08/052655752e-204b-46af-b418-4132293f7f4e.png</t>
  </si>
  <si>
    <t>https://vneconomy.vn/tang-giam-soc-thanh-khoan-lap-ky-luc-moi-vn-index-may-con-tru-do.htm</t>
  </si>
  <si>
    <t>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t>
  </si>
  <si>
    <t>Tỷ giá trung tâm giảm 21 đồng về mức 25.219 VND/USD, các ngân hàng điều chỉnh giảm ở một số nơi.  Chỉ số DXY dao động quanh 98,60 sau khi phục hồi đà giảm.  Thị trường đặt cược hơn 90% khả năng Fed giảm lãi suất tháng 9.  Dữ liệu việc làm Mỹ tháng 7 yếu hơn kỳ vọng và thay đổi nhân sự Fed tác động USD.  USD ghi nhận tăng 3,4% trong tháng 7, mức tăng hàng tháng lớn nhất từ tháng 4/2022.</t>
  </si>
  <si>
    <t>Lãi suất USD có thể neo trên 4% đến hết năm 2025, lãi suất VND có thể giảm 0,5%-0,75% nếu Fed cắt giảm. Fed giữ nguyên lãi suất 4,5% dựa trên kinh tế Mỹ tăng trưởng ổn định 3%. Tỷ giá USD/VND dự kiến quanh 26.400-26.500, có thể giảm nhẹ cuối năm. Lãi suất huy động VND hiện thấp hơn 0,2%-0,4% so với năm trước. Tăng trưởng tín dụng 2025 dự báo đạt 18%-20%.</t>
  </si>
  <si>
    <t>Ngân hàng Nhà nước yêu cầu các tổ chức tín dụng ổn định lãi suất tiền gửi, giảm lãi suất cho vay năm 2025. GDP sáu tháng đầu năm 2025 tăng trưởng 7,52%, lạm phát 3,27%. Tín dụng toàn hệ thống tăng 9,8% tính đến 29/7/2025. NHNN nới room tín dụng cho ngân hàng ngày 31/7. Tiết giảm chi phí để giảm lãi suất cho vay là yêu cầu then chốt.</t>
  </si>
  <si>
    <t>Thủ tướng: Chậm nhất tới 2027 phải thiết kế, chế tạo, kiểm thử một số chíp bán dẫn cần thiết</t>
  </si>
  <si>
    <t>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t>
  </si>
  <si>
    <t>https://image.vietstock.vn/2025/08/04/phien-hop-ve-phat-trien-nganh-ban-dan-1.jpg</t>
  </si>
  <si>
    <t>http://vietstock.vn/2025/08/thu-tuong-cham-nhat-toi-2027-phai-thiet-ke-che-tao-kiem-thu-mot-so-chip-ban-dan-can-thiet-761-1337439.htm</t>
  </si>
  <si>
    <t>Siêu dự án hơn 16 tỷ USD chốt ngày trọng đại, Thủ tướng đồng ý 1 đề xuất tại công trường</t>
  </si>
  <si>
    <t>Thủ tướng kiểm tra sân bay Long Thành, yêu cầu đẩy nhanh thi công dự án trọng điểm quốc gia này. Dự án thành phần 3 đã đạt 50,73% giá trị khối lượng, ước 40.316 tỷ đồng. Nhà ga hành khách hoàn thành 99% kết cấu thép mái trước 15/8/2025. Đường cất hạ cánh số 1 cơ bản hoàn thành, khởi công đường số 2 ngày 30/5/2025. Thủ tướng yêu cầu quyết tâm cao, hoàn thành dự án ngày 19/12/2025, khai thác thương mại đầu năm 2026.</t>
  </si>
  <si>
    <t>https://cafefcdn.com/zoom/600_315/203337114487263232/2025/8/2/avatar1754177735208-1754177735685602986339.jpg</t>
  </si>
  <si>
    <t>https://cafef.vn/sieu-du-an-hon-16-ty-usd-chot-ngay-trong-dai-thu-tuong-dong-y-1-de-xuat-tai-cong-truong-18825080306382501.chn</t>
  </si>
  <si>
    <t>Việt Nam đang chuyển từ 'vừa chạy vừa xếp hàng' sang 'hàng thẳng, lối thông, đồng lòng cùng tiến'</t>
  </si>
  <si>
    <t>Việt Nam đang thực hiện đổi mới 2.0, tập trung bốn trụ cột chính sách quan trọng. Nghị quyết 68 thúc đẩy khu vực tư nhân với mục tiêu hai triệu doanh nghiệp, 20 tập đoàn chủ lực. Hàn Quốc từng hỗ trợ doanh nghiệp ưu tiên bằng tín dụng, miễn thuế, bảo hộ thị trường. Đầu tư công tăng hơn 40%, chính quyền địa phương giảm từ 63 xuống còn 34 tỉnh. Dự án đường sắt cao tốc trị giá 67 tỷ USD dự kiến khởi công năm 2027.</t>
  </si>
  <si>
    <t>https://cafefcdn.com/zoom/600_315/203337114487263232/2025/8/2/avatar1754123456646-17541234573581938321889.webp</t>
  </si>
  <si>
    <t>https://cafef.vn/viet-nam-dang-chuyen-tu-vua-chay-vua-xep-hang-sang-hang-thang-loi-thong-dong-long-cung-tien-188250802153153975.chn</t>
  </si>
  <si>
    <t>Quan chức Fed: Thời điểm cắt giảm lãi suất đang đến gần, có thể cần hơn hai đợt giảm</t>
  </si>
  <si>
    <t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t>
  </si>
  <si>
    <t>https://image.vietstock.vn/2025/08/05/daly.png</t>
  </si>
  <si>
    <t>http://vietstock.vn/2025/08/quan-chuc-fed-thoi-diem-cat-giam-lai-suat-dang-den-gan-co-the-can-hon-hai-dot-giam-775-1338222.htm</t>
  </si>
  <si>
    <t>Ông Trump lại dọa tăng thuế với Ấn Độ vì mua dầu Nga</t>
  </si>
  <si>
    <t xml:space="preserve">Tổng thống Trump đe dọa tăng thuế với Ấn Độ vì nước này mua dầu của Nga. Ấn Độ phản đối, cho rằng hành động này bất công và sẽ bảo vệ quyền lợi quốc gia. Ông Trump cáo buộc Ấn Độ bán lại dầu Nga thu lợi, tuyên bố tăng thuế quan cho quốc gia này. Trong sáu tháng, Ấn Độ nhập 1.75 triệu thùng dầu mỗi ngày từ Nga, chiếm 1%. Các nhà máy lọc dầu Ấn Độ tạm dừng mua dầu Nga sau đe dọa. Các quan chức chính phủ Ấn Độ khẳng định sẽ tiếp tục mua dầu Nga, bất chấp những áp lực từ Mỹ.
</t>
  </si>
  <si>
    <t>https://image.vietstock.vn/2025/08/05/an-do-my1212.png</t>
  </si>
  <si>
    <t>http://vietstock.vn/2025/08/ong-trump-lai-doa-tang-thue-voi-an-do-vi-mua-dau-nga-775-1338194.htm</t>
  </si>
  <si>
    <t xml:space="preserve">Bank of America dự đoán Fed sẽ giữ lãi suất đến năm 2026. Thị trường lao động Mỹ tăng trưởng chậm, chỉ 73.000 việc làm được tạo mới trong tháng 7. Tuy nhiên, Fed sẽ ưu tiên chống lạm phát hơn, do đó không vội cắt giảm lãi suất. Các chuyên gia lo ngại rằng lạm phát sẽ leo thang vì thuế quan từ ông Trump. Nếu tỷ lệ thất nghiệp tăng lên 4,4%, Fed mới xem xét thay đổi chính sách.
</t>
  </si>
  <si>
    <t xml:space="preserve">Cuộc đua giảm giá khốc liệt ở Trung Quốc làm thị trường bán lẻ giao hàng siêu tốc 2.000 tỷ nhân dân tệ năm 2030. Các ông lớn đốt gần 200 tỷ nhân dân tệ trợ giá, nhưng cổ phiếu Meituan giảm 22%. Doanh nghiệp nhỏ và các nhà cung cấp bị ảnh hưởng, nhiều cửa hàng bán lẻ lỗ nặng vì cạnh tranh. Chính phủ lo ngại và dự thảo luật sửa đổi, ngăn chặn bán phá giá và định giá không công bằng.
</t>
  </si>
  <si>
    <t>Trung Quốc "rót" 15 tỷ USD, Mỹ "trả lời" bằng thuế 250%: Một quốc gia Đông Nam Á vào thế "mắc kẹt"</t>
  </si>
  <si>
    <t>Chính sách thuế quan của Mỹ đã gây xáo trộn chuỗi cung ứng Đông Nam Á. Malaysia, một trung tâm sản xuất tấm pin mặt trời, đối mặt 250% thuế Mỹ. Nhiều công ty Trung Quốc đầu tư 15 tỷ đô la vào Malaysia, tạo hàng chục nghìn việc làm. Hơn 75% tấm pin mặt trời Malaysia sử dụng là nhập khẩu từ Trung Quốc. Malaysia muốn các công ty tái khởi động nhà máy sản xuất cho thị trường nội địa.</t>
  </si>
  <si>
    <t>https://cafefcdn.com/zoom/600_315/203337114487263232/2025/8/5/avatar1754354877170-1754354877959945112965.jpg</t>
  </si>
  <si>
    <t>https://cafef.vn/trung-quoc-rot-15-ty-usd-my-tra-loi-bang-thue-250-mot-quoc-gia-dong-nam-a-vao-the-mac-ket-188250805074908985.chn</t>
  </si>
  <si>
    <t>EU hoãn trả đũa thuế quan Mỹ thêm 6 tháng để hoàn thiện thoả thuận thương mại</t>
  </si>
  <si>
    <t>Ủy ban châu Âu hoãn trả đũa thuế quan Mỹ sáu tháng cho đàm phán. EU và Mỹ đạt thỏa thuận thương mại ngày 27 tháng 7 năm 2025. Thỏa thuận này khôi phục ổn định thương mại hai bờ Đại Tây Dương. EU cam kết miễn thuế quan với hàng hóa công nghiệp Mỹ xuất khẩu. EU dự kiến mua 750 tỷ USD năng lượng và đầu tư 600 tỷ USD.</t>
  </si>
  <si>
    <t>https://media.vneconomy.vn/640x360/images/upload//2025/08/05/108177668-17537033812025-07-27t1.png</t>
  </si>
  <si>
    <t>https://vneconomy.vn/eu-hoan-tra-dua-thue-quan-my-them-6-thang-de-hoan-thien-thoa-thuan-thuong-mai.htm</t>
  </si>
  <si>
    <t>Trung Quốc sắp áp thuế VAT 6% đối với thu nhập lãi trái phiếu từ 8/8. Khoảng 70% trái phiếu Trung Quốc sẽ chịu ảnh hưởng bởi quy định mới này. Việc áp thuế khiến chi phí vay mới tăng, trái phiếu cũ trở nên hấp dẫn hơn. Lợi suất trái phiếu chính phủ giảm, chứng khoán ngân hàng tăng giá sau thông báo. Chính sách thuế mới được cho là hoàn thành sứ mệnh lịch sử thúc đẩy thị trường.</t>
  </si>
  <si>
    <t>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t>
  </si>
  <si>
    <t>Ông Trump sẽ công bố thống đốc Fed và lãnh đạo cục thống kê việc làm mới trong vài ngày tới</t>
  </si>
  <si>
    <t>Tổng thống Trump sẽ bổ nhiệm thống đốc Fed và chuyên gia thống kê dữ liệu việc làm mới.  Quyết định này định hình chương trình nghị sự kinh tế giữa lo ngại tăng trưởng toàn cầu.  Ông Trump sa thải Cục trưởng Cục Thống kê Lao động sau báo cáo việc làm yếu.  Vị trí trống tại Fed mở ra cơ hội bổ nhiệm người ủng hộ hạ lãi suất sớm.  Bloomberg cho rằng ứng viên có thể trở thành chủ tịch Fed sau năm 2026.</t>
  </si>
  <si>
    <t>https://cdn.vietnambiz.vn/1881912202208555/images/2025/08/04/crawl-20250804103244484-20250804103244497.jpg?width=700</t>
  </si>
  <si>
    <t>https://vietnambiz.vn/ong-trump-se-cong-bo-thong-doc-fed-va-lanh-dao-cuc-thong-ke-viec-lam-moi-trong-vai-ngay-toi-202584103754256.htm</t>
  </si>
  <si>
    <t>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t>
  </si>
  <si>
    <t>“Địa chấn” cổ phiếu Hòa Phát: Gần 6.000 tỷ khớp lệnh trong một phiên, chưa từng có trong lịch sử</t>
  </si>
  <si>
    <t>Cổ phiếu Hòa Phát (HPG) lập kỷ lục thanh khoản 5.700 tỷ, khớp lệnh 216 triệu đơn vị. Khối ngoại mua ròng 1.100 tỷ đồng, đẩy HPG tăng 4,35%. Vốn điều lệ Hòa Phát đạt 76.755 tỷ đồng, lớn nhất ngành phi tài chính. Lợi nhuận quý 2 tăng 28%, đạt 4.265 tỷ đồng nhờ giá vốn tốt. Lũy kế 6 tháng, doanh thu 74.000 tỷ, lợi nhuận 7.600 tỷ đồng.</t>
  </si>
  <si>
    <t>https://cafefcdn.com/thumb_w/640/203337114487263232/2025/8/5/avatar1754382032852-17543820333721055071046.jpg</t>
  </si>
  <si>
    <t>https://cafef.vn/dia-chan-co-phieu-hoa-phat-gan-6000-ty-khop-lenh-trong-mot-phien-chua-tung-co-trong-lich-su-188250805152158321.chn</t>
  </si>
  <si>
    <t>Lợi nhuận Vĩnh Hoàn tăng mạnh dù lo ngại thuế quan Mỹ</t>
  </si>
  <si>
    <t>Lợi nhuận Vĩnh Hoàn đạt gần 500 tỷ đồng quý 2, tăng 56% nhờ biên lợi nhuận gộp. Lũy kế 6 tháng lãi ròng 691 tỷ đồng, thực hiện 53% chỉ tiêu năm. Công ty giảm kế hoạch lợi nhuận vì lo ngại thuế quan Mỹ 46% tác động. Vĩnh Hoàn được miễn thuế chống bán phá giá, xuất khẩu sang Mỹ chiếm 56% doanh số. Xuất khẩu cá tra 6 tháng đầu năm đạt hơn 1 tỷ USD, tăng 11%.</t>
  </si>
  <si>
    <t>https://image.vietstock.vn/2025/08/05/20250805_VHC_ava.png</t>
  </si>
  <si>
    <t>http://vietstock.vn/2025/08/loi-nhuan-vinh-hoan-tang-manh-du-lo-ngai-thue-quan-my-737-1338218.htm</t>
  </si>
  <si>
    <t>Trong nửa đầu năm 2025, VietinBank đã đóng cửa 66 phòng giao dịch trên toàn hệ thống. Số lượng phòng giao dịch giảm từ 953 xuống còn 887 điểm giao dịch trong sáu tháng. Tuy nhiên, quy mô nhân sự của ngân hàng lại tăng nhẹ lên 24.914 người. Việc này nằm trong chiến lược chuyển đổi số, thay thế điểm giao dịch vật lý bằng nền tảng số. VietinBank tăng cường tuyển dụng nhân lực công nghệ thông tin, từ 300 lên gần 1.000 người.</t>
  </si>
  <si>
    <t>TCBS IPO chào bán 231,15 triệu cổ phiếu, tương đương 11,1% vốn, giá dự kiến 46.800 đồng/cổ phiếu.  Mức định giá 3,7 tỷ USD trước IPO được cho là khá thấp so với tiềm năng.  TCBS dự kiến thu về gần 11.000 tỷ đồng vốn mới sau đợt chào bán. Vốn hóa sau IPO dự kiến đạt 4,1 tỷ USD, cách mục tiêu 5 tỷ USD khoảng 20%.  Thương vụ diễn ra trong bối cảnh thị trường chứng khoán Việt Nam đang tăng trưởng mạnh.</t>
  </si>
  <si>
    <t>Lãnh đạo VPBank: FE Credit phục hồi, GPBank có lãi trở lại, ngân hàng tự tin hoàn thành kế hoạch năm</t>
  </si>
  <si>
    <t>FE Credit phục hồi giải ngân 19%, dư nợ cốt lõi tăng 5,5% tiếp tục đóng góp lợi nhuận. GPBank ghi nhận tháng đầu tiên có lãi sau tái cơ cấu toàn diện từ giữa tháng 1. VPBank Securities tăng trưởng cho vay ký quỹ 87%, thị phần lên 2,6%. VPBank tự tin hoàn thành kế hoạch kinh doanh năm 2025 đã cam kết. Tổng tài sản hợp nhất vượt 1,1 triệu tỷ đồng nhờ hệ sinh thái đồng bộ.</t>
  </si>
  <si>
    <t>https://cdn1.vietnambiz.vn/1881912202208555/images/2025/08/05/crawl-20250805083337180-20250805083337185-avatar-15x10-20250805102744184.jpg?width=600&amp;height=315</t>
  </si>
  <si>
    <t>https://vietnambiz.vn/lanh-dao-vpbank-fe-credit-phuc-hoi-gpbank-co-lai-tro-lai-ngan-hang-tu-tin-hoan-thanh-ke-hoach-nam-202585102744397.htm</t>
  </si>
  <si>
    <t>Dòng tiền kinh doanh của Kinh Bắc âm kỷ lục, 4 ngân hàng cấp hạn mức vay hơn 16.300 tỷ</t>
  </si>
  <si>
    <t xml:space="preserve">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
</t>
  </si>
  <si>
    <t>https://cdn.vietnambiz.vn/1881912202208555/images/2025/08/04/screenshot-2025-08-04-at-160234-2025080416081452.png?width=700</t>
  </si>
  <si>
    <t>https://vietnambiz.vn/dong-tien-kinh-doanh-cua-kinh-bac-am-ky-luc-4-ngan-hang-cap-han-muc-vay-hon-16300-ty-20258416164111.htm</t>
  </si>
  <si>
    <t xml:space="preserve">SK (Hàn Quốc) bán gần 10.000 tỷ đồng cổ phiếu VIC trong ngày 4/8, thỏa thuận 90 triệu cổ phiếu. Cổ phiếu VIC tăng mạnh, đạt 111.200 đồng/cổ phiếu, vốn hóa 431.298 tỷ đồng. Khối ngoại bán ròng VIC gần 10.000 tỷ đồng, VHM bán ròng 161 tỷ đồng trong phiên. Tổng giá trị bán ròng sàn HOSE là 10.258 tỷ đồng, giao dịch GEX và NVL được mua vào. Chủ tịch Vượng chuyển nhượng cổ phần VIC, nắm giữ trực tiếp hơn 449 triệu cổ phiếu.
</t>
  </si>
  <si>
    <t xml:space="preserve">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
</t>
  </si>
  <si>
    <t>[Cập nhật] KQKD quý II: Hơn 1.000 công ty có báo cáo, 58% tăng trưởng</t>
  </si>
  <si>
    <t xml:space="preserve">Tính đến ngày 4/8, 156 doanh nghiệp lãi trên trăm tỷ đồng, 19 công ty và 17 ngân hàng. Khoảng 940/1091 doanh nghiệp báo cáo lãi ròng quý II/2024, chiếm tỷ lệ 86%. 628 công ty tăng trưởng lợi nhuận so với cùng kỳ, 173 đơn vị lãi tăng trên ba con số. Vinhomes đứng đầu về lợi nhuận với 7.533 tỷ đồng, PV Gas tăng trưởng 43%. Trong khi đó, ABS lỗ gần 270 tỷ, SSH lỗ 225 tỷ trong quý II.
</t>
  </si>
  <si>
    <t>https://cdn.vietnambiz.vn/1881912202208555/images/2025/08/02/q-1-2025080209441060.png?width=700</t>
  </si>
  <si>
    <t>https://vietnambiz.vn/cap-nhat-kqkd-quy-ii-150-cong-ty-lai-tren-tram-ty-36-don-vi-lai-nghin-ty-dong-20257221732595.htm</t>
  </si>
  <si>
    <t>20 doanh nghiệp lỗ lớn nhất 6T2025: Novaland 'vô địch', bất động sản áp đảo, 8 doanh nghiệp lỗ trăm tỷ</t>
  </si>
  <si>
    <t xml:space="preserve">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
</t>
  </si>
  <si>
    <t>https://cafefcdn.com/zoom/600_315/203337114487263232/2025/8/3/avatar1754189041161-1754189041553424886024.png</t>
  </si>
  <si>
    <t>https://cafef.vn/20-doanh-nghiep-lo-lon-nhat-6t2025-novaland-vo-dich-bat-dong-san-ap-dao-8-doanh-nghiep-lo-tram-ty-188250803094605096.chn</t>
  </si>
  <si>
    <t>* Đơn vị: Tỷ đồng</t>
  </si>
  <si>
    <t>Tổng khối lượng Long</t>
  </si>
  <si>
    <t>Tổng khối lượng Net</t>
  </si>
  <si>
    <t>Tổng khối lượng Short</t>
  </si>
  <si>
    <t>THỐNG KÊ GIAO DỊCH NƯỚC NGOÀI/TỰ DOANH</t>
  </si>
  <si>
    <t>* Đơn vị: Hợp đồng</t>
  </si>
  <si>
    <t>DỮ LIỆU NƯỚC NGOÀI GIAO DỊCH PHÁI SINH</t>
  </si>
  <si>
    <t>Luỹ kế kì hạn</t>
  </si>
  <si>
    <t>Giá vốn trung bình</t>
  </si>
  <si>
    <t>DỮ LIỆU TỰ DOANH GIAO DỊCH PHÁI SINH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</si>
</sst>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hh:mm:ss\ dd/mm/yyyy"/>
    <numFmt numFmtId="166" formatCode="0.00000"/>
  </numFmts>
  <fonts count="31"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sz val="11"/>
      <color rgb="FF054372"/>
      <name val="Calibri"/>
      <family val="2"/>
      <scheme val="minor"/>
    </font>
    <font>
      <sz val="8"/>
      <color rgb="FF054372"/>
      <name val="Calibri"/>
      <family val="2"/>
      <scheme val="minor"/>
    </font>
    <font>
      <i/>
      <sz val="9"/>
      <color rgb="FF033F64"/>
      <name val="Calibri"/>
      <family val="2"/>
      <scheme val="minor"/>
    </font>
  </fonts>
  <fills count="7">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s>
  <borders count="14">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129">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2" fontId="7" fillId="0" borderId="0" xfId="1" applyNumberFormat="1" applyFont="1" applyBorder="1" applyAlignment="1">
      <alignment horizontal="left" vertical="center"/>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19" fillId="0" borderId="0" xfId="0" applyFont="1" applyAlignment="1">
      <alignment horizontal="left" vertical="center" wrapText="1" indent="1"/>
    </xf>
    <xf numFmtId="0" fontId="4" fillId="0" borderId="0" xfId="0" applyFont="1" applyAlignment="1">
      <alignment horizontal="left" vertical="center"/>
    </xf>
    <xf numFmtId="0" fontId="5" fillId="0" borderId="0" xfId="0" applyFont="1" applyAlignment="1">
      <alignment horizontal="center" vertical="center"/>
    </xf>
    <xf numFmtId="0" fontId="0" fillId="0" borderId="0" xfId="0"/>
    <xf numFmtId="0" fontId="9" fillId="0" borderId="0" xfId="0" applyFont="1" applyAlignment="1">
      <alignment horizontal="right" vertical="top"/>
    </xf>
    <xf numFmtId="0" fontId="10" fillId="0" borderId="2" xfId="0" applyFont="1" applyBorder="1" applyAlignment="1">
      <alignment horizontal="left"/>
    </xf>
    <xf numFmtId="0" fontId="17" fillId="0" borderId="0" xfId="0" applyFont="1" applyAlignment="1">
      <alignment horizontal="left" vertical="top"/>
    </xf>
    <xf numFmtId="4" fontId="6" fillId="0" borderId="0" xfId="0" applyNumberFormat="1" applyFont="1" applyAlignment="1">
      <alignment horizontal="left" vertical="center" wrapText="1"/>
    </xf>
    <xf numFmtId="0" fontId="14" fillId="0" borderId="0" xfId="0" applyFont="1" applyAlignment="1">
      <alignment horizontal="left" vertical="top" wrapText="1"/>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8" fillId="0" borderId="0" xfId="0" applyFont="1" applyAlignment="1">
      <alignment horizontal="left" vertical="top" wrapText="1" indent="1"/>
    </xf>
    <xf numFmtId="2" fontId="16" fillId="0" borderId="0" xfId="1" applyNumberFormat="1" applyFont="1" applyBorder="1" applyAlignment="1">
      <alignment horizontal="left" vertical="center" wrapText="1"/>
    </xf>
    <xf numFmtId="4" fontId="8" fillId="0" borderId="0" xfId="0" applyNumberFormat="1" applyFont="1" applyAlignment="1">
      <alignment horizontal="left" vertical="top" wrapText="1"/>
    </xf>
    <xf numFmtId="0" fontId="10" fillId="0" borderId="5" xfId="0" applyFont="1" applyBorder="1" applyAlignment="1">
      <alignment horizontal="left"/>
    </xf>
    <xf numFmtId="0" fontId="22" fillId="0" borderId="0" xfId="0" applyFont="1" applyAlignment="1">
      <alignment horizontal="center" vertical="center" wrapText="1"/>
    </xf>
    <xf numFmtId="0" fontId="10" fillId="0" borderId="6" xfId="0" applyFont="1" applyBorder="1" applyAlignment="1">
      <alignment horizontal="right"/>
    </xf>
    <xf numFmtId="0" fontId="20" fillId="2" borderId="0" xfId="0" applyFont="1" applyFill="1" applyAlignment="1">
      <alignment horizontal="center" vertical="center"/>
    </xf>
    <xf numFmtId="0" fontId="15" fillId="0" borderId="0" xfId="0" applyFont="1" applyAlignment="1">
      <alignment horizontal="left" vertical="center" wrapText="1"/>
    </xf>
    <xf numFmtId="0" fontId="2" fillId="0" borderId="1" xfId="2" applyNumberFormat="1" applyAlignment="1">
      <alignment horizontal="center"/>
    </xf>
    <xf numFmtId="14" fontId="2" fillId="0" borderId="1" xfId="2" applyNumberFormat="1" applyAlignment="1">
      <alignment horizontal="center"/>
    </xf>
    <xf numFmtId="0" fontId="0" fillId="0" borderId="0" xfId="0" applyNumberFormat="1"/>
    <xf numFmtId="0" fontId="14" fillId="2" borderId="0" xfId="0" applyFont="1" applyFill="1" applyAlignment="1">
      <alignment horizontal="left" vertical="center" wrapText="1" indent="1"/>
    </xf>
    <xf numFmtId="3" fontId="7" fillId="0" borderId="0" xfId="0" applyNumberFormat="1" applyFont="1" applyAlignment="1">
      <alignment horizontal="right" vertical="center"/>
    </xf>
    <xf numFmtId="4" fontId="7" fillId="0" borderId="0" xfId="0" applyNumberFormat="1" applyFont="1" applyAlignment="1">
      <alignment horizontal="right" vertical="center"/>
    </xf>
    <xf numFmtId="10" fontId="7" fillId="0" borderId="0" xfId="1" applyNumberFormat="1" applyFont="1" applyBorder="1" applyAlignment="1">
      <alignment horizontal="right" vertical="center"/>
    </xf>
    <xf numFmtId="0" fontId="21" fillId="6" borderId="0" xfId="4" applyFont="1" applyFill="1" applyAlignment="1">
      <alignment horizontal="left" vertical="center" indent="1"/>
    </xf>
    <xf numFmtId="3" fontId="7" fillId="0" borderId="0" xfId="0" applyNumberFormat="1" applyFont="1" applyAlignment="1">
      <alignment horizontal="right" vertical="center" indent="1"/>
    </xf>
    <xf numFmtId="2" fontId="7" fillId="0" borderId="0" xfId="1" applyNumberFormat="1" applyFont="1" applyBorder="1" applyAlignment="1">
      <alignment horizontal="right" vertical="center" indent="1"/>
    </xf>
    <xf numFmtId="4" fontId="7" fillId="0" borderId="0" xfId="0" applyNumberFormat="1" applyFont="1" applyAlignment="1">
      <alignment horizontal="right" vertical="center" indent="1"/>
    </xf>
    <xf numFmtId="10" fontId="7" fillId="0" borderId="0" xfId="1" applyNumberFormat="1" applyFont="1" applyBorder="1" applyAlignment="1">
      <alignment horizontal="right" vertical="center" indent="1"/>
    </xf>
    <xf numFmtId="0" fontId="27" fillId="6" borderId="0" xfId="0" applyFont="1" applyFill="1" applyAlignment="1">
      <alignment horizontal="right" vertical="center" indent="1"/>
    </xf>
    <xf numFmtId="0" fontId="26" fillId="0" borderId="0" xfId="0" applyFont="1" applyAlignment="1">
      <alignment horizontal="left" vertical="center" indent="1"/>
    </xf>
    <xf numFmtId="0" fontId="28" fillId="0" borderId="0" xfId="0" applyFont="1" applyAlignment="1">
      <alignment horizontal="left" vertical="center" indent="1"/>
    </xf>
    <xf numFmtId="4" fontId="6" fillId="0" borderId="0" xfId="0" applyNumberFormat="1" applyFont="1" applyAlignment="1">
      <alignment horizontal="left" vertical="top" wrapText="1"/>
    </xf>
    <xf numFmtId="2" fontId="7" fillId="0" borderId="0" xfId="1" applyNumberFormat="1" applyFont="1" applyBorder="1" applyAlignment="1">
      <alignment horizontal="left" vertical="top"/>
    </xf>
    <xf numFmtId="2" fontId="16" fillId="0" borderId="0" xfId="1" applyNumberFormat="1" applyFont="1" applyBorder="1" applyAlignment="1">
      <alignment horizontal="left" vertical="top" wrapText="1"/>
    </xf>
    <xf numFmtId="0" fontId="19" fillId="0" borderId="0" xfId="0" applyFont="1" applyAlignment="1">
      <alignment horizontal="left" vertical="top" wrapText="1" indent="1"/>
    </xf>
    <xf numFmtId="0" fontId="29" fillId="0" borderId="0" xfId="0" applyFont="1" applyAlignment="1"/>
    <xf numFmtId="0" fontId="14" fillId="0" borderId="0" xfId="0" applyFont="1" applyAlignment="1"/>
    <xf numFmtId="0" fontId="0" fillId="0" borderId="0" xfId="0"/>
    <xf numFmtId="22" fontId="0" fillId="0" borderId="0" xfId="0" applyNumberFormat="1"/>
    <xf numFmtId="0" fontId="10" fillId="0" borderId="2" xfId="0" applyFont="1" applyBorder="1" applyAlignment="1">
      <alignment horizontal="right"/>
    </xf>
    <xf numFmtId="0" fontId="9" fillId="0" borderId="0" xfId="0" applyFont="1" applyAlignment="1">
      <alignment horizontal="right" indent="1"/>
    </xf>
    <xf numFmtId="0" fontId="14" fillId="0" borderId="0" xfId="0" applyFont="1" applyAlignment="1"/>
    <xf numFmtId="0" fontId="30" fillId="0" borderId="0" xfId="0" applyFont="1" applyAlignment="1">
      <alignment horizontal="left"/>
    </xf>
    <xf numFmtId="0" fontId="30" fillId="0" borderId="0" xfId="0" applyFont="1" applyAlignment="1">
      <alignment horizontal="left"/>
    </xf>
    <xf numFmtId="3" fontId="7" fillId="0" borderId="0" xfId="1" applyNumberFormat="1" applyFont="1" applyBorder="1" applyAlignment="1">
      <alignment horizontal="right" vertical="center" indent="1"/>
    </xf>
    <xf numFmtId="4" fontId="7" fillId="0" borderId="0" xfId="0" applyNumberFormat="1" applyFont="1" applyAlignment="1">
      <alignment horizontal="right" indent="1"/>
    </xf>
    <xf numFmtId="0" fontId="21" fillId="6" borderId="0" xfId="0" applyFont="1" applyFill="1" applyAlignment="1">
      <alignment horizontal="center" vertical="center"/>
    </xf>
    <xf numFmtId="0" fontId="9" fillId="0" borderId="0" xfId="0" applyFont="1" applyAlignment="1">
      <alignment horizontal="right" vertical="center" indent="1"/>
    </xf>
    <xf numFmtId="0" fontId="9" fillId="0" borderId="0" xfId="0" applyFont="1" applyAlignment="1">
      <alignment horizontal="right" vertical="center"/>
    </xf>
    <xf numFmtId="0" fontId="17" fillId="0" borderId="0" xfId="0" applyFont="1" applyAlignment="1">
      <alignment vertical="center"/>
    </xf>
  </cellXfs>
  <cellStyles count="5">
    <cellStyle name="Accent5" xfId="4" builtinId="45"/>
    <cellStyle name="Heading 1" xfId="2" builtinId="16"/>
    <cellStyle name="Normal" xfId="0" builtinId="0"/>
    <cellStyle name="Output" xfId="3" builtinId="21"/>
    <cellStyle name="Percent" xfId="1" builtinId="5"/>
  </cellStyles>
  <dxfs count="195">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19" formatCode="dd/mm/yyyy"/>
    </dxf>
    <dxf>
      <numFmt numFmtId="0" formatCode="General"/>
    </dxf>
    <dxf>
      <numFmt numFmtId="27" formatCode="dd/mm/yyyy\ hh:mm"/>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54372"/>
      <color rgb="FF11588C"/>
      <color rgb="FFDEEBF6"/>
      <color rgb="FFBACFEC"/>
      <color rgb="FF3776C9"/>
      <color rgb="FFC71585"/>
      <color rgb="FFB41C49"/>
      <color rgb="FF005993"/>
      <color rgb="FF0976C7"/>
      <color rgb="FF1950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onnections" Target="connections.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daily_8h30_data!$M$3:$M$22</c:f>
              <c:numCache>
                <c:formatCode>General</c:formatCode>
                <c:ptCount val="20"/>
                <c:pt idx="0">
                  <c:v>1.2406889022162693E-2</c:v>
                </c:pt>
                <c:pt idx="1">
                  <c:v>2.205708986052457E-2</c:v>
                </c:pt>
                <c:pt idx="2">
                  <c:v>-4.8651987985028899E-3</c:v>
                </c:pt>
                <c:pt idx="3">
                  <c:v>-3.3894160603149537E-3</c:v>
                </c:pt>
                <c:pt idx="4">
                  <c:v>9.5218127491261129E-3</c:v>
                </c:pt>
                <c:pt idx="5">
                  <c:v>-4.1100029510004576E-2</c:v>
                </c:pt>
                <c:pt idx="6">
                  <c:v>1.7170350642114363E-2</c:v>
                </c:pt>
                <c:pt idx="7">
                  <c:v>6.6468456836472622E-3</c:v>
                </c:pt>
                <c:pt idx="8">
                  <c:v>5.75937512813951E-3</c:v>
                </c:pt>
                <c:pt idx="9">
                  <c:v>1.835008982584041E-3</c:v>
                </c:pt>
                <c:pt idx="10">
                  <c:v>1.6491020119961952E-2</c:v>
                </c:pt>
                <c:pt idx="11">
                  <c:v>-8.1681316984459906E-3</c:v>
                </c:pt>
                <c:pt idx="12">
                  <c:v>4.8791749609746748E-3</c:v>
                </c:pt>
                <c:pt idx="13">
                  <c:v>9.8545137150918283E-3</c:v>
                </c:pt>
                <c:pt idx="14">
                  <c:v>1.0146130860475999E-2</c:v>
                </c:pt>
                <c:pt idx="15">
                  <c:v>-6.6443731989913601E-3</c:v>
                </c:pt>
                <c:pt idx="16">
                  <c:v>8.6845805172848234E-3</c:v>
                </c:pt>
                <c:pt idx="17">
                  <c:v>8.3838265366049658E-3</c:v>
                </c:pt>
                <c:pt idx="18">
                  <c:v>1.0004798994454056E-2</c:v>
                </c:pt>
                <c:pt idx="19">
                  <c:v>1.1204827963525066E-2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daily_8h30_data!$N$3:$N$22</c:f>
              <c:numCache>
                <c:formatCode>General</c:formatCode>
                <c:ptCount val="20"/>
                <c:pt idx="0">
                  <c:v>9.0879096470412146E-2</c:v>
                </c:pt>
                <c:pt idx="1">
                  <c:v>7.8472207448249454E-2</c:v>
                </c:pt>
                <c:pt idx="2">
                  <c:v>5.6415117587724883E-2</c:v>
                </c:pt>
                <c:pt idx="3">
                  <c:v>6.1280316386227773E-2</c:v>
                </c:pt>
                <c:pt idx="4">
                  <c:v>6.4669732446542727E-2</c:v>
                </c:pt>
                <c:pt idx="5">
                  <c:v>5.5147919697416614E-2</c:v>
                </c:pt>
                <c:pt idx="6">
                  <c:v>9.6247949207421191E-2</c:v>
                </c:pt>
                <c:pt idx="7">
                  <c:v>7.9077598565306828E-2</c:v>
                </c:pt>
                <c:pt idx="8">
                  <c:v>7.2430752881659566E-2</c:v>
                </c:pt>
                <c:pt idx="9">
                  <c:v>6.6671377753520056E-2</c:v>
                </c:pt>
                <c:pt idx="10">
                  <c:v>6.4836368770936015E-2</c:v>
                </c:pt>
                <c:pt idx="11">
                  <c:v>4.8345348650974063E-2</c:v>
                </c:pt>
                <c:pt idx="12">
                  <c:v>5.6513480349420053E-2</c:v>
                </c:pt>
                <c:pt idx="13">
                  <c:v>5.1634305388445378E-2</c:v>
                </c:pt>
                <c:pt idx="14">
                  <c:v>4.177979167335355E-2</c:v>
                </c:pt>
                <c:pt idx="15">
                  <c:v>3.1633660812877551E-2</c:v>
                </c:pt>
                <c:pt idx="16">
                  <c:v>3.8278034011868911E-2</c:v>
                </c:pt>
                <c:pt idx="17">
                  <c:v>2.9593453494584088E-2</c:v>
                </c:pt>
                <c:pt idx="18">
                  <c:v>2.1209626957979122E-2</c:v>
                </c:pt>
                <c:pt idx="19">
                  <c:v>1.1204827963525066E-2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daily_8h30_data!$S$3:$S$22</c:f>
              <c:numCache>
                <c:formatCode>General</c:formatCode>
                <c:ptCount val="20"/>
                <c:pt idx="0">
                  <c:v>2.2507641854814242E-2</c:v>
                </c:pt>
                <c:pt idx="1">
                  <c:v>2.4230062205484737E-2</c:v>
                </c:pt>
                <c:pt idx="2">
                  <c:v>-6.9339668699219814E-4</c:v>
                </c:pt>
                <c:pt idx="3">
                  <c:v>-9.5353441597083588E-3</c:v>
                </c:pt>
                <c:pt idx="4">
                  <c:v>5.8533575151442641E-3</c:v>
                </c:pt>
                <c:pt idx="5">
                  <c:v>-4.3842091497696911E-2</c:v>
                </c:pt>
                <c:pt idx="6">
                  <c:v>1.5754853456462659E-2</c:v>
                </c:pt>
                <c:pt idx="7">
                  <c:v>4.8758905637207306E-3</c:v>
                </c:pt>
                <c:pt idx="8">
                  <c:v>4.9727289336201075E-3</c:v>
                </c:pt>
                <c:pt idx="9">
                  <c:v>-1.7934822510863313E-3</c:v>
                </c:pt>
                <c:pt idx="10">
                  <c:v>1.714919651005764E-2</c:v>
                </c:pt>
                <c:pt idx="11">
                  <c:v>-9.641631997122424E-3</c:v>
                </c:pt>
                <c:pt idx="12">
                  <c:v>5.6341122425616064E-3</c:v>
                </c:pt>
                <c:pt idx="13">
                  <c:v>1.2561729088176099E-2</c:v>
                </c:pt>
                <c:pt idx="14">
                  <c:v>1.2912261310004114E-2</c:v>
                </c:pt>
                <c:pt idx="15">
                  <c:v>-7.3615012566553562E-3</c:v>
                </c:pt>
                <c:pt idx="16">
                  <c:v>7.3086268860855785E-3</c:v>
                </c:pt>
                <c:pt idx="17">
                  <c:v>1.572001254197164E-2</c:v>
                </c:pt>
                <c:pt idx="18">
                  <c:v>1.6892666843214554E-2</c:v>
                </c:pt>
                <c:pt idx="19">
                  <c:v>9.1546946067060375E-3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daily_8h30_data!$T$3:$T$22</c:f>
              <c:numCache>
                <c:formatCode>General</c:formatCode>
                <c:ptCount val="20"/>
                <c:pt idx="0">
                  <c:v>0.10266038670876243</c:v>
                </c:pt>
                <c:pt idx="1">
                  <c:v>8.0152744853948188E-2</c:v>
                </c:pt>
                <c:pt idx="2">
                  <c:v>5.5922682648463451E-2</c:v>
                </c:pt>
                <c:pt idx="3">
                  <c:v>5.6616079335455649E-2</c:v>
                </c:pt>
                <c:pt idx="4">
                  <c:v>6.6151423495164008E-2</c:v>
                </c:pt>
                <c:pt idx="5">
                  <c:v>6.0298065980019744E-2</c:v>
                </c:pt>
                <c:pt idx="6">
                  <c:v>0.10414015747771665</c:v>
                </c:pt>
                <c:pt idx="7">
                  <c:v>8.8385304021253996E-2</c:v>
                </c:pt>
                <c:pt idx="8">
                  <c:v>8.3509413457533266E-2</c:v>
                </c:pt>
                <c:pt idx="9">
                  <c:v>7.8536684523913158E-2</c:v>
                </c:pt>
                <c:pt idx="10">
                  <c:v>8.033016677499949E-2</c:v>
                </c:pt>
                <c:pt idx="11">
                  <c:v>6.3180970264941849E-2</c:v>
                </c:pt>
                <c:pt idx="12">
                  <c:v>7.2822602262064273E-2</c:v>
                </c:pt>
                <c:pt idx="13">
                  <c:v>6.7188490019502667E-2</c:v>
                </c:pt>
                <c:pt idx="14">
                  <c:v>5.4626760931326568E-2</c:v>
                </c:pt>
                <c:pt idx="15">
                  <c:v>4.1714499621322454E-2</c:v>
                </c:pt>
                <c:pt idx="16">
                  <c:v>4.907600087797781E-2</c:v>
                </c:pt>
                <c:pt idx="17">
                  <c:v>4.1767373991892232E-2</c:v>
                </c:pt>
                <c:pt idx="18">
                  <c:v>2.6047361449920592E-2</c:v>
                </c:pt>
                <c:pt idx="19">
                  <c:v>9.1546946067060375E-3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daily_8h30_data!$Y$3:$Y$22</c:f>
              <c:numCache>
                <c:formatCode>General</c:formatCode>
                <c:ptCount val="20"/>
                <c:pt idx="0">
                  <c:v>2.1832461799780711E-2</c:v>
                </c:pt>
                <c:pt idx="1">
                  <c:v>2.3839009287925705E-2</c:v>
                </c:pt>
                <c:pt idx="2">
                  <c:v>4.7906121682066427E-3</c:v>
                </c:pt>
                <c:pt idx="3">
                  <c:v>-9.8564649286806416E-3</c:v>
                </c:pt>
                <c:pt idx="4">
                  <c:v>1.4189073584978118E-3</c:v>
                </c:pt>
                <c:pt idx="5">
                  <c:v>-4.2528056704075556E-2</c:v>
                </c:pt>
                <c:pt idx="6">
                  <c:v>1.1954572624028659E-2</c:v>
                </c:pt>
                <c:pt idx="7">
                  <c:v>1.0570824524312794E-2</c:v>
                </c:pt>
                <c:pt idx="8">
                  <c:v>1.5124016938898865E-3</c:v>
                </c:pt>
                <c:pt idx="9">
                  <c:v>-1.2084592145015227E-3</c:v>
                </c:pt>
                <c:pt idx="10">
                  <c:v>1.8775007694675327E-2</c:v>
                </c:pt>
                <c:pt idx="11">
                  <c:v>-8.2417582417582125E-3</c:v>
                </c:pt>
                <c:pt idx="12">
                  <c:v>0</c:v>
                </c:pt>
                <c:pt idx="13">
                  <c:v>1.2360939431396822E-2</c:v>
                </c:pt>
                <c:pt idx="14">
                  <c:v>1.5056461731492998E-2</c:v>
                </c:pt>
                <c:pt idx="15">
                  <c:v>-4.4965971717683129E-3</c:v>
                </c:pt>
                <c:pt idx="16">
                  <c:v>3.3209641435767434E-3</c:v>
                </c:pt>
                <c:pt idx="17">
                  <c:v>1.7858281500100048E-2</c:v>
                </c:pt>
                <c:pt idx="18">
                  <c:v>2.2765834581906397E-2</c:v>
                </c:pt>
                <c:pt idx="19">
                  <c:v>1.388888888888884E-2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daily_8h30_data!$Z$3:$Z$22</c:f>
              <c:numCache>
                <c:formatCode>General</c:formatCode>
                <c:ptCount val="20"/>
                <c:pt idx="0">
                  <c:v>0.11361383116789514</c:v>
                </c:pt>
                <c:pt idx="1">
                  <c:v>9.1781369368114429E-2</c:v>
                </c:pt>
                <c:pt idx="2">
                  <c:v>6.7942360080188724E-2</c:v>
                </c:pt>
                <c:pt idx="3">
                  <c:v>6.3151747911982081E-2</c:v>
                </c:pt>
                <c:pt idx="4">
                  <c:v>7.3008212840662723E-2</c:v>
                </c:pt>
                <c:pt idx="5">
                  <c:v>7.1589305482164911E-2</c:v>
                </c:pt>
                <c:pt idx="6">
                  <c:v>0.11411736218624047</c:v>
                </c:pt>
                <c:pt idx="7">
                  <c:v>0.10216278956221181</c:v>
                </c:pt>
                <c:pt idx="8">
                  <c:v>9.1591965037899015E-2</c:v>
                </c:pt>
                <c:pt idx="9">
                  <c:v>9.0079563344009128E-2</c:v>
                </c:pt>
                <c:pt idx="10">
                  <c:v>9.1288022558510651E-2</c:v>
                </c:pt>
                <c:pt idx="11">
                  <c:v>7.2513014863835323E-2</c:v>
                </c:pt>
                <c:pt idx="12">
                  <c:v>8.0754773105593536E-2</c:v>
                </c:pt>
                <c:pt idx="13">
                  <c:v>8.0754773105593536E-2</c:v>
                </c:pt>
                <c:pt idx="14">
                  <c:v>6.8393833674196713E-2</c:v>
                </c:pt>
                <c:pt idx="15">
                  <c:v>5.3337371942703715E-2</c:v>
                </c:pt>
                <c:pt idx="16">
                  <c:v>5.7833969114472028E-2</c:v>
                </c:pt>
                <c:pt idx="17">
                  <c:v>5.4513004970895285E-2</c:v>
                </c:pt>
                <c:pt idx="18">
                  <c:v>3.6654723470795236E-2</c:v>
                </c:pt>
                <c:pt idx="19">
                  <c:v>1.388888888888884E-2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daily_8h30_data!$M$25:$M$44</c:f>
              <c:numCache>
                <c:formatCode>General</c:formatCode>
                <c:ptCount val="20"/>
                <c:pt idx="0">
                  <c:v>1.3422380934799083E-2</c:v>
                </c:pt>
                <c:pt idx="1">
                  <c:v>-1.2290738569338711E-2</c:v>
                </c:pt>
                <c:pt idx="2">
                  <c:v>-7.4289532816825821E-3</c:v>
                </c:pt>
                <c:pt idx="3">
                  <c:v>-3.8470879468792685E-3</c:v>
                </c:pt>
                <c:pt idx="4">
                  <c:v>-4.562476613713673E-3</c:v>
                </c:pt>
                <c:pt idx="5">
                  <c:v>-1.433419296153482E-3</c:v>
                </c:pt>
                <c:pt idx="6">
                  <c:v>4.6541400835771185E-3</c:v>
                </c:pt>
                <c:pt idx="7">
                  <c:v>-7.0290352014998891E-3</c:v>
                </c:pt>
                <c:pt idx="8">
                  <c:v>1.1411680802273505E-2</c:v>
                </c:pt>
                <c:pt idx="9">
                  <c:v>4.0469013650306085E-3</c:v>
                </c:pt>
                <c:pt idx="10">
                  <c:v>-4.3121670678880619E-4</c:v>
                </c:pt>
                <c:pt idx="11">
                  <c:v>-3.19879761458286E-3</c:v>
                </c:pt>
                <c:pt idx="12">
                  <c:v>5.1905585060372239E-3</c:v>
                </c:pt>
                <c:pt idx="13">
                  <c:v>5.2584028233635394E-3</c:v>
                </c:pt>
                <c:pt idx="14">
                  <c:v>-9.8147284185888806E-3</c:v>
                </c:pt>
                <c:pt idx="15">
                  <c:v>1.9863357216372002E-3</c:v>
                </c:pt>
                <c:pt idx="16">
                  <c:v>-6.2513975688338608E-3</c:v>
                </c:pt>
                <c:pt idx="17">
                  <c:v>4.3262976850235724E-3</c:v>
                </c:pt>
                <c:pt idx="18">
                  <c:v>4.9171635850882023E-3</c:v>
                </c:pt>
                <c:pt idx="19">
                  <c:v>-3.7291428205490362E-3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daily_8h30_data!$N$25:$N$44</c:f>
              <c:numCache>
                <c:formatCode>General</c:formatCode>
                <c:ptCount val="20"/>
                <c:pt idx="0">
                  <c:v>-4.8031325317809959E-3</c:v>
                </c:pt>
                <c:pt idx="1">
                  <c:v>-1.8225513466580079E-2</c:v>
                </c:pt>
                <c:pt idx="2">
                  <c:v>-5.9347748972413683E-3</c:v>
                </c:pt>
                <c:pt idx="3">
                  <c:v>1.4941783844412138E-3</c:v>
                </c:pt>
                <c:pt idx="4">
                  <c:v>5.3412663313204822E-3</c:v>
                </c:pt>
                <c:pt idx="5">
                  <c:v>9.9037429450341552E-3</c:v>
                </c:pt>
                <c:pt idx="6">
                  <c:v>1.1337162241187637E-2</c:v>
                </c:pt>
                <c:pt idx="7">
                  <c:v>6.6830221576105187E-3</c:v>
                </c:pt>
                <c:pt idx="8">
                  <c:v>1.3712057359110408E-2</c:v>
                </c:pt>
                <c:pt idx="9">
                  <c:v>2.3003765568369028E-3</c:v>
                </c:pt>
                <c:pt idx="10">
                  <c:v>-1.7465248081937057E-3</c:v>
                </c:pt>
                <c:pt idx="11">
                  <c:v>-1.3153081014048995E-3</c:v>
                </c:pt>
                <c:pt idx="12">
                  <c:v>1.8834895131779605E-3</c:v>
                </c:pt>
                <c:pt idx="13">
                  <c:v>-3.3070689928592634E-3</c:v>
                </c:pt>
                <c:pt idx="14">
                  <c:v>-8.5654718162228027E-3</c:v>
                </c:pt>
                <c:pt idx="15">
                  <c:v>1.2492566023660778E-3</c:v>
                </c:pt>
                <c:pt idx="16">
                  <c:v>-7.3707911927112235E-4</c:v>
                </c:pt>
                <c:pt idx="17">
                  <c:v>5.5143184495627384E-3</c:v>
                </c:pt>
                <c:pt idx="18">
                  <c:v>1.1880207645391661E-3</c:v>
                </c:pt>
                <c:pt idx="19">
                  <c:v>-3.7291428205490362E-3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daily_8h30_data!$S$25:$S$44</c:f>
              <c:numCache>
                <c:formatCode>General</c:formatCode>
                <c:ptCount val="20"/>
                <c:pt idx="0">
                  <c:v>2.1460561297450553E-3</c:v>
                </c:pt>
                <c:pt idx="1">
                  <c:v>6.5853447891532912E-3</c:v>
                </c:pt>
                <c:pt idx="2">
                  <c:v>-7.0328294587775897E-3</c:v>
                </c:pt>
                <c:pt idx="3">
                  <c:v>-4.5210531980466317E-4</c:v>
                </c:pt>
                <c:pt idx="4">
                  <c:v>6.7873844862065269E-5</c:v>
                </c:pt>
                <c:pt idx="5">
                  <c:v>6.0430812972240844E-3</c:v>
                </c:pt>
                <c:pt idx="6">
                  <c:v>-4.261822510008062E-3</c:v>
                </c:pt>
                <c:pt idx="7">
                  <c:v>-1.9763422408369813E-3</c:v>
                </c:pt>
                <c:pt idx="8">
                  <c:v>8.4842427485993799E-3</c:v>
                </c:pt>
                <c:pt idx="9">
                  <c:v>4.17569362129111E-3</c:v>
                </c:pt>
                <c:pt idx="10">
                  <c:v>1.2004158060923142E-3</c:v>
                </c:pt>
                <c:pt idx="11">
                  <c:v>2.320933986147411E-3</c:v>
                </c:pt>
                <c:pt idx="12">
                  <c:v>2.1710967466961328E-3</c:v>
                </c:pt>
                <c:pt idx="13">
                  <c:v>5.1632315685727903E-3</c:v>
                </c:pt>
                <c:pt idx="14">
                  <c:v>-1.3168590295471461E-3</c:v>
                </c:pt>
                <c:pt idx="15">
                  <c:v>-6.6391267301229018E-3</c:v>
                </c:pt>
                <c:pt idx="16">
                  <c:v>6.368268447209946E-3</c:v>
                </c:pt>
                <c:pt idx="17">
                  <c:v>-3.8481892653264849E-3</c:v>
                </c:pt>
                <c:pt idx="18">
                  <c:v>1.2252214469260947E-2</c:v>
                </c:pt>
                <c:pt idx="19">
                  <c:v>1.4501449262573907E-3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daily_8h30_data!$T$25:$T$44</c:f>
              <c:numCache>
                <c:formatCode>General</c:formatCode>
                <c:ptCount val="20"/>
                <c:pt idx="0">
                  <c:v>3.2901323826688089E-2</c:v>
                </c:pt>
                <c:pt idx="1">
                  <c:v>3.0755267696943034E-2</c:v>
                </c:pt>
                <c:pt idx="2">
                  <c:v>2.4169922907789743E-2</c:v>
                </c:pt>
                <c:pt idx="3">
                  <c:v>3.1202752366567332E-2</c:v>
                </c:pt>
                <c:pt idx="4">
                  <c:v>3.1654857686371995E-2</c:v>
                </c:pt>
                <c:pt idx="5">
                  <c:v>3.158698384150993E-2</c:v>
                </c:pt>
                <c:pt idx="6">
                  <c:v>2.5543902544285846E-2</c:v>
                </c:pt>
                <c:pt idx="7">
                  <c:v>2.9805725054293908E-2</c:v>
                </c:pt>
                <c:pt idx="8">
                  <c:v>3.1782067295130889E-2</c:v>
                </c:pt>
                <c:pt idx="9">
                  <c:v>2.3297824546531509E-2</c:v>
                </c:pt>
                <c:pt idx="10">
                  <c:v>1.9122130925240399E-2</c:v>
                </c:pt>
                <c:pt idx="11">
                  <c:v>1.7921715119148085E-2</c:v>
                </c:pt>
                <c:pt idx="12">
                  <c:v>1.5600781133000674E-2</c:v>
                </c:pt>
                <c:pt idx="13">
                  <c:v>1.3429684386304541E-2</c:v>
                </c:pt>
                <c:pt idx="14">
                  <c:v>8.2664528177317509E-3</c:v>
                </c:pt>
                <c:pt idx="15">
                  <c:v>9.583311847278897E-3</c:v>
                </c:pt>
                <c:pt idx="16">
                  <c:v>1.6222438577401799E-2</c:v>
                </c:pt>
                <c:pt idx="17">
                  <c:v>9.8541701301918527E-3</c:v>
                </c:pt>
                <c:pt idx="18">
                  <c:v>1.3702359395518338E-2</c:v>
                </c:pt>
                <c:pt idx="19">
                  <c:v>1.4501449262573907E-3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daily_8h30_data!$Y$25:$Y$44</c:f>
              <c:numCache>
                <c:formatCode>General</c:formatCode>
                <c:ptCount val="20"/>
                <c:pt idx="0">
                  <c:v>9.5690379787525259E-3</c:v>
                </c:pt>
                <c:pt idx="1">
                  <c:v>6.5610250423770999E-3</c:v>
                </c:pt>
                <c:pt idx="2">
                  <c:v>-3.7099286471770077E-3</c:v>
                </c:pt>
                <c:pt idx="3">
                  <c:v>-1.1756602441489461E-2</c:v>
                </c:pt>
                <c:pt idx="4">
                  <c:v>1.6637384356177343E-3</c:v>
                </c:pt>
                <c:pt idx="5">
                  <c:v>3.272478057154915E-3</c:v>
                </c:pt>
                <c:pt idx="6">
                  <c:v>1.1914716230292388E-3</c:v>
                </c:pt>
                <c:pt idx="7">
                  <c:v>-3.3478779315430085E-3</c:v>
                </c:pt>
                <c:pt idx="8">
                  <c:v>6.5401343806652523E-3</c:v>
                </c:pt>
                <c:pt idx="9">
                  <c:v>1.2200688650487734E-4</c:v>
                </c:pt>
                <c:pt idx="10">
                  <c:v>6.1997523473338312E-3</c:v>
                </c:pt>
                <c:pt idx="11">
                  <c:v>7.1604803705347386E-3</c:v>
                </c:pt>
                <c:pt idx="12">
                  <c:v>5.0207856109132365E-3</c:v>
                </c:pt>
                <c:pt idx="13">
                  <c:v>3.7241481186247594E-3</c:v>
                </c:pt>
                <c:pt idx="14">
                  <c:v>-3.4862318222261823E-4</c:v>
                </c:pt>
                <c:pt idx="15">
                  <c:v>-4.1626648824131252E-3</c:v>
                </c:pt>
                <c:pt idx="16">
                  <c:v>2.698626190612341E-3</c:v>
                </c:pt>
                <c:pt idx="17">
                  <c:v>1.4114137531251458E-4</c:v>
                </c:pt>
                <c:pt idx="18">
                  <c:v>4.7615483062730668E-3</c:v>
                </c:pt>
                <c:pt idx="19">
                  <c:v>-1.2654217163762249E-3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daily_8h30_data!$Z$25:$Z$44</c:f>
              <c:numCache>
                <c:formatCode>General</c:formatCode>
                <c:ptCount val="20"/>
                <c:pt idx="0">
                  <c:v>3.4035255922484686E-2</c:v>
                </c:pt>
                <c:pt idx="1">
                  <c:v>2.446621794373216E-2</c:v>
                </c:pt>
                <c:pt idx="2">
                  <c:v>1.790519290135506E-2</c:v>
                </c:pt>
                <c:pt idx="3">
                  <c:v>2.1615121548532068E-2</c:v>
                </c:pt>
                <c:pt idx="4">
                  <c:v>3.3371723990021529E-2</c:v>
                </c:pt>
                <c:pt idx="5">
                  <c:v>3.1707985554403795E-2</c:v>
                </c:pt>
                <c:pt idx="6">
                  <c:v>2.843550749724888E-2</c:v>
                </c:pt>
                <c:pt idx="7">
                  <c:v>2.7244035874219641E-2</c:v>
                </c:pt>
                <c:pt idx="8">
                  <c:v>3.0591913805762649E-2</c:v>
                </c:pt>
                <c:pt idx="9">
                  <c:v>2.4051779425097397E-2</c:v>
                </c:pt>
                <c:pt idx="10">
                  <c:v>2.392977253859252E-2</c:v>
                </c:pt>
                <c:pt idx="11">
                  <c:v>1.7730020191258689E-2</c:v>
                </c:pt>
                <c:pt idx="12">
                  <c:v>1.056953982072395E-2</c:v>
                </c:pt>
                <c:pt idx="13">
                  <c:v>5.5487542098107134E-3</c:v>
                </c:pt>
                <c:pt idx="14">
                  <c:v>1.8246060911859541E-3</c:v>
                </c:pt>
                <c:pt idx="15">
                  <c:v>2.1732292734085723E-3</c:v>
                </c:pt>
                <c:pt idx="16">
                  <c:v>6.3358941558216975E-3</c:v>
                </c:pt>
                <c:pt idx="17">
                  <c:v>3.6372679652093565E-3</c:v>
                </c:pt>
                <c:pt idx="18">
                  <c:v>3.4961265898968419E-3</c:v>
                </c:pt>
                <c:pt idx="19">
                  <c:v>-1.2654217163762249E-3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daily_8h30_data!$M$47:$M$66</c:f>
              <c:numCache>
                <c:formatCode>General</c:formatCode>
                <c:ptCount val="20"/>
                <c:pt idx="0">
                  <c:v>-1.5908196569524025E-3</c:v>
                </c:pt>
                <c:pt idx="1">
                  <c:v>5.2995892867389038E-3</c:v>
                </c:pt>
                <c:pt idx="2">
                  <c:v>-2.4682224538008501E-4</c:v>
                </c:pt>
                <c:pt idx="3">
                  <c:v>-7.9225648827985218E-4</c:v>
                </c:pt>
                <c:pt idx="4">
                  <c:v>2.0233097137246414E-2</c:v>
                </c:pt>
                <c:pt idx="5">
                  <c:v>5.3331150256208382E-4</c:v>
                </c:pt>
                <c:pt idx="6">
                  <c:v>-1.085912665333244E-2</c:v>
                </c:pt>
                <c:pt idx="7">
                  <c:v>3.3459335408476676E-3</c:v>
                </c:pt>
                <c:pt idx="8">
                  <c:v>-5.9736086732543603E-3</c:v>
                </c:pt>
                <c:pt idx="9">
                  <c:v>-2.3358974733246329E-3</c:v>
                </c:pt>
                <c:pt idx="10">
                  <c:v>-7.6473540618465785E-3</c:v>
                </c:pt>
                <c:pt idx="11">
                  <c:v>-5.6379678138848144E-3</c:v>
                </c:pt>
                <c:pt idx="12">
                  <c:v>-9.1779117885240069E-3</c:v>
                </c:pt>
                <c:pt idx="13">
                  <c:v>8.6885428554648314E-3</c:v>
                </c:pt>
                <c:pt idx="14">
                  <c:v>1.3497264044440627E-2</c:v>
                </c:pt>
                <c:pt idx="15">
                  <c:v>-1.5034382564399484E-3</c:v>
                </c:pt>
                <c:pt idx="16">
                  <c:v>8.9568270873807698E-4</c:v>
                </c:pt>
                <c:pt idx="17">
                  <c:v>3.0263556994232221E-3</c:v>
                </c:pt>
                <c:pt idx="18">
                  <c:v>-1.860664795905298E-3</c:v>
                </c:pt>
                <c:pt idx="19">
                  <c:v>4.008848984901503E-3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daily_8h30_data!$N$47:$N$66</c:f>
              <c:numCache>
                <c:formatCode>General</c:formatCode>
                <c:ptCount val="20"/>
                <c:pt idx="0">
                  <c:v>1.190275785323891E-2</c:v>
                </c:pt>
                <c:pt idx="1">
                  <c:v>1.3493577510191312E-2</c:v>
                </c:pt>
                <c:pt idx="2">
                  <c:v>8.1939882234524086E-3</c:v>
                </c:pt>
                <c:pt idx="3">
                  <c:v>8.4408104688324936E-3</c:v>
                </c:pt>
                <c:pt idx="4">
                  <c:v>9.2330669571123458E-3</c:v>
                </c:pt>
                <c:pt idx="5">
                  <c:v>-1.1000030180134068E-2</c:v>
                </c:pt>
                <c:pt idx="6">
                  <c:v>-1.1533341682696152E-2</c:v>
                </c:pt>
                <c:pt idx="7">
                  <c:v>-6.7421502936371169E-4</c:v>
                </c:pt>
                <c:pt idx="8">
                  <c:v>-4.0201485702113793E-3</c:v>
                </c:pt>
                <c:pt idx="9">
                  <c:v>1.953460103042981E-3</c:v>
                </c:pt>
                <c:pt idx="10">
                  <c:v>4.2893575763676139E-3</c:v>
                </c:pt>
                <c:pt idx="11">
                  <c:v>1.1936711638214192E-2</c:v>
                </c:pt>
                <c:pt idx="12">
                  <c:v>1.7574679452099007E-2</c:v>
                </c:pt>
                <c:pt idx="13">
                  <c:v>2.6752591240623014E-2</c:v>
                </c:pt>
                <c:pt idx="14">
                  <c:v>1.8064048385158182E-2</c:v>
                </c:pt>
                <c:pt idx="15">
                  <c:v>4.5667843407175557E-3</c:v>
                </c:pt>
                <c:pt idx="16">
                  <c:v>6.0702225971575041E-3</c:v>
                </c:pt>
                <c:pt idx="17">
                  <c:v>5.1745398884194271E-3</c:v>
                </c:pt>
                <c:pt idx="18">
                  <c:v>2.148184188996205E-3</c:v>
                </c:pt>
                <c:pt idx="19">
                  <c:v>4.008848984901503E-3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daily_8h30_data!$S$47:$S$66</c:f>
              <c:numCache>
                <c:formatCode>General</c:formatCode>
                <c:ptCount val="20"/>
                <c:pt idx="0">
                  <c:v>-1.4093352916959567E-3</c:v>
                </c:pt>
                <c:pt idx="1">
                  <c:v>-8.2310729044995368E-3</c:v>
                </c:pt>
                <c:pt idx="2">
                  <c:v>1.5536092974799409E-4</c:v>
                </c:pt>
                <c:pt idx="3">
                  <c:v>-3.4348297261451277E-2</c:v>
                </c:pt>
                <c:pt idx="4">
                  <c:v>-0.1110666910807292</c:v>
                </c:pt>
                <c:pt idx="5">
                  <c:v>-8.8542115125922471E-3</c:v>
                </c:pt>
                <c:pt idx="6">
                  <c:v>7.589876250405414E-3</c:v>
                </c:pt>
                <c:pt idx="7">
                  <c:v>-1.9933757591881207E-3</c:v>
                </c:pt>
                <c:pt idx="8">
                  <c:v>4.4123772979621112E-2</c:v>
                </c:pt>
                <c:pt idx="9">
                  <c:v>-2.2514628869242603E-2</c:v>
                </c:pt>
                <c:pt idx="10">
                  <c:v>7.5157563468732924E-3</c:v>
                </c:pt>
                <c:pt idx="11">
                  <c:v>-1.0010793859575817E-2</c:v>
                </c:pt>
                <c:pt idx="12">
                  <c:v>8.8499398950691477E-2</c:v>
                </c:pt>
                <c:pt idx="13">
                  <c:v>4.5412632684932674E-2</c:v>
                </c:pt>
                <c:pt idx="14">
                  <c:v>-6.7278659195770807E-3</c:v>
                </c:pt>
                <c:pt idx="15">
                  <c:v>1.3168062493189137E-2</c:v>
                </c:pt>
                <c:pt idx="16">
                  <c:v>-3.396535474919582E-3</c:v>
                </c:pt>
                <c:pt idx="17">
                  <c:v>2.4679601031301956E-2</c:v>
                </c:pt>
                <c:pt idx="18">
                  <c:v>9.90571865111467E-3</c:v>
                </c:pt>
                <c:pt idx="19">
                  <c:v>-9.1815423962217091E-3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daily_8h30_data!$T$47:$T$66</c:f>
              <c:numCache>
                <c:formatCode>General</c:formatCode>
                <c:ptCount val="20"/>
                <c:pt idx="0">
                  <c:v>2.33158299881846E-2</c:v>
                </c:pt>
                <c:pt idx="1">
                  <c:v>2.4725165279880557E-2</c:v>
                </c:pt>
                <c:pt idx="2">
                  <c:v>3.2956238184380093E-2</c:v>
                </c:pt>
                <c:pt idx="3">
                  <c:v>3.2800877254632099E-2</c:v>
                </c:pt>
                <c:pt idx="4">
                  <c:v>6.7149174516083376E-2</c:v>
                </c:pt>
                <c:pt idx="5">
                  <c:v>0.17821586559681257</c:v>
                </c:pt>
                <c:pt idx="6">
                  <c:v>0.18707007710940482</c:v>
                </c:pt>
                <c:pt idx="7">
                  <c:v>0.17948020085899941</c:v>
                </c:pt>
                <c:pt idx="8">
                  <c:v>0.18147357661818753</c:v>
                </c:pt>
                <c:pt idx="9">
                  <c:v>0.13734980363856641</c:v>
                </c:pt>
                <c:pt idx="10">
                  <c:v>0.15986443250780902</c:v>
                </c:pt>
                <c:pt idx="11">
                  <c:v>0.15234867616093573</c:v>
                </c:pt>
                <c:pt idx="12">
                  <c:v>0.16235947002051154</c:v>
                </c:pt>
                <c:pt idx="13">
                  <c:v>7.3860071069820066E-2</c:v>
                </c:pt>
                <c:pt idx="14">
                  <c:v>2.8447438384887391E-2</c:v>
                </c:pt>
                <c:pt idx="15">
                  <c:v>3.5175304304464472E-2</c:v>
                </c:pt>
                <c:pt idx="16">
                  <c:v>2.2007241811275335E-2</c:v>
                </c:pt>
                <c:pt idx="17">
                  <c:v>2.5403777286194917E-2</c:v>
                </c:pt>
                <c:pt idx="18">
                  <c:v>7.2417625489296089E-4</c:v>
                </c:pt>
                <c:pt idx="19">
                  <c:v>-9.1815423962217091E-3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1695010416"/>
        <c:axId val="1695023376"/>
      </c:lineChart>
      <c:catAx>
        <c:axId val="855971327"/>
        <c:scaling>
          <c:orientation val="maxMin"/>
        </c:scaling>
        <c:delete val="1"/>
        <c:axPos val="b"/>
        <c:numFmt formatCode="m/d/yyyy" sourceLinked="1"/>
        <c:majorTickMark val="out"/>
        <c:minorTickMark val="none"/>
        <c:tickLblPos val="none"/>
        <c:crossAx val="855981407"/>
        <c:crosses val="autoZero"/>
        <c:auto val="0"/>
        <c:lblAlgn val="ctr"/>
        <c:lblOffset val="100"/>
        <c:noMultiLvlLbl val="0"/>
      </c:catAx>
      <c:valAx>
        <c:axId val="855981407"/>
        <c:scaling>
          <c:orientation val="minMax"/>
        </c:scaling>
        <c:delete val="1"/>
        <c:axPos val="r"/>
        <c:numFmt formatCode="0%" sourceLinked="0"/>
        <c:majorTickMark val="out"/>
        <c:minorTickMark val="none"/>
        <c:tickLblPos val="none"/>
        <c:crossAx val="855971327"/>
        <c:crosses val="autoZero"/>
        <c:crossBetween val="between"/>
      </c:valAx>
      <c:valAx>
        <c:axId val="1695023376"/>
        <c:scaling>
          <c:orientation val="minMax"/>
        </c:scaling>
        <c:delete val="1"/>
        <c:axPos val="l"/>
        <c:numFmt formatCode="General" sourceLinked="1"/>
        <c:majorTickMark val="out"/>
        <c:minorTickMark val="none"/>
        <c:tickLblPos val="nextTo"/>
        <c:crossAx val="1695010416"/>
        <c:crossBetween val="between"/>
      </c:valAx>
      <c:dateAx>
        <c:axId val="1695010416"/>
        <c:scaling>
          <c:orientation val="minMax"/>
        </c:scaling>
        <c:delete val="1"/>
        <c:axPos val="b"/>
        <c:numFmt formatCode="m/d/yyyy" sourceLinked="1"/>
        <c:majorTickMark val="out"/>
        <c:minorTickMark val="none"/>
        <c:tickLblPos val="nextTo"/>
        <c:crossAx val="1695023376"/>
        <c:auto val="1"/>
        <c:lblOffset val="100"/>
        <c:baseTimeUnit val="days"/>
        <c:majorUnit val="1"/>
        <c:minorUnit val="1"/>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daily_8h30_data!$Y$47:$Y$66</c:f>
              <c:numCache>
                <c:formatCode>General</c:formatCode>
                <c:ptCount val="20"/>
                <c:pt idx="0">
                  <c:v>2.5383759109498527E-3</c:v>
                </c:pt>
                <c:pt idx="1">
                  <c:v>-1.3125750982767581E-4</c:v>
                </c:pt>
                <c:pt idx="2">
                  <c:v>-1.7786555142396132E-5</c:v>
                </c:pt>
                <c:pt idx="3">
                  <c:v>2.4002480224960543E-4</c:v>
                </c:pt>
                <c:pt idx="4">
                  <c:v>-1.3815203359542116E-2</c:v>
                </c:pt>
                <c:pt idx="5">
                  <c:v>2.2312063589893238E-3</c:v>
                </c:pt>
                <c:pt idx="6">
                  <c:v>9.3799118468682607E-3</c:v>
                </c:pt>
                <c:pt idx="7">
                  <c:v>2.7263246020585719E-3</c:v>
                </c:pt>
                <c:pt idx="8">
                  <c:v>2.9134469165947863E-4</c:v>
                </c:pt>
                <c:pt idx="9">
                  <c:v>9.9664225271447471E-3</c:v>
                </c:pt>
                <c:pt idx="10">
                  <c:v>1.5015594753928774E-3</c:v>
                </c:pt>
                <c:pt idx="11">
                  <c:v>2.8508305798091715E-3</c:v>
                </c:pt>
                <c:pt idx="12">
                  <c:v>-1.9832627800802083E-3</c:v>
                </c:pt>
                <c:pt idx="13">
                  <c:v>-4.7082982885089386E-3</c:v>
                </c:pt>
                <c:pt idx="14">
                  <c:v>-1.0251407191124162E-3</c:v>
                </c:pt>
                <c:pt idx="15">
                  <c:v>1.4116606975700385E-4</c:v>
                </c:pt>
                <c:pt idx="16">
                  <c:v>-5.5536045056360228E-3</c:v>
                </c:pt>
                <c:pt idx="17">
                  <c:v>-4.50456228673346E-5</c:v>
                </c:pt>
                <c:pt idx="18">
                  <c:v>1.7976097988492423E-3</c:v>
                </c:pt>
                <c:pt idx="19">
                  <c:v>-3.0631144920764131E-3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daily_8h30_data!$Z$47:$Z$66</c:f>
              <c:numCache>
                <c:formatCode>General</c:formatCode>
                <c:ptCount val="20"/>
                <c:pt idx="0">
                  <c:v>3.3220628309346134E-3</c:v>
                </c:pt>
                <c:pt idx="1">
                  <c:v>7.836869199847607E-4</c:v>
                </c:pt>
                <c:pt idx="2">
                  <c:v>9.1494442981243651E-4</c:v>
                </c:pt>
                <c:pt idx="3">
                  <c:v>9.3273098495483264E-4</c:v>
                </c:pt>
                <c:pt idx="4">
                  <c:v>6.9270618270522721E-4</c:v>
                </c:pt>
                <c:pt idx="5">
                  <c:v>1.4507909542247344E-2</c:v>
                </c:pt>
                <c:pt idx="6">
                  <c:v>1.227670318325802E-2</c:v>
                </c:pt>
                <c:pt idx="7">
                  <c:v>2.8967913363897591E-3</c:v>
                </c:pt>
                <c:pt idx="8">
                  <c:v>1.704667343311872E-4</c:v>
                </c:pt>
                <c:pt idx="9">
                  <c:v>-1.2087795732829143E-4</c:v>
                </c:pt>
                <c:pt idx="10">
                  <c:v>-1.0087300484473039E-2</c:v>
                </c:pt>
                <c:pt idx="11">
                  <c:v>-1.1588859959865916E-2</c:v>
                </c:pt>
                <c:pt idx="12">
                  <c:v>-1.4439690539675087E-2</c:v>
                </c:pt>
                <c:pt idx="13">
                  <c:v>-1.2456427759594879E-2</c:v>
                </c:pt>
                <c:pt idx="14">
                  <c:v>-7.7481294710859405E-3</c:v>
                </c:pt>
                <c:pt idx="15">
                  <c:v>-6.7229887519735243E-3</c:v>
                </c:pt>
                <c:pt idx="16">
                  <c:v>-6.8641548217305282E-3</c:v>
                </c:pt>
                <c:pt idx="17">
                  <c:v>-1.3105503160945053E-3</c:v>
                </c:pt>
                <c:pt idx="18">
                  <c:v>-1.2655046932271707E-3</c:v>
                </c:pt>
                <c:pt idx="19">
                  <c:v>-3.0631144920764131E-3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daily_8h30_mm!$B$2:$B$24</c:f>
              <c:numCache>
                <c:formatCode>General</c:formatCode>
                <c:ptCount val="23"/>
                <c:pt idx="0">
                  <c:v>4.3299999999999998E-2</c:v>
                </c:pt>
                <c:pt idx="1">
                  <c:v>4.3299999999999998E-2</c:v>
                </c:pt>
                <c:pt idx="2">
                  <c:v>4.3299999999999998E-2</c:v>
                </c:pt>
                <c:pt idx="3">
                  <c:v>4.3299999999999998E-2</c:v>
                </c:pt>
                <c:pt idx="4">
                  <c:v>5.8500000000000003E-2</c:v>
                </c:pt>
                <c:pt idx="5">
                  <c:v>6.5000000000000002E-2</c:v>
                </c:pt>
                <c:pt idx="6">
                  <c:v>5.9499999999999997E-2</c:v>
                </c:pt>
                <c:pt idx="7">
                  <c:v>5.2600000000000001E-2</c:v>
                </c:pt>
                <c:pt idx="8">
                  <c:v>5.04E-2</c:v>
                </c:pt>
                <c:pt idx="9">
                  <c:v>4.9299999999999997E-2</c:v>
                </c:pt>
                <c:pt idx="10">
                  <c:v>5.0099999999999999E-2</c:v>
                </c:pt>
                <c:pt idx="11">
                  <c:v>5.1700000000000003E-2</c:v>
                </c:pt>
                <c:pt idx="12">
                  <c:v>5.0900000000000001E-2</c:v>
                </c:pt>
                <c:pt idx="13">
                  <c:v>4.7800000000000002E-2</c:v>
                </c:pt>
                <c:pt idx="14">
                  <c:v>4.6800000000000001E-2</c:v>
                </c:pt>
                <c:pt idx="15">
                  <c:v>4.65E-2</c:v>
                </c:pt>
                <c:pt idx="16">
                  <c:v>4.6899999999999997E-2</c:v>
                </c:pt>
                <c:pt idx="17">
                  <c:v>4.65E-2</c:v>
                </c:pt>
                <c:pt idx="18">
                  <c:v>4.48E-2</c:v>
                </c:pt>
                <c:pt idx="19">
                  <c:v>4.2500000000000003E-2</c:v>
                </c:pt>
                <c:pt idx="20">
                  <c:v>4.0800000000000003E-2</c:v>
                </c:pt>
                <c:pt idx="21">
                  <c:v>3.9100000000000003E-2</c:v>
                </c:pt>
                <c:pt idx="22">
                  <c:v>3.8100000000000002E-2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daily_8h30_mm!$C$2:$C$24</c:f>
              <c:numCache>
                <c:formatCode>General</c:formatCode>
                <c:ptCount val="23"/>
                <c:pt idx="0">
                  <c:v>5.7799999999999997E-2</c:v>
                </c:pt>
                <c:pt idx="1">
                  <c:v>5.7799999999999997E-2</c:v>
                </c:pt>
                <c:pt idx="2">
                  <c:v>5.7799999999999997E-2</c:v>
                </c:pt>
                <c:pt idx="3">
                  <c:v>5.7799999999999997E-2</c:v>
                </c:pt>
                <c:pt idx="4">
                  <c:v>5.3400000000000003E-2</c:v>
                </c:pt>
                <c:pt idx="5">
                  <c:v>5.3900000000000003E-2</c:v>
                </c:pt>
                <c:pt idx="6">
                  <c:v>4.8800000000000003E-2</c:v>
                </c:pt>
                <c:pt idx="7">
                  <c:v>5.0200000000000002E-2</c:v>
                </c:pt>
                <c:pt idx="8">
                  <c:v>4.7699999999999999E-2</c:v>
                </c:pt>
                <c:pt idx="9">
                  <c:v>4.6699999999999998E-2</c:v>
                </c:pt>
                <c:pt idx="10">
                  <c:v>4.6699999999999998E-2</c:v>
                </c:pt>
                <c:pt idx="11">
                  <c:v>4.6399999999999997E-2</c:v>
                </c:pt>
                <c:pt idx="12">
                  <c:v>4.6100000000000002E-2</c:v>
                </c:pt>
                <c:pt idx="13">
                  <c:v>4.5499999999999999E-2</c:v>
                </c:pt>
                <c:pt idx="14">
                  <c:v>4.5900000000000003E-2</c:v>
                </c:pt>
                <c:pt idx="15">
                  <c:v>4.2999999999999997E-2</c:v>
                </c:pt>
                <c:pt idx="16">
                  <c:v>4.6699999999999998E-2</c:v>
                </c:pt>
                <c:pt idx="17">
                  <c:v>4.9099999999999998E-2</c:v>
                </c:pt>
                <c:pt idx="18">
                  <c:v>4.2799999999999998E-2</c:v>
                </c:pt>
                <c:pt idx="19">
                  <c:v>4.4699999999999997E-2</c:v>
                </c:pt>
                <c:pt idx="20">
                  <c:v>4.4200000000000003E-2</c:v>
                </c:pt>
                <c:pt idx="21">
                  <c:v>3.8199999999999998E-2</c:v>
                </c:pt>
                <c:pt idx="22">
                  <c:v>4.6699999999999998E-2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daily_8h30_mm!$D$2:$D$24</c:f>
              <c:numCache>
                <c:formatCode>General</c:formatCode>
                <c:ptCount val="23"/>
                <c:pt idx="0">
                  <c:v>4.8099999999999997E-2</c:v>
                </c:pt>
                <c:pt idx="1">
                  <c:v>4.8099999999999997E-2</c:v>
                </c:pt>
                <c:pt idx="2">
                  <c:v>4.8099999999999997E-2</c:v>
                </c:pt>
                <c:pt idx="3">
                  <c:v>4.8099999999999997E-2</c:v>
                </c:pt>
                <c:pt idx="4">
                  <c:v>5.4399999999999997E-2</c:v>
                </c:pt>
                <c:pt idx="5">
                  <c:v>5.57E-2</c:v>
                </c:pt>
                <c:pt idx="6">
                  <c:v>5.1299999999999998E-2</c:v>
                </c:pt>
                <c:pt idx="7">
                  <c:v>4.9599999999999998E-2</c:v>
                </c:pt>
                <c:pt idx="8">
                  <c:v>5.0599999999999999E-2</c:v>
                </c:pt>
                <c:pt idx="9">
                  <c:v>4.7800000000000002E-2</c:v>
                </c:pt>
                <c:pt idx="10">
                  <c:v>4.8500000000000001E-2</c:v>
                </c:pt>
                <c:pt idx="11">
                  <c:v>4.9299999999999997E-2</c:v>
                </c:pt>
                <c:pt idx="12">
                  <c:v>4.9099999999999998E-2</c:v>
                </c:pt>
                <c:pt idx="13">
                  <c:v>4.7199999999999999E-2</c:v>
                </c:pt>
                <c:pt idx="14">
                  <c:v>4.7E-2</c:v>
                </c:pt>
                <c:pt idx="15">
                  <c:v>4.7800000000000002E-2</c:v>
                </c:pt>
                <c:pt idx="16">
                  <c:v>4.7100000000000003E-2</c:v>
                </c:pt>
                <c:pt idx="17">
                  <c:v>4.7500000000000001E-2</c:v>
                </c:pt>
                <c:pt idx="18">
                  <c:v>4.6399999999999997E-2</c:v>
                </c:pt>
                <c:pt idx="19">
                  <c:v>4.6600000000000003E-2</c:v>
                </c:pt>
                <c:pt idx="20">
                  <c:v>4.5999999999999999E-2</c:v>
                </c:pt>
                <c:pt idx="21">
                  <c:v>4.4999999999999998E-2</c:v>
                </c:pt>
                <c:pt idx="22">
                  <c:v>4.5499999999999999E-2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daily_8h30_mm!$G$2:$G$24</c:f>
              <c:numCache>
                <c:formatCode>General</c:formatCode>
                <c:ptCount val="23"/>
                <c:pt idx="0">
                  <c:v>26370</c:v>
                </c:pt>
                <c:pt idx="1">
                  <c:v>26380</c:v>
                </c:pt>
                <c:pt idx="2">
                  <c:v>26390</c:v>
                </c:pt>
                <c:pt idx="3">
                  <c:v>26400</c:v>
                </c:pt>
                <c:pt idx="4">
                  <c:v>26380</c:v>
                </c:pt>
                <c:pt idx="5">
                  <c:v>26300</c:v>
                </c:pt>
                <c:pt idx="6">
                  <c:v>26300</c:v>
                </c:pt>
                <c:pt idx="7">
                  <c:v>26320</c:v>
                </c:pt>
                <c:pt idx="8">
                  <c:v>26320</c:v>
                </c:pt>
                <c:pt idx="9">
                  <c:v>26320</c:v>
                </c:pt>
                <c:pt idx="10">
                  <c:v>26330</c:v>
                </c:pt>
                <c:pt idx="11">
                  <c:v>26330</c:v>
                </c:pt>
                <c:pt idx="12">
                  <c:v>26340</c:v>
                </c:pt>
                <c:pt idx="13">
                  <c:v>26320</c:v>
                </c:pt>
                <c:pt idx="14">
                  <c:v>26310</c:v>
                </c:pt>
                <c:pt idx="15">
                  <c:v>26290</c:v>
                </c:pt>
                <c:pt idx="16">
                  <c:v>26290</c:v>
                </c:pt>
                <c:pt idx="17">
                  <c:v>26290</c:v>
                </c:pt>
                <c:pt idx="18">
                  <c:v>26320</c:v>
                </c:pt>
                <c:pt idx="19">
                  <c:v>26305</c:v>
                </c:pt>
                <c:pt idx="20">
                  <c:v>26350</c:v>
                </c:pt>
                <c:pt idx="21">
                  <c:v>26350</c:v>
                </c:pt>
                <c:pt idx="22">
                  <c:v>26345</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daily_8h30_mm!$I$2:$I$24</c:f>
              <c:numCache>
                <c:formatCode>General</c:formatCode>
                <c:ptCount val="23"/>
                <c:pt idx="0">
                  <c:v>26480</c:v>
                </c:pt>
                <c:pt idx="1">
                  <c:v>26450</c:v>
                </c:pt>
                <c:pt idx="2">
                  <c:v>26450</c:v>
                </c:pt>
                <c:pt idx="3">
                  <c:v>26450</c:v>
                </c:pt>
                <c:pt idx="4">
                  <c:v>26460</c:v>
                </c:pt>
                <c:pt idx="5">
                  <c:v>26460</c:v>
                </c:pt>
                <c:pt idx="6">
                  <c:v>26460</c:v>
                </c:pt>
                <c:pt idx="7">
                  <c:v>26460</c:v>
                </c:pt>
                <c:pt idx="8">
                  <c:v>26460</c:v>
                </c:pt>
                <c:pt idx="9">
                  <c:v>26450</c:v>
                </c:pt>
                <c:pt idx="10">
                  <c:v>26420</c:v>
                </c:pt>
                <c:pt idx="11">
                  <c:v>26420</c:v>
                </c:pt>
                <c:pt idx="12">
                  <c:v>26420</c:v>
                </c:pt>
                <c:pt idx="13">
                  <c:v>26420</c:v>
                </c:pt>
                <c:pt idx="14">
                  <c:v>26420</c:v>
                </c:pt>
                <c:pt idx="15">
                  <c:v>26490</c:v>
                </c:pt>
                <c:pt idx="16">
                  <c:v>26490</c:v>
                </c:pt>
                <c:pt idx="17">
                  <c:v>26490</c:v>
                </c:pt>
                <c:pt idx="18">
                  <c:v>26490</c:v>
                </c:pt>
                <c:pt idx="19">
                  <c:v>26500</c:v>
                </c:pt>
                <c:pt idx="20">
                  <c:v>26520</c:v>
                </c:pt>
                <c:pt idx="21">
                  <c:v>26520</c:v>
                </c:pt>
                <c:pt idx="22">
                  <c:v>26470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c:ext uri="{02D57815-91ED-43cb-92C2-25804820EDAC}">
                        <c15:formulaRef>
                          <c15:sqref>daily_8h30_mm!$E$2:$E$24</c15:sqref>
                        </c15:formulaRef>
                      </c:ext>
                    </c:extLst>
                    <c:numCache>
                      <c:formatCode>General</c:formatCode>
                      <c:ptCount val="23"/>
                      <c:pt idx="0">
                        <c:v>25219</c:v>
                      </c:pt>
                      <c:pt idx="1">
                        <c:v>25249</c:v>
                      </c:pt>
                      <c:pt idx="2">
                        <c:v>25240</c:v>
                      </c:pt>
                      <c:pt idx="3">
                        <c:v>25228</c:v>
                      </c:pt>
                      <c:pt idx="4">
                        <c:v>25206</c:v>
                      </c:pt>
                      <c:pt idx="5">
                        <c:v>25164</c:v>
                      </c:pt>
                      <c:pt idx="6">
                        <c:v>25164</c:v>
                      </c:pt>
                      <c:pt idx="7">
                        <c:v>25166</c:v>
                      </c:pt>
                      <c:pt idx="8">
                        <c:v>25177</c:v>
                      </c:pt>
                      <c:pt idx="9">
                        <c:v>25179</c:v>
                      </c:pt>
                      <c:pt idx="10">
                        <c:v>25185</c:v>
                      </c:pt>
                      <c:pt idx="11">
                        <c:v>25185</c:v>
                      </c:pt>
                      <c:pt idx="12">
                        <c:v>25176</c:v>
                      </c:pt>
                      <c:pt idx="13">
                        <c:v>25168</c:v>
                      </c:pt>
                      <c:pt idx="14">
                        <c:v>25148</c:v>
                      </c:pt>
                      <c:pt idx="15">
                        <c:v>25128</c:v>
                      </c:pt>
                      <c:pt idx="16">
                        <c:v>25128</c:v>
                      </c:pt>
                      <c:pt idx="17">
                        <c:v>25131</c:v>
                      </c:pt>
                      <c:pt idx="18">
                        <c:v>25119</c:v>
                      </c:pt>
                      <c:pt idx="19">
                        <c:v>25121</c:v>
                      </c:pt>
                      <c:pt idx="20">
                        <c:v>25116</c:v>
                      </c:pt>
                      <c:pt idx="21">
                        <c:v>25116</c:v>
                      </c:pt>
                      <c:pt idx="22">
                        <c:v>25091</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xmlns:c15="http://schemas.microsoft.com/office/drawing/2012/chart">
                      <c:ext xmlns:c15="http://schemas.microsoft.com/office/drawing/2012/chart" uri="{02D57815-91ED-43cb-92C2-25804820EDAC}">
                        <c15:formulaRef>
                          <c15:sqref>daily_8h30_mm!$F$2:$F$24</c15:sqref>
                        </c15:formulaRef>
                      </c:ext>
                    </c:extLst>
                    <c:numCache>
                      <c:formatCode>General</c:formatCode>
                      <c:ptCount val="23"/>
                      <c:pt idx="0">
                        <c:v>26479.95</c:v>
                      </c:pt>
                      <c:pt idx="1">
                        <c:v>26511.45</c:v>
                      </c:pt>
                      <c:pt idx="2">
                        <c:v>26502</c:v>
                      </c:pt>
                      <c:pt idx="3">
                        <c:v>26489.4</c:v>
                      </c:pt>
                      <c:pt idx="4">
                        <c:v>26466.3</c:v>
                      </c:pt>
                      <c:pt idx="5">
                        <c:v>26422.2</c:v>
                      </c:pt>
                      <c:pt idx="6">
                        <c:v>26422.2</c:v>
                      </c:pt>
                      <c:pt idx="7">
                        <c:v>26424.3</c:v>
                      </c:pt>
                      <c:pt idx="8">
                        <c:v>26435.85</c:v>
                      </c:pt>
                      <c:pt idx="9">
                        <c:v>26437.95</c:v>
                      </c:pt>
                      <c:pt idx="10">
                        <c:v>26444.25</c:v>
                      </c:pt>
                      <c:pt idx="11">
                        <c:v>26444.25</c:v>
                      </c:pt>
                      <c:pt idx="12">
                        <c:v>26434.799999999999</c:v>
                      </c:pt>
                      <c:pt idx="13">
                        <c:v>26426.400000000001</c:v>
                      </c:pt>
                      <c:pt idx="14">
                        <c:v>26405.4</c:v>
                      </c:pt>
                      <c:pt idx="15">
                        <c:v>26384.400000000001</c:v>
                      </c:pt>
                      <c:pt idx="16">
                        <c:v>26384.400000000001</c:v>
                      </c:pt>
                      <c:pt idx="17">
                        <c:v>26387.55</c:v>
                      </c:pt>
                      <c:pt idx="18">
                        <c:v>26374.95</c:v>
                      </c:pt>
                      <c:pt idx="19">
                        <c:v>26377.05</c:v>
                      </c:pt>
                      <c:pt idx="20">
                        <c:v>26371.8</c:v>
                      </c:pt>
                      <c:pt idx="21">
                        <c:v>26371.8</c:v>
                      </c:pt>
                      <c:pt idx="22">
                        <c:v>26345.55</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xmlns:c15="http://schemas.microsoft.com/office/drawing/2012/chart">
                      <c:ext xmlns:c15="http://schemas.microsoft.com/office/drawing/2012/chart" uri="{02D57815-91ED-43cb-92C2-25804820EDAC}">
                        <c15:formulaRef>
                          <c15:sqref>daily_8h30_mm!$H$2:$H$24</c15:sqref>
                        </c15:formulaRef>
                      </c:ext>
                    </c:extLst>
                    <c:numCache>
                      <c:formatCode>General</c:formatCode>
                      <c:ptCount val="23"/>
                      <c:pt idx="0">
                        <c:v>23958.05</c:v>
                      </c:pt>
                      <c:pt idx="1">
                        <c:v>23986.55</c:v>
                      </c:pt>
                      <c:pt idx="2">
                        <c:v>23978</c:v>
                      </c:pt>
                      <c:pt idx="3">
                        <c:v>23966.6</c:v>
                      </c:pt>
                      <c:pt idx="4">
                        <c:v>23945.7</c:v>
                      </c:pt>
                      <c:pt idx="5">
                        <c:v>23905.8</c:v>
                      </c:pt>
                      <c:pt idx="6">
                        <c:v>23905.8</c:v>
                      </c:pt>
                      <c:pt idx="7">
                        <c:v>23907.7</c:v>
                      </c:pt>
                      <c:pt idx="8">
                        <c:v>23918.15</c:v>
                      </c:pt>
                      <c:pt idx="9">
                        <c:v>23920.05</c:v>
                      </c:pt>
                      <c:pt idx="10">
                        <c:v>23925.75</c:v>
                      </c:pt>
                      <c:pt idx="11">
                        <c:v>23925.75</c:v>
                      </c:pt>
                      <c:pt idx="12">
                        <c:v>23917.200000000001</c:v>
                      </c:pt>
                      <c:pt idx="13">
                        <c:v>23909.599999999999</c:v>
                      </c:pt>
                      <c:pt idx="14">
                        <c:v>23890.6</c:v>
                      </c:pt>
                      <c:pt idx="15">
                        <c:v>23871.599999999999</c:v>
                      </c:pt>
                      <c:pt idx="16">
                        <c:v>23871.599999999999</c:v>
                      </c:pt>
                      <c:pt idx="17">
                        <c:v>23874.45</c:v>
                      </c:pt>
                      <c:pt idx="18">
                        <c:v>23863.05</c:v>
                      </c:pt>
                      <c:pt idx="19">
                        <c:v>23864.95</c:v>
                      </c:pt>
                      <c:pt idx="20">
                        <c:v>23860.2</c:v>
                      </c:pt>
                      <c:pt idx="21">
                        <c:v>23860.2</c:v>
                      </c:pt>
                      <c:pt idx="22">
                        <c:v>23836.45</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daily_8h30_mm!$J$2:$J$24</c:f>
              <c:numCache>
                <c:formatCode>General</c:formatCode>
                <c:ptCount val="23"/>
                <c:pt idx="0">
                  <c:v>7835.26</c:v>
                </c:pt>
                <c:pt idx="1">
                  <c:v>7835.26</c:v>
                </c:pt>
                <c:pt idx="2">
                  <c:v>1493.85</c:v>
                </c:pt>
                <c:pt idx="3">
                  <c:v>10149.280000000001</c:v>
                </c:pt>
                <c:pt idx="4">
                  <c:v>18378</c:v>
                </c:pt>
                <c:pt idx="5">
                  <c:v>31528.76</c:v>
                </c:pt>
                <c:pt idx="6">
                  <c:v>47176.06</c:v>
                </c:pt>
                <c:pt idx="7">
                  <c:v>39713.629999999997</c:v>
                </c:pt>
                <c:pt idx="8">
                  <c:v>45918.43</c:v>
                </c:pt>
                <c:pt idx="9">
                  <c:v>25364.230000000003</c:v>
                </c:pt>
                <c:pt idx="10">
                  <c:v>27715.62</c:v>
                </c:pt>
                <c:pt idx="11">
                  <c:v>29775.63</c:v>
                </c:pt>
                <c:pt idx="12">
                  <c:v>35000</c:v>
                </c:pt>
                <c:pt idx="13">
                  <c:v>40977.94</c:v>
                </c:pt>
                <c:pt idx="14">
                  <c:v>22160.37</c:v>
                </c:pt>
                <c:pt idx="15">
                  <c:v>19644.18</c:v>
                </c:pt>
                <c:pt idx="16">
                  <c:v>24409.620000000003</c:v>
                </c:pt>
                <c:pt idx="17">
                  <c:v>18932.849999999999</c:v>
                </c:pt>
                <c:pt idx="18">
                  <c:v>16509.599999999999</c:v>
                </c:pt>
                <c:pt idx="19">
                  <c:v>9000</c:v>
                </c:pt>
                <c:pt idx="20">
                  <c:v>5122.5600000000004</c:v>
                </c:pt>
                <c:pt idx="21">
                  <c:v>9595.77</c:v>
                </c:pt>
                <c:pt idx="22">
                  <c:v>10000</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daily_8h30_mm!$K$2:$K$24</c:f>
              <c:numCache>
                <c:formatCode>General</c:formatCode>
                <c:ptCount val="23"/>
                <c:pt idx="0">
                  <c:v>-14431.76</c:v>
                </c:pt>
                <c:pt idx="1">
                  <c:v>-14431.76</c:v>
                </c:pt>
                <c:pt idx="2">
                  <c:v>-10548.65</c:v>
                </c:pt>
                <c:pt idx="3">
                  <c:v>-13053.03</c:v>
                </c:pt>
                <c:pt idx="4">
                  <c:v>-3818.7</c:v>
                </c:pt>
                <c:pt idx="5">
                  <c:v>-7940.46</c:v>
                </c:pt>
                <c:pt idx="6">
                  <c:v>-24678.19</c:v>
                </c:pt>
                <c:pt idx="7">
                  <c:v>-30000</c:v>
                </c:pt>
                <c:pt idx="8">
                  <c:v>-31067.05</c:v>
                </c:pt>
                <c:pt idx="9">
                  <c:v>-17160.37</c:v>
                </c:pt>
                <c:pt idx="10">
                  <c:v>-11444.18</c:v>
                </c:pt>
                <c:pt idx="11">
                  <c:v>-14756.42</c:v>
                </c:pt>
                <c:pt idx="12">
                  <c:v>-21994.75</c:v>
                </c:pt>
                <c:pt idx="13">
                  <c:v>-25000</c:v>
                </c:pt>
                <c:pt idx="14">
                  <c:v>-33019.72</c:v>
                </c:pt>
                <c:pt idx="15">
                  <c:v>-21400</c:v>
                </c:pt>
                <c:pt idx="16">
                  <c:v>-5195.7700000000004</c:v>
                </c:pt>
                <c:pt idx="17">
                  <c:v>-5410.15</c:v>
                </c:pt>
                <c:pt idx="18">
                  <c:v>-13043.36</c:v>
                </c:pt>
                <c:pt idx="19">
                  <c:v>-38055.379999999997</c:v>
                </c:pt>
                <c:pt idx="20">
                  <c:v>-32734.85</c:v>
                </c:pt>
                <c:pt idx="21">
                  <c:v>-29642.06</c:v>
                </c:pt>
                <c:pt idx="22">
                  <c:v>-8377.8700000000008</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daily_8h30_mm!$L$2:$L$24</c:f>
              <c:numCache>
                <c:formatCode>General</c:formatCode>
                <c:ptCount val="23"/>
                <c:pt idx="0">
                  <c:v>-6596.5</c:v>
                </c:pt>
                <c:pt idx="1">
                  <c:v>-6596.5</c:v>
                </c:pt>
                <c:pt idx="2">
                  <c:v>-9054.7999999999993</c:v>
                </c:pt>
                <c:pt idx="3">
                  <c:v>-2903.75</c:v>
                </c:pt>
                <c:pt idx="4">
                  <c:v>14559.3</c:v>
                </c:pt>
                <c:pt idx="5">
                  <c:v>23588.3</c:v>
                </c:pt>
                <c:pt idx="6">
                  <c:v>22497.87</c:v>
                </c:pt>
                <c:pt idx="7">
                  <c:v>9713.6299999999974</c:v>
                </c:pt>
                <c:pt idx="8">
                  <c:v>14851.380000000001</c:v>
                </c:pt>
                <c:pt idx="9">
                  <c:v>8203.8600000000042</c:v>
                </c:pt>
                <c:pt idx="10">
                  <c:v>16271.439999999999</c:v>
                </c:pt>
                <c:pt idx="11">
                  <c:v>15019.210000000001</c:v>
                </c:pt>
                <c:pt idx="12">
                  <c:v>13005.25</c:v>
                </c:pt>
                <c:pt idx="13">
                  <c:v>15977.940000000002</c:v>
                </c:pt>
                <c:pt idx="14">
                  <c:v>-10859.350000000002</c:v>
                </c:pt>
                <c:pt idx="15">
                  <c:v>-1755.8199999999997</c:v>
                </c:pt>
                <c:pt idx="16">
                  <c:v>19213.850000000002</c:v>
                </c:pt>
                <c:pt idx="17">
                  <c:v>13522.699999999999</c:v>
                </c:pt>
                <c:pt idx="18">
                  <c:v>3466.239999999998</c:v>
                </c:pt>
                <c:pt idx="19">
                  <c:v>-29055.379999999997</c:v>
                </c:pt>
                <c:pt idx="20">
                  <c:v>-27612.289999999997</c:v>
                </c:pt>
                <c:pt idx="21">
                  <c:v>-20046.29</c:v>
                </c:pt>
                <c:pt idx="22">
                  <c:v>1622.1299999999992</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daily_8h30_mm!$M$2:$M$24</c:f>
              <c:numCache>
                <c:formatCode>General</c:formatCode>
                <c:ptCount val="23"/>
                <c:pt idx="0">
                  <c:v>0</c:v>
                </c:pt>
                <c:pt idx="1">
                  <c:v>0</c:v>
                </c:pt>
                <c:pt idx="2">
                  <c:v>0</c:v>
                </c:pt>
                <c:pt idx="3">
                  <c:v>0</c:v>
                </c:pt>
                <c:pt idx="4">
                  <c:v>0</c:v>
                </c:pt>
                <c:pt idx="5">
                  <c:v>0</c:v>
                </c:pt>
                <c:pt idx="6">
                  <c:v>0</c:v>
                </c:pt>
                <c:pt idx="7">
                  <c:v>0</c:v>
                </c:pt>
                <c:pt idx="8">
                  <c:v>-1000</c:v>
                </c:pt>
                <c:pt idx="9">
                  <c:v>-11000</c:v>
                </c:pt>
                <c:pt idx="10">
                  <c:v>-15999.9</c:v>
                </c:pt>
                <c:pt idx="11">
                  <c:v>-17399.900000000001</c:v>
                </c:pt>
                <c:pt idx="12">
                  <c:v>-22399.9</c:v>
                </c:pt>
                <c:pt idx="13">
                  <c:v>-26399.9</c:v>
                </c:pt>
                <c:pt idx="14">
                  <c:v>-21399.9</c:v>
                </c:pt>
                <c:pt idx="15">
                  <c:v>-21400</c:v>
                </c:pt>
                <c:pt idx="16">
                  <c:v>-28200</c:v>
                </c:pt>
                <c:pt idx="17">
                  <c:v>-32400</c:v>
                </c:pt>
                <c:pt idx="18">
                  <c:v>-27400</c:v>
                </c:pt>
                <c:pt idx="19">
                  <c:v>-22400</c:v>
                </c:pt>
                <c:pt idx="20">
                  <c:v>-17400</c:v>
                </c:pt>
                <c:pt idx="21">
                  <c:v>-9200</c:v>
                </c:pt>
                <c:pt idx="22">
                  <c:v>-9400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daily_8h30_mm!$N$2:$N$24</c:f>
              <c:numCache>
                <c:formatCode>General</c:formatCode>
                <c:ptCount val="23"/>
                <c:pt idx="0">
                  <c:v>206874.98</c:v>
                </c:pt>
                <c:pt idx="1">
                  <c:v>206874.98</c:v>
                </c:pt>
                <c:pt idx="2">
                  <c:v>213471.48</c:v>
                </c:pt>
                <c:pt idx="3">
                  <c:v>222526.28</c:v>
                </c:pt>
                <c:pt idx="4">
                  <c:v>225430.03</c:v>
                </c:pt>
                <c:pt idx="5">
                  <c:v>210870.73</c:v>
                </c:pt>
                <c:pt idx="6">
                  <c:v>187282.43</c:v>
                </c:pt>
                <c:pt idx="7">
                  <c:v>164784.56</c:v>
                </c:pt>
                <c:pt idx="8">
                  <c:v>156070.93</c:v>
                </c:pt>
                <c:pt idx="9">
                  <c:v>151219.54999999999</c:v>
                </c:pt>
                <c:pt idx="10">
                  <c:v>148015.59</c:v>
                </c:pt>
                <c:pt idx="11">
                  <c:v>133144.15</c:v>
                </c:pt>
                <c:pt idx="12">
                  <c:v>123124.94</c:v>
                </c:pt>
                <c:pt idx="13">
                  <c:v>114119.69</c:v>
                </c:pt>
                <c:pt idx="14">
                  <c:v>93141.75</c:v>
                </c:pt>
                <c:pt idx="15">
                  <c:v>104001.2</c:v>
                </c:pt>
                <c:pt idx="16">
                  <c:v>112557.02</c:v>
                </c:pt>
                <c:pt idx="17">
                  <c:v>97543.17</c:v>
                </c:pt>
                <c:pt idx="18">
                  <c:v>79020.47</c:v>
                </c:pt>
                <c:pt idx="19">
                  <c:v>70554.23</c:v>
                </c:pt>
                <c:pt idx="20">
                  <c:v>94609.61</c:v>
                </c:pt>
                <c:pt idx="21">
                  <c:v>114021.9</c:v>
                </c:pt>
                <c:pt idx="22">
                  <c:v>134268.19</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daily_8h30_mm!$O$2:$O$24</c:f>
              <c:numCache>
                <c:formatCode>General</c:formatCode>
                <c:ptCount val="23"/>
                <c:pt idx="0">
                  <c:v>206874.98</c:v>
                </c:pt>
                <c:pt idx="1">
                  <c:v>206874.98</c:v>
                </c:pt>
                <c:pt idx="2">
                  <c:v>213471.48</c:v>
                </c:pt>
                <c:pt idx="3">
                  <c:v>222526.28</c:v>
                </c:pt>
                <c:pt idx="4">
                  <c:v>225430.03</c:v>
                </c:pt>
                <c:pt idx="5">
                  <c:v>210870.73</c:v>
                </c:pt>
                <c:pt idx="6">
                  <c:v>187282.43</c:v>
                </c:pt>
                <c:pt idx="7">
                  <c:v>164784.56</c:v>
                </c:pt>
                <c:pt idx="8">
                  <c:v>155070.93</c:v>
                </c:pt>
                <c:pt idx="9">
                  <c:v>140219.54999999999</c:v>
                </c:pt>
                <c:pt idx="10">
                  <c:v>132015.69</c:v>
                </c:pt>
                <c:pt idx="11">
                  <c:v>115744.25</c:v>
                </c:pt>
                <c:pt idx="12">
                  <c:v>100725.04000000001</c:v>
                </c:pt>
                <c:pt idx="13">
                  <c:v>87719.790000000008</c:v>
                </c:pt>
                <c:pt idx="14">
                  <c:v>71741.850000000006</c:v>
                </c:pt>
                <c:pt idx="15">
                  <c:v>82601.2</c:v>
                </c:pt>
                <c:pt idx="16">
                  <c:v>84357.02</c:v>
                </c:pt>
                <c:pt idx="17">
                  <c:v>65143.17</c:v>
                </c:pt>
                <c:pt idx="18">
                  <c:v>51620.47</c:v>
                </c:pt>
                <c:pt idx="19">
                  <c:v>48154.229999999996</c:v>
                </c:pt>
                <c:pt idx="20">
                  <c:v>77209.61</c:v>
                </c:pt>
                <c:pt idx="21">
                  <c:v>104821.9</c:v>
                </c:pt>
                <c:pt idx="22">
                  <c:v>124868.19</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8870737481251243"/>
          <c:w val="0.7688602274848414"/>
          <c:h val="0.57656179409798147"/>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daily_8h45_itd!$G$1</c:f>
              <c:strCache>
                <c:ptCount val="1"/>
                <c:pt idx="0">
                  <c:v>volume</c:v>
                </c:pt>
              </c:strCache>
            </c:strRef>
          </c:tx>
          <c:spPr>
            <a:solidFill>
              <a:schemeClr val="tx1">
                <a:lumMod val="65000"/>
                <a:lumOff val="35000"/>
                <a:alpha val="30000"/>
              </a:schemeClr>
            </a:solidFill>
            <a:ln>
              <a:noFill/>
            </a:ln>
            <a:effectLst/>
          </c:spPr>
          <c:invertIfNegative val="0"/>
          <c:cat>
            <c:numRef>
              <c:f>daily_8h45_itd!$A$2:$A$273</c:f>
              <c:numCache>
                <c:formatCode>m/d/yyyy\ h:mm</c:formatCode>
                <c:ptCount val="272"/>
                <c:pt idx="0">
                  <c:v>45874.625</c:v>
                </c:pt>
                <c:pt idx="1">
                  <c:v>45874.624305555553</c:v>
                </c:pt>
                <c:pt idx="2">
                  <c:v>45874.623611111114</c:v>
                </c:pt>
                <c:pt idx="3">
                  <c:v>45874.622916666667</c:v>
                </c:pt>
                <c:pt idx="4">
                  <c:v>45874.62222222222</c:v>
                </c:pt>
                <c:pt idx="5">
                  <c:v>45874.621527777781</c:v>
                </c:pt>
                <c:pt idx="6">
                  <c:v>45874.620833333334</c:v>
                </c:pt>
                <c:pt idx="7">
                  <c:v>45874.620138888888</c:v>
                </c:pt>
                <c:pt idx="8">
                  <c:v>45874.619444444441</c:v>
                </c:pt>
                <c:pt idx="9">
                  <c:v>45874.618750000001</c:v>
                </c:pt>
                <c:pt idx="10">
                  <c:v>45874.618055555555</c:v>
                </c:pt>
                <c:pt idx="11">
                  <c:v>45874.617361111108</c:v>
                </c:pt>
                <c:pt idx="12">
                  <c:v>45874.616666666669</c:v>
                </c:pt>
                <c:pt idx="13">
                  <c:v>45874.615972222222</c:v>
                </c:pt>
                <c:pt idx="14">
                  <c:v>45874.615277777775</c:v>
                </c:pt>
                <c:pt idx="15">
                  <c:v>45874.614583333336</c:v>
                </c:pt>
                <c:pt idx="16">
                  <c:v>45874.613888888889</c:v>
                </c:pt>
                <c:pt idx="17">
                  <c:v>45874.613194444442</c:v>
                </c:pt>
                <c:pt idx="18">
                  <c:v>45874.612500000003</c:v>
                </c:pt>
                <c:pt idx="19">
                  <c:v>45874.611805555556</c:v>
                </c:pt>
                <c:pt idx="20">
                  <c:v>45874.611111111109</c:v>
                </c:pt>
                <c:pt idx="21">
                  <c:v>45874.61041666667</c:v>
                </c:pt>
                <c:pt idx="22">
                  <c:v>45874.609722222223</c:v>
                </c:pt>
                <c:pt idx="23">
                  <c:v>45874.609027777777</c:v>
                </c:pt>
                <c:pt idx="24">
                  <c:v>45874.60833333333</c:v>
                </c:pt>
                <c:pt idx="25">
                  <c:v>45874.607638888891</c:v>
                </c:pt>
                <c:pt idx="26">
                  <c:v>45874.606944444444</c:v>
                </c:pt>
                <c:pt idx="27">
                  <c:v>45874.606249999997</c:v>
                </c:pt>
                <c:pt idx="28">
                  <c:v>45874.605555555558</c:v>
                </c:pt>
                <c:pt idx="29">
                  <c:v>45874.604861111111</c:v>
                </c:pt>
                <c:pt idx="30">
                  <c:v>45874.604166666664</c:v>
                </c:pt>
                <c:pt idx="31">
                  <c:v>45874.603472222225</c:v>
                </c:pt>
                <c:pt idx="32">
                  <c:v>45874.602777777778</c:v>
                </c:pt>
                <c:pt idx="33">
                  <c:v>45874.602083333331</c:v>
                </c:pt>
                <c:pt idx="34">
                  <c:v>45874.601388888892</c:v>
                </c:pt>
                <c:pt idx="35">
                  <c:v>45874.600694444445</c:v>
                </c:pt>
                <c:pt idx="36">
                  <c:v>45874.6</c:v>
                </c:pt>
                <c:pt idx="37">
                  <c:v>45874.599305555559</c:v>
                </c:pt>
                <c:pt idx="38">
                  <c:v>45874.598611111112</c:v>
                </c:pt>
                <c:pt idx="39">
                  <c:v>45874.597916666666</c:v>
                </c:pt>
                <c:pt idx="40">
                  <c:v>45874.597222222219</c:v>
                </c:pt>
                <c:pt idx="41">
                  <c:v>45874.59652777778</c:v>
                </c:pt>
                <c:pt idx="42">
                  <c:v>45874.595833333333</c:v>
                </c:pt>
                <c:pt idx="43">
                  <c:v>45874.595138888886</c:v>
                </c:pt>
                <c:pt idx="44">
                  <c:v>45874.594444444447</c:v>
                </c:pt>
                <c:pt idx="45">
                  <c:v>45874.59375</c:v>
                </c:pt>
                <c:pt idx="46">
                  <c:v>45874.593055555553</c:v>
                </c:pt>
                <c:pt idx="47">
                  <c:v>45874.592361111114</c:v>
                </c:pt>
                <c:pt idx="48">
                  <c:v>45874.591666666667</c:v>
                </c:pt>
                <c:pt idx="49">
                  <c:v>45874.59097222222</c:v>
                </c:pt>
                <c:pt idx="50">
                  <c:v>45874.590277777781</c:v>
                </c:pt>
                <c:pt idx="51">
                  <c:v>45874.589583333334</c:v>
                </c:pt>
                <c:pt idx="52">
                  <c:v>45874.588888888888</c:v>
                </c:pt>
                <c:pt idx="53">
                  <c:v>45874.588194444441</c:v>
                </c:pt>
                <c:pt idx="54">
                  <c:v>45874.587500000001</c:v>
                </c:pt>
                <c:pt idx="55">
                  <c:v>45874.586805555555</c:v>
                </c:pt>
                <c:pt idx="56">
                  <c:v>45874.586111111108</c:v>
                </c:pt>
                <c:pt idx="57">
                  <c:v>45874.585416666669</c:v>
                </c:pt>
                <c:pt idx="58">
                  <c:v>45874.584722222222</c:v>
                </c:pt>
                <c:pt idx="59">
                  <c:v>45874.584027777775</c:v>
                </c:pt>
                <c:pt idx="60">
                  <c:v>45874.583333333336</c:v>
                </c:pt>
                <c:pt idx="61">
                  <c:v>45874.582638888889</c:v>
                </c:pt>
                <c:pt idx="62">
                  <c:v>45874.581944444442</c:v>
                </c:pt>
                <c:pt idx="63">
                  <c:v>45874.581250000003</c:v>
                </c:pt>
                <c:pt idx="64">
                  <c:v>45874.580555555556</c:v>
                </c:pt>
                <c:pt idx="65">
                  <c:v>45874.579861111109</c:v>
                </c:pt>
                <c:pt idx="66">
                  <c:v>45874.57916666667</c:v>
                </c:pt>
                <c:pt idx="67">
                  <c:v>45874.578472222223</c:v>
                </c:pt>
                <c:pt idx="68">
                  <c:v>45874.577777777777</c:v>
                </c:pt>
                <c:pt idx="69">
                  <c:v>45874.57708333333</c:v>
                </c:pt>
                <c:pt idx="70">
                  <c:v>45874.576388888891</c:v>
                </c:pt>
                <c:pt idx="71">
                  <c:v>45874.575694444444</c:v>
                </c:pt>
                <c:pt idx="72">
                  <c:v>45874.574999999997</c:v>
                </c:pt>
                <c:pt idx="73">
                  <c:v>45874.574305555558</c:v>
                </c:pt>
                <c:pt idx="74">
                  <c:v>45874.573611111111</c:v>
                </c:pt>
                <c:pt idx="75">
                  <c:v>45874.572916666664</c:v>
                </c:pt>
                <c:pt idx="76">
                  <c:v>45874.572222222225</c:v>
                </c:pt>
                <c:pt idx="77">
                  <c:v>45874.571527777778</c:v>
                </c:pt>
                <c:pt idx="78">
                  <c:v>45874.570833333331</c:v>
                </c:pt>
                <c:pt idx="79">
                  <c:v>45874.570138888892</c:v>
                </c:pt>
                <c:pt idx="80">
                  <c:v>45874.569444444445</c:v>
                </c:pt>
                <c:pt idx="81">
                  <c:v>45874.568749999999</c:v>
                </c:pt>
                <c:pt idx="82">
                  <c:v>45874.568055555559</c:v>
                </c:pt>
                <c:pt idx="83">
                  <c:v>45874.567361111112</c:v>
                </c:pt>
                <c:pt idx="84">
                  <c:v>45874.566666666666</c:v>
                </c:pt>
                <c:pt idx="85">
                  <c:v>45874.565972222219</c:v>
                </c:pt>
                <c:pt idx="86">
                  <c:v>45874.56527777778</c:v>
                </c:pt>
                <c:pt idx="87">
                  <c:v>45874.564583333333</c:v>
                </c:pt>
                <c:pt idx="88">
                  <c:v>45874.563888888886</c:v>
                </c:pt>
                <c:pt idx="89">
                  <c:v>45874.563194444447</c:v>
                </c:pt>
                <c:pt idx="90">
                  <c:v>45874.5625</c:v>
                </c:pt>
                <c:pt idx="91">
                  <c:v>45874.561805555553</c:v>
                </c:pt>
                <c:pt idx="92">
                  <c:v>45874.561111111114</c:v>
                </c:pt>
                <c:pt idx="93">
                  <c:v>45874.560416666667</c:v>
                </c:pt>
                <c:pt idx="94">
                  <c:v>45874.55972222222</c:v>
                </c:pt>
                <c:pt idx="95">
                  <c:v>45874.559027777781</c:v>
                </c:pt>
                <c:pt idx="96">
                  <c:v>45874.558333333334</c:v>
                </c:pt>
                <c:pt idx="97">
                  <c:v>45874.557638888888</c:v>
                </c:pt>
                <c:pt idx="98">
                  <c:v>45874.556944444441</c:v>
                </c:pt>
                <c:pt idx="99">
                  <c:v>45874.556250000001</c:v>
                </c:pt>
                <c:pt idx="100">
                  <c:v>45874.555555555555</c:v>
                </c:pt>
                <c:pt idx="101">
                  <c:v>45874.554861111108</c:v>
                </c:pt>
                <c:pt idx="102">
                  <c:v>45874.554166666669</c:v>
                </c:pt>
                <c:pt idx="103">
                  <c:v>45874.553472222222</c:v>
                </c:pt>
                <c:pt idx="104">
                  <c:v>45874.552777777775</c:v>
                </c:pt>
                <c:pt idx="105">
                  <c:v>45874.552083333336</c:v>
                </c:pt>
                <c:pt idx="106">
                  <c:v>45874.551388888889</c:v>
                </c:pt>
                <c:pt idx="107">
                  <c:v>45874.550694444442</c:v>
                </c:pt>
                <c:pt idx="108">
                  <c:v>45874.55</c:v>
                </c:pt>
                <c:pt idx="109">
                  <c:v>45874.549305555556</c:v>
                </c:pt>
                <c:pt idx="110">
                  <c:v>45874.548611111109</c:v>
                </c:pt>
                <c:pt idx="111">
                  <c:v>45874.54791666667</c:v>
                </c:pt>
                <c:pt idx="112">
                  <c:v>45874.547222222223</c:v>
                </c:pt>
                <c:pt idx="113">
                  <c:v>45874.546527777777</c:v>
                </c:pt>
                <c:pt idx="114">
                  <c:v>45874.54583333333</c:v>
                </c:pt>
                <c:pt idx="115">
                  <c:v>45874.545138888891</c:v>
                </c:pt>
                <c:pt idx="116">
                  <c:v>45874.544444444444</c:v>
                </c:pt>
                <c:pt idx="117">
                  <c:v>45874.543749999997</c:v>
                </c:pt>
                <c:pt idx="118">
                  <c:v>45874.543055555558</c:v>
                </c:pt>
                <c:pt idx="119">
                  <c:v>45874.542361111111</c:v>
                </c:pt>
                <c:pt idx="120">
                  <c:v>45874.541666666664</c:v>
                </c:pt>
                <c:pt idx="121">
                  <c:v>45874.479166666664</c:v>
                </c:pt>
                <c:pt idx="122">
                  <c:v>45874.478472222225</c:v>
                </c:pt>
                <c:pt idx="123">
                  <c:v>45874.477777777778</c:v>
                </c:pt>
                <c:pt idx="124">
                  <c:v>45874.477083333331</c:v>
                </c:pt>
                <c:pt idx="125">
                  <c:v>45874.476388888892</c:v>
                </c:pt>
                <c:pt idx="126">
                  <c:v>45874.475694444445</c:v>
                </c:pt>
                <c:pt idx="127">
                  <c:v>45874.474999999999</c:v>
                </c:pt>
                <c:pt idx="128">
                  <c:v>45874.474305555559</c:v>
                </c:pt>
                <c:pt idx="129">
                  <c:v>45874.473611111112</c:v>
                </c:pt>
                <c:pt idx="130">
                  <c:v>45874.472916666666</c:v>
                </c:pt>
                <c:pt idx="131">
                  <c:v>45874.472222222219</c:v>
                </c:pt>
                <c:pt idx="132">
                  <c:v>45874.47152777778</c:v>
                </c:pt>
                <c:pt idx="133">
                  <c:v>45874.470833333333</c:v>
                </c:pt>
                <c:pt idx="134">
                  <c:v>45874.470138888886</c:v>
                </c:pt>
                <c:pt idx="135">
                  <c:v>45874.469444444447</c:v>
                </c:pt>
                <c:pt idx="136">
                  <c:v>45874.46875</c:v>
                </c:pt>
                <c:pt idx="137">
                  <c:v>45874.468055555553</c:v>
                </c:pt>
                <c:pt idx="138">
                  <c:v>45874.467361111114</c:v>
                </c:pt>
                <c:pt idx="139">
                  <c:v>45874.466666666667</c:v>
                </c:pt>
                <c:pt idx="140">
                  <c:v>45874.46597222222</c:v>
                </c:pt>
                <c:pt idx="141">
                  <c:v>45874.465277777781</c:v>
                </c:pt>
                <c:pt idx="142">
                  <c:v>45874.464583333334</c:v>
                </c:pt>
                <c:pt idx="143">
                  <c:v>45874.463888888888</c:v>
                </c:pt>
                <c:pt idx="144">
                  <c:v>45874.463194444441</c:v>
                </c:pt>
                <c:pt idx="145">
                  <c:v>45874.462500000001</c:v>
                </c:pt>
                <c:pt idx="146">
                  <c:v>45874.461805555555</c:v>
                </c:pt>
                <c:pt idx="147">
                  <c:v>45874.461111111108</c:v>
                </c:pt>
                <c:pt idx="148">
                  <c:v>45874.460416666669</c:v>
                </c:pt>
                <c:pt idx="149">
                  <c:v>45874.459722222222</c:v>
                </c:pt>
                <c:pt idx="150">
                  <c:v>45874.459027777775</c:v>
                </c:pt>
                <c:pt idx="151">
                  <c:v>45874.458333333336</c:v>
                </c:pt>
                <c:pt idx="152">
                  <c:v>45874.457638888889</c:v>
                </c:pt>
                <c:pt idx="153">
                  <c:v>45874.456944444442</c:v>
                </c:pt>
                <c:pt idx="154">
                  <c:v>45874.456250000003</c:v>
                </c:pt>
                <c:pt idx="155">
                  <c:v>45874.455555555556</c:v>
                </c:pt>
                <c:pt idx="156">
                  <c:v>45874.454861111109</c:v>
                </c:pt>
                <c:pt idx="157">
                  <c:v>45874.45416666667</c:v>
                </c:pt>
                <c:pt idx="158">
                  <c:v>45874.453472222223</c:v>
                </c:pt>
                <c:pt idx="159">
                  <c:v>45874.452777777777</c:v>
                </c:pt>
                <c:pt idx="160">
                  <c:v>45874.45208333333</c:v>
                </c:pt>
                <c:pt idx="161">
                  <c:v>45874.451388888891</c:v>
                </c:pt>
                <c:pt idx="162">
                  <c:v>45874.450694444444</c:v>
                </c:pt>
                <c:pt idx="163">
                  <c:v>45874.45</c:v>
                </c:pt>
                <c:pt idx="164">
                  <c:v>45874.449305555558</c:v>
                </c:pt>
                <c:pt idx="165">
                  <c:v>45874.448611111111</c:v>
                </c:pt>
                <c:pt idx="166">
                  <c:v>45874.447916666664</c:v>
                </c:pt>
                <c:pt idx="167">
                  <c:v>45874.447222222225</c:v>
                </c:pt>
                <c:pt idx="168">
                  <c:v>45874.446527777778</c:v>
                </c:pt>
                <c:pt idx="169">
                  <c:v>45874.445833333331</c:v>
                </c:pt>
                <c:pt idx="170">
                  <c:v>45874.445138888892</c:v>
                </c:pt>
                <c:pt idx="171">
                  <c:v>45874.444444444445</c:v>
                </c:pt>
                <c:pt idx="172">
                  <c:v>45874.443749999999</c:v>
                </c:pt>
                <c:pt idx="173">
                  <c:v>45874.443055555559</c:v>
                </c:pt>
                <c:pt idx="174">
                  <c:v>45874.442361111112</c:v>
                </c:pt>
                <c:pt idx="175">
                  <c:v>45874.441666666666</c:v>
                </c:pt>
                <c:pt idx="176">
                  <c:v>45874.440972222219</c:v>
                </c:pt>
                <c:pt idx="177">
                  <c:v>45874.44027777778</c:v>
                </c:pt>
                <c:pt idx="178">
                  <c:v>45874.439583333333</c:v>
                </c:pt>
                <c:pt idx="179">
                  <c:v>45874.438888888886</c:v>
                </c:pt>
                <c:pt idx="180">
                  <c:v>45874.438194444447</c:v>
                </c:pt>
                <c:pt idx="181">
                  <c:v>45874.4375</c:v>
                </c:pt>
                <c:pt idx="182">
                  <c:v>45874.436805555553</c:v>
                </c:pt>
                <c:pt idx="183">
                  <c:v>45874.436111111114</c:v>
                </c:pt>
                <c:pt idx="184">
                  <c:v>45874.435416666667</c:v>
                </c:pt>
                <c:pt idx="185">
                  <c:v>45874.43472222222</c:v>
                </c:pt>
                <c:pt idx="186">
                  <c:v>45874.434027777781</c:v>
                </c:pt>
                <c:pt idx="187">
                  <c:v>45874.433333333334</c:v>
                </c:pt>
                <c:pt idx="188">
                  <c:v>45874.432638888888</c:v>
                </c:pt>
                <c:pt idx="189">
                  <c:v>45874.431944444441</c:v>
                </c:pt>
                <c:pt idx="190">
                  <c:v>45874.431250000001</c:v>
                </c:pt>
                <c:pt idx="191">
                  <c:v>45874.430555555555</c:v>
                </c:pt>
                <c:pt idx="192">
                  <c:v>45874.429861111108</c:v>
                </c:pt>
                <c:pt idx="193">
                  <c:v>45874.429166666669</c:v>
                </c:pt>
                <c:pt idx="194">
                  <c:v>45874.428472222222</c:v>
                </c:pt>
                <c:pt idx="195">
                  <c:v>45874.427777777775</c:v>
                </c:pt>
                <c:pt idx="196">
                  <c:v>45874.427083333336</c:v>
                </c:pt>
                <c:pt idx="197">
                  <c:v>45874.426388888889</c:v>
                </c:pt>
                <c:pt idx="198">
                  <c:v>45874.425694444442</c:v>
                </c:pt>
                <c:pt idx="199">
                  <c:v>45874.425000000003</c:v>
                </c:pt>
                <c:pt idx="200">
                  <c:v>45874.424305555556</c:v>
                </c:pt>
                <c:pt idx="201">
                  <c:v>45874.423611111109</c:v>
                </c:pt>
                <c:pt idx="202">
                  <c:v>45874.42291666667</c:v>
                </c:pt>
                <c:pt idx="203">
                  <c:v>45874.422222222223</c:v>
                </c:pt>
                <c:pt idx="204">
                  <c:v>45874.421527777777</c:v>
                </c:pt>
                <c:pt idx="205">
                  <c:v>45874.42083333333</c:v>
                </c:pt>
                <c:pt idx="206">
                  <c:v>45874.420138888891</c:v>
                </c:pt>
                <c:pt idx="207">
                  <c:v>45874.419444444444</c:v>
                </c:pt>
                <c:pt idx="208">
                  <c:v>45874.418749999997</c:v>
                </c:pt>
                <c:pt idx="209">
                  <c:v>45874.418055555558</c:v>
                </c:pt>
                <c:pt idx="210">
                  <c:v>45874.417361111111</c:v>
                </c:pt>
                <c:pt idx="211">
                  <c:v>45874.416666666664</c:v>
                </c:pt>
                <c:pt idx="212">
                  <c:v>45874.415972222225</c:v>
                </c:pt>
                <c:pt idx="213">
                  <c:v>45874.415277777778</c:v>
                </c:pt>
                <c:pt idx="214">
                  <c:v>45874.414583333331</c:v>
                </c:pt>
                <c:pt idx="215">
                  <c:v>45874.413888888892</c:v>
                </c:pt>
                <c:pt idx="216">
                  <c:v>45874.413194444445</c:v>
                </c:pt>
                <c:pt idx="217">
                  <c:v>45874.412499999999</c:v>
                </c:pt>
                <c:pt idx="218">
                  <c:v>45874.411805555559</c:v>
                </c:pt>
                <c:pt idx="219">
                  <c:v>45874.411111111112</c:v>
                </c:pt>
                <c:pt idx="220">
                  <c:v>45874.410416666666</c:v>
                </c:pt>
                <c:pt idx="221">
                  <c:v>45874.409722222219</c:v>
                </c:pt>
                <c:pt idx="222">
                  <c:v>45874.40902777778</c:v>
                </c:pt>
                <c:pt idx="223">
                  <c:v>45874.408333333333</c:v>
                </c:pt>
                <c:pt idx="224">
                  <c:v>45874.407638888886</c:v>
                </c:pt>
                <c:pt idx="225">
                  <c:v>45874.406944444447</c:v>
                </c:pt>
                <c:pt idx="226">
                  <c:v>45874.40625</c:v>
                </c:pt>
                <c:pt idx="227">
                  <c:v>45874.405555555553</c:v>
                </c:pt>
                <c:pt idx="228">
                  <c:v>45874.404861111114</c:v>
                </c:pt>
                <c:pt idx="229">
                  <c:v>45874.404166666667</c:v>
                </c:pt>
                <c:pt idx="230">
                  <c:v>45874.40347222222</c:v>
                </c:pt>
                <c:pt idx="231">
                  <c:v>45874.402777777781</c:v>
                </c:pt>
                <c:pt idx="232">
                  <c:v>45874.402083333334</c:v>
                </c:pt>
                <c:pt idx="233">
                  <c:v>45874.401388888888</c:v>
                </c:pt>
                <c:pt idx="234">
                  <c:v>45874.400694444441</c:v>
                </c:pt>
                <c:pt idx="235">
                  <c:v>45874.400000000001</c:v>
                </c:pt>
                <c:pt idx="236">
                  <c:v>45874.399305555555</c:v>
                </c:pt>
                <c:pt idx="237">
                  <c:v>45874.398611111108</c:v>
                </c:pt>
                <c:pt idx="238">
                  <c:v>45874.397916666669</c:v>
                </c:pt>
                <c:pt idx="239">
                  <c:v>45874.397222222222</c:v>
                </c:pt>
                <c:pt idx="240">
                  <c:v>45874.396527777775</c:v>
                </c:pt>
                <c:pt idx="241">
                  <c:v>45874.395833333336</c:v>
                </c:pt>
                <c:pt idx="242">
                  <c:v>45874.395138888889</c:v>
                </c:pt>
                <c:pt idx="243">
                  <c:v>45874.394444444442</c:v>
                </c:pt>
                <c:pt idx="244">
                  <c:v>45874.393750000003</c:v>
                </c:pt>
                <c:pt idx="245">
                  <c:v>45874.393055555556</c:v>
                </c:pt>
                <c:pt idx="246">
                  <c:v>45874.392361111109</c:v>
                </c:pt>
                <c:pt idx="247">
                  <c:v>45874.39166666667</c:v>
                </c:pt>
                <c:pt idx="248">
                  <c:v>45874.390972222223</c:v>
                </c:pt>
                <c:pt idx="249">
                  <c:v>45874.390277777777</c:v>
                </c:pt>
                <c:pt idx="250">
                  <c:v>45874.38958333333</c:v>
                </c:pt>
                <c:pt idx="251">
                  <c:v>45874.388888888891</c:v>
                </c:pt>
                <c:pt idx="252">
                  <c:v>45874.388194444444</c:v>
                </c:pt>
                <c:pt idx="253">
                  <c:v>45874.387499999997</c:v>
                </c:pt>
                <c:pt idx="254">
                  <c:v>45874.386805555558</c:v>
                </c:pt>
                <c:pt idx="255">
                  <c:v>45874.386111111111</c:v>
                </c:pt>
                <c:pt idx="256">
                  <c:v>45874.385416666664</c:v>
                </c:pt>
                <c:pt idx="257">
                  <c:v>45874.384722222225</c:v>
                </c:pt>
                <c:pt idx="258">
                  <c:v>45874.384027777778</c:v>
                </c:pt>
                <c:pt idx="259">
                  <c:v>45874.383333333331</c:v>
                </c:pt>
                <c:pt idx="260">
                  <c:v>45874.382638888892</c:v>
                </c:pt>
                <c:pt idx="261">
                  <c:v>45874.381944444445</c:v>
                </c:pt>
                <c:pt idx="262">
                  <c:v>45874.381249999999</c:v>
                </c:pt>
                <c:pt idx="263">
                  <c:v>45874.380555555559</c:v>
                </c:pt>
                <c:pt idx="264">
                  <c:v>45874.379861111112</c:v>
                </c:pt>
                <c:pt idx="265">
                  <c:v>45874.379166666666</c:v>
                </c:pt>
                <c:pt idx="266">
                  <c:v>45874.378472222219</c:v>
                </c:pt>
                <c:pt idx="267">
                  <c:v>45874.37777777778</c:v>
                </c:pt>
                <c:pt idx="268">
                  <c:v>45874.377083333333</c:v>
                </c:pt>
                <c:pt idx="269">
                  <c:v>45874.376388888886</c:v>
                </c:pt>
                <c:pt idx="270">
                  <c:v>45874.375694444447</c:v>
                </c:pt>
                <c:pt idx="271">
                  <c:v>45874.375</c:v>
                </c:pt>
              </c:numCache>
            </c:numRef>
          </c:cat>
          <c:val>
            <c:numRef>
              <c:f>daily_8h45_itd!$G$2:$G$273</c:f>
              <c:numCache>
                <c:formatCode>General</c:formatCode>
                <c:ptCount val="2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6404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3099</c:v>
                </c:pt>
                <c:pt idx="32">
                  <c:v>5927</c:v>
                </c:pt>
                <c:pt idx="33">
                  <c:v>3494</c:v>
                </c:pt>
                <c:pt idx="34">
                  <c:v>2113</c:v>
                </c:pt>
                <c:pt idx="35">
                  <c:v>4047</c:v>
                </c:pt>
                <c:pt idx="36">
                  <c:v>3792</c:v>
                </c:pt>
                <c:pt idx="37">
                  <c:v>4113</c:v>
                </c:pt>
                <c:pt idx="38">
                  <c:v>4523</c:v>
                </c:pt>
                <c:pt idx="39">
                  <c:v>4246</c:v>
                </c:pt>
                <c:pt idx="40">
                  <c:v>5742</c:v>
                </c:pt>
                <c:pt idx="41">
                  <c:v>2360</c:v>
                </c:pt>
                <c:pt idx="42">
                  <c:v>5978</c:v>
                </c:pt>
                <c:pt idx="43">
                  <c:v>2273</c:v>
                </c:pt>
                <c:pt idx="44">
                  <c:v>4875</c:v>
                </c:pt>
                <c:pt idx="45">
                  <c:v>2524</c:v>
                </c:pt>
                <c:pt idx="46">
                  <c:v>4079</c:v>
                </c:pt>
                <c:pt idx="47">
                  <c:v>2197</c:v>
                </c:pt>
                <c:pt idx="48">
                  <c:v>1918</c:v>
                </c:pt>
                <c:pt idx="49">
                  <c:v>3631</c:v>
                </c:pt>
                <c:pt idx="50">
                  <c:v>2580</c:v>
                </c:pt>
                <c:pt idx="51">
                  <c:v>2618</c:v>
                </c:pt>
                <c:pt idx="52">
                  <c:v>3663</c:v>
                </c:pt>
                <c:pt idx="53">
                  <c:v>5472</c:v>
                </c:pt>
                <c:pt idx="54">
                  <c:v>6384</c:v>
                </c:pt>
                <c:pt idx="55">
                  <c:v>3021</c:v>
                </c:pt>
                <c:pt idx="56">
                  <c:v>4623</c:v>
                </c:pt>
                <c:pt idx="57">
                  <c:v>3488</c:v>
                </c:pt>
                <c:pt idx="58">
                  <c:v>8450</c:v>
                </c:pt>
                <c:pt idx="59">
                  <c:v>5341</c:v>
                </c:pt>
                <c:pt idx="60">
                  <c:v>3648</c:v>
                </c:pt>
                <c:pt idx="61">
                  <c:v>3537</c:v>
                </c:pt>
                <c:pt idx="62">
                  <c:v>1339</c:v>
                </c:pt>
                <c:pt idx="63">
                  <c:v>2018</c:v>
                </c:pt>
                <c:pt idx="64">
                  <c:v>2955</c:v>
                </c:pt>
                <c:pt idx="65">
                  <c:v>781</c:v>
                </c:pt>
                <c:pt idx="66">
                  <c:v>1370</c:v>
                </c:pt>
                <c:pt idx="67">
                  <c:v>1623</c:v>
                </c:pt>
                <c:pt idx="68">
                  <c:v>2156</c:v>
                </c:pt>
                <c:pt idx="69">
                  <c:v>1946</c:v>
                </c:pt>
                <c:pt idx="70">
                  <c:v>3150</c:v>
                </c:pt>
                <c:pt idx="71">
                  <c:v>1772</c:v>
                </c:pt>
                <c:pt idx="72">
                  <c:v>2232</c:v>
                </c:pt>
                <c:pt idx="73">
                  <c:v>2623</c:v>
                </c:pt>
                <c:pt idx="74">
                  <c:v>3496</c:v>
                </c:pt>
                <c:pt idx="75">
                  <c:v>1336</c:v>
                </c:pt>
                <c:pt idx="76">
                  <c:v>1697</c:v>
                </c:pt>
                <c:pt idx="77">
                  <c:v>1685</c:v>
                </c:pt>
                <c:pt idx="78">
                  <c:v>1470</c:v>
                </c:pt>
                <c:pt idx="79">
                  <c:v>929</c:v>
                </c:pt>
                <c:pt idx="80">
                  <c:v>1968</c:v>
                </c:pt>
                <c:pt idx="81">
                  <c:v>2115</c:v>
                </c:pt>
                <c:pt idx="82">
                  <c:v>1520</c:v>
                </c:pt>
                <c:pt idx="83">
                  <c:v>1613</c:v>
                </c:pt>
                <c:pt idx="84">
                  <c:v>3087</c:v>
                </c:pt>
                <c:pt idx="85">
                  <c:v>534</c:v>
                </c:pt>
                <c:pt idx="86">
                  <c:v>1036</c:v>
                </c:pt>
                <c:pt idx="87">
                  <c:v>1017</c:v>
                </c:pt>
                <c:pt idx="88">
                  <c:v>1523</c:v>
                </c:pt>
                <c:pt idx="89">
                  <c:v>1727</c:v>
                </c:pt>
                <c:pt idx="90">
                  <c:v>2190</c:v>
                </c:pt>
                <c:pt idx="91">
                  <c:v>1017</c:v>
                </c:pt>
                <c:pt idx="92">
                  <c:v>1453</c:v>
                </c:pt>
                <c:pt idx="93">
                  <c:v>557</c:v>
                </c:pt>
                <c:pt idx="94">
                  <c:v>930</c:v>
                </c:pt>
                <c:pt idx="95">
                  <c:v>1302</c:v>
                </c:pt>
                <c:pt idx="96">
                  <c:v>1671</c:v>
                </c:pt>
                <c:pt idx="97">
                  <c:v>1126</c:v>
                </c:pt>
                <c:pt idx="98">
                  <c:v>738</c:v>
                </c:pt>
                <c:pt idx="99">
                  <c:v>1919</c:v>
                </c:pt>
                <c:pt idx="100">
                  <c:v>1022</c:v>
                </c:pt>
                <c:pt idx="101">
                  <c:v>1685</c:v>
                </c:pt>
                <c:pt idx="102">
                  <c:v>2613</c:v>
                </c:pt>
                <c:pt idx="103">
                  <c:v>975</c:v>
                </c:pt>
                <c:pt idx="104">
                  <c:v>1811</c:v>
                </c:pt>
                <c:pt idx="105">
                  <c:v>2255</c:v>
                </c:pt>
                <c:pt idx="106">
                  <c:v>1988</c:v>
                </c:pt>
                <c:pt idx="107">
                  <c:v>1657</c:v>
                </c:pt>
                <c:pt idx="108">
                  <c:v>1729</c:v>
                </c:pt>
                <c:pt idx="109">
                  <c:v>1370</c:v>
                </c:pt>
                <c:pt idx="110">
                  <c:v>1140</c:v>
                </c:pt>
                <c:pt idx="111">
                  <c:v>1354</c:v>
                </c:pt>
                <c:pt idx="112">
                  <c:v>1844</c:v>
                </c:pt>
                <c:pt idx="113">
                  <c:v>683</c:v>
                </c:pt>
                <c:pt idx="114">
                  <c:v>1234</c:v>
                </c:pt>
                <c:pt idx="115">
                  <c:v>1208</c:v>
                </c:pt>
                <c:pt idx="116">
                  <c:v>712</c:v>
                </c:pt>
                <c:pt idx="117">
                  <c:v>1212</c:v>
                </c:pt>
                <c:pt idx="118">
                  <c:v>1676</c:v>
                </c:pt>
                <c:pt idx="119">
                  <c:v>655</c:v>
                </c:pt>
                <c:pt idx="120">
                  <c:v>620</c:v>
                </c:pt>
                <c:pt idx="121">
                  <c:v>0</c:v>
                </c:pt>
                <c:pt idx="122">
                  <c:v>551</c:v>
                </c:pt>
                <c:pt idx="123">
                  <c:v>298</c:v>
                </c:pt>
                <c:pt idx="124">
                  <c:v>741</c:v>
                </c:pt>
                <c:pt idx="125">
                  <c:v>725</c:v>
                </c:pt>
                <c:pt idx="126">
                  <c:v>1098</c:v>
                </c:pt>
                <c:pt idx="127">
                  <c:v>583</c:v>
                </c:pt>
                <c:pt idx="128">
                  <c:v>2116</c:v>
                </c:pt>
                <c:pt idx="129">
                  <c:v>709</c:v>
                </c:pt>
                <c:pt idx="130">
                  <c:v>937</c:v>
                </c:pt>
                <c:pt idx="131">
                  <c:v>1159</c:v>
                </c:pt>
                <c:pt idx="132">
                  <c:v>869</c:v>
                </c:pt>
                <c:pt idx="133">
                  <c:v>1370</c:v>
                </c:pt>
                <c:pt idx="134">
                  <c:v>2283</c:v>
                </c:pt>
                <c:pt idx="135">
                  <c:v>974</c:v>
                </c:pt>
                <c:pt idx="136">
                  <c:v>1589</c:v>
                </c:pt>
                <c:pt idx="137">
                  <c:v>604</c:v>
                </c:pt>
                <c:pt idx="138">
                  <c:v>724</c:v>
                </c:pt>
                <c:pt idx="139">
                  <c:v>2444</c:v>
                </c:pt>
                <c:pt idx="140">
                  <c:v>623</c:v>
                </c:pt>
                <c:pt idx="141">
                  <c:v>1034</c:v>
                </c:pt>
                <c:pt idx="142">
                  <c:v>1240</c:v>
                </c:pt>
                <c:pt idx="143">
                  <c:v>972</c:v>
                </c:pt>
                <c:pt idx="144">
                  <c:v>992</c:v>
                </c:pt>
                <c:pt idx="145">
                  <c:v>632</c:v>
                </c:pt>
                <c:pt idx="146">
                  <c:v>943</c:v>
                </c:pt>
                <c:pt idx="147">
                  <c:v>2773</c:v>
                </c:pt>
                <c:pt idx="148">
                  <c:v>1504</c:v>
                </c:pt>
                <c:pt idx="149">
                  <c:v>2050</c:v>
                </c:pt>
                <c:pt idx="150">
                  <c:v>1397</c:v>
                </c:pt>
                <c:pt idx="151">
                  <c:v>2507</c:v>
                </c:pt>
                <c:pt idx="152">
                  <c:v>1386</c:v>
                </c:pt>
                <c:pt idx="153">
                  <c:v>1930</c:v>
                </c:pt>
                <c:pt idx="154">
                  <c:v>986</c:v>
                </c:pt>
                <c:pt idx="155">
                  <c:v>637</c:v>
                </c:pt>
                <c:pt idx="156">
                  <c:v>1019</c:v>
                </c:pt>
                <c:pt idx="157">
                  <c:v>626</c:v>
                </c:pt>
                <c:pt idx="158">
                  <c:v>1058</c:v>
                </c:pt>
                <c:pt idx="159">
                  <c:v>867</c:v>
                </c:pt>
                <c:pt idx="160">
                  <c:v>979</c:v>
                </c:pt>
                <c:pt idx="161">
                  <c:v>1088</c:v>
                </c:pt>
                <c:pt idx="162">
                  <c:v>1898</c:v>
                </c:pt>
                <c:pt idx="163">
                  <c:v>562</c:v>
                </c:pt>
                <c:pt idx="164">
                  <c:v>1462</c:v>
                </c:pt>
                <c:pt idx="165">
                  <c:v>994</c:v>
                </c:pt>
                <c:pt idx="166">
                  <c:v>871</c:v>
                </c:pt>
                <c:pt idx="167">
                  <c:v>1215</c:v>
                </c:pt>
                <c:pt idx="168">
                  <c:v>1403</c:v>
                </c:pt>
                <c:pt idx="169">
                  <c:v>2048</c:v>
                </c:pt>
                <c:pt idx="170">
                  <c:v>1991</c:v>
                </c:pt>
                <c:pt idx="171">
                  <c:v>936</c:v>
                </c:pt>
                <c:pt idx="172">
                  <c:v>1624</c:v>
                </c:pt>
                <c:pt idx="173">
                  <c:v>920</c:v>
                </c:pt>
                <c:pt idx="174">
                  <c:v>2454</c:v>
                </c:pt>
                <c:pt idx="175">
                  <c:v>820</c:v>
                </c:pt>
                <c:pt idx="176">
                  <c:v>1396</c:v>
                </c:pt>
                <c:pt idx="177">
                  <c:v>981</c:v>
                </c:pt>
                <c:pt idx="178">
                  <c:v>3039</c:v>
                </c:pt>
                <c:pt idx="179">
                  <c:v>2812</c:v>
                </c:pt>
                <c:pt idx="180">
                  <c:v>3948</c:v>
                </c:pt>
                <c:pt idx="181">
                  <c:v>1722</c:v>
                </c:pt>
                <c:pt idx="182">
                  <c:v>1025</c:v>
                </c:pt>
                <c:pt idx="183">
                  <c:v>897</c:v>
                </c:pt>
                <c:pt idx="184">
                  <c:v>1721</c:v>
                </c:pt>
                <c:pt idx="185">
                  <c:v>1777</c:v>
                </c:pt>
                <c:pt idx="186">
                  <c:v>2675</c:v>
                </c:pt>
                <c:pt idx="187">
                  <c:v>2752</c:v>
                </c:pt>
                <c:pt idx="188">
                  <c:v>3946</c:v>
                </c:pt>
                <c:pt idx="189">
                  <c:v>2828</c:v>
                </c:pt>
                <c:pt idx="190">
                  <c:v>957</c:v>
                </c:pt>
                <c:pt idx="191">
                  <c:v>1697</c:v>
                </c:pt>
                <c:pt idx="192">
                  <c:v>785</c:v>
                </c:pt>
                <c:pt idx="193">
                  <c:v>1740</c:v>
                </c:pt>
                <c:pt idx="194">
                  <c:v>1400</c:v>
                </c:pt>
                <c:pt idx="195">
                  <c:v>770</c:v>
                </c:pt>
                <c:pt idx="196">
                  <c:v>1717</c:v>
                </c:pt>
                <c:pt idx="197">
                  <c:v>1391</c:v>
                </c:pt>
                <c:pt idx="198">
                  <c:v>1859</c:v>
                </c:pt>
                <c:pt idx="199">
                  <c:v>2892</c:v>
                </c:pt>
                <c:pt idx="200">
                  <c:v>1933</c:v>
                </c:pt>
                <c:pt idx="201">
                  <c:v>518</c:v>
                </c:pt>
                <c:pt idx="202">
                  <c:v>766</c:v>
                </c:pt>
                <c:pt idx="203">
                  <c:v>519</c:v>
                </c:pt>
                <c:pt idx="204">
                  <c:v>551</c:v>
                </c:pt>
                <c:pt idx="205">
                  <c:v>760</c:v>
                </c:pt>
                <c:pt idx="206">
                  <c:v>450</c:v>
                </c:pt>
                <c:pt idx="207">
                  <c:v>950</c:v>
                </c:pt>
                <c:pt idx="208">
                  <c:v>1183</c:v>
                </c:pt>
                <c:pt idx="209">
                  <c:v>473</c:v>
                </c:pt>
                <c:pt idx="210">
                  <c:v>1715</c:v>
                </c:pt>
                <c:pt idx="211">
                  <c:v>1192</c:v>
                </c:pt>
                <c:pt idx="212">
                  <c:v>896</c:v>
                </c:pt>
                <c:pt idx="213">
                  <c:v>1141</c:v>
                </c:pt>
                <c:pt idx="214">
                  <c:v>539</c:v>
                </c:pt>
                <c:pt idx="215">
                  <c:v>378</c:v>
                </c:pt>
                <c:pt idx="216">
                  <c:v>933</c:v>
                </c:pt>
                <c:pt idx="217">
                  <c:v>876</c:v>
                </c:pt>
                <c:pt idx="218">
                  <c:v>854</c:v>
                </c:pt>
                <c:pt idx="219">
                  <c:v>618</c:v>
                </c:pt>
                <c:pt idx="220">
                  <c:v>596</c:v>
                </c:pt>
                <c:pt idx="221">
                  <c:v>1463</c:v>
                </c:pt>
                <c:pt idx="222">
                  <c:v>1512</c:v>
                </c:pt>
                <c:pt idx="223">
                  <c:v>936</c:v>
                </c:pt>
                <c:pt idx="224">
                  <c:v>1800</c:v>
                </c:pt>
                <c:pt idx="225">
                  <c:v>801</c:v>
                </c:pt>
                <c:pt idx="226">
                  <c:v>1400</c:v>
                </c:pt>
                <c:pt idx="227">
                  <c:v>2774</c:v>
                </c:pt>
                <c:pt idx="228">
                  <c:v>1979</c:v>
                </c:pt>
                <c:pt idx="229">
                  <c:v>1306</c:v>
                </c:pt>
                <c:pt idx="230">
                  <c:v>1110</c:v>
                </c:pt>
                <c:pt idx="231">
                  <c:v>886</c:v>
                </c:pt>
                <c:pt idx="232">
                  <c:v>1152</c:v>
                </c:pt>
                <c:pt idx="233">
                  <c:v>1046</c:v>
                </c:pt>
                <c:pt idx="234">
                  <c:v>715</c:v>
                </c:pt>
                <c:pt idx="235">
                  <c:v>1269</c:v>
                </c:pt>
                <c:pt idx="236">
                  <c:v>724</c:v>
                </c:pt>
                <c:pt idx="237">
                  <c:v>1678</c:v>
                </c:pt>
                <c:pt idx="238">
                  <c:v>1764</c:v>
                </c:pt>
                <c:pt idx="239">
                  <c:v>879</c:v>
                </c:pt>
                <c:pt idx="240">
                  <c:v>1722</c:v>
                </c:pt>
                <c:pt idx="241">
                  <c:v>3533</c:v>
                </c:pt>
                <c:pt idx="242">
                  <c:v>2044</c:v>
                </c:pt>
                <c:pt idx="243">
                  <c:v>1491</c:v>
                </c:pt>
                <c:pt idx="244">
                  <c:v>1108</c:v>
                </c:pt>
                <c:pt idx="245">
                  <c:v>592</c:v>
                </c:pt>
                <c:pt idx="246">
                  <c:v>980</c:v>
                </c:pt>
                <c:pt idx="247">
                  <c:v>325</c:v>
                </c:pt>
                <c:pt idx="248">
                  <c:v>587</c:v>
                </c:pt>
                <c:pt idx="249">
                  <c:v>683</c:v>
                </c:pt>
                <c:pt idx="250">
                  <c:v>758</c:v>
                </c:pt>
                <c:pt idx="251">
                  <c:v>1906</c:v>
                </c:pt>
                <c:pt idx="252">
                  <c:v>1271</c:v>
                </c:pt>
                <c:pt idx="253">
                  <c:v>1342</c:v>
                </c:pt>
                <c:pt idx="254">
                  <c:v>1701</c:v>
                </c:pt>
                <c:pt idx="255">
                  <c:v>1137</c:v>
                </c:pt>
                <c:pt idx="256">
                  <c:v>1994</c:v>
                </c:pt>
                <c:pt idx="257">
                  <c:v>1314</c:v>
                </c:pt>
                <c:pt idx="258">
                  <c:v>681</c:v>
                </c:pt>
                <c:pt idx="259">
                  <c:v>951</c:v>
                </c:pt>
                <c:pt idx="260">
                  <c:v>1262</c:v>
                </c:pt>
                <c:pt idx="261">
                  <c:v>575</c:v>
                </c:pt>
                <c:pt idx="262">
                  <c:v>1029</c:v>
                </c:pt>
                <c:pt idx="263">
                  <c:v>1527</c:v>
                </c:pt>
                <c:pt idx="264">
                  <c:v>1783</c:v>
                </c:pt>
                <c:pt idx="265">
                  <c:v>627</c:v>
                </c:pt>
                <c:pt idx="266">
                  <c:v>892</c:v>
                </c:pt>
                <c:pt idx="267">
                  <c:v>887</c:v>
                </c:pt>
                <c:pt idx="268">
                  <c:v>1365</c:v>
                </c:pt>
                <c:pt idx="269">
                  <c:v>1904</c:v>
                </c:pt>
                <c:pt idx="270">
                  <c:v>2337</c:v>
                </c:pt>
                <c:pt idx="271">
                  <c:v>3404</c:v>
                </c:pt>
              </c:numCache>
            </c:numRef>
          </c:val>
          <c:extLst>
            <c:ext xmlns:c16="http://schemas.microsoft.com/office/drawing/2014/chart" uri="{C3380CC4-5D6E-409C-BE32-E72D297353CC}">
              <c16:uniqueId val="{00000000-9A05-4DE8-BD52-9C455AB3902F}"/>
            </c:ext>
          </c:extLst>
        </c:ser>
        <c:dLbls>
          <c:showLegendKey val="0"/>
          <c:showVal val="0"/>
          <c:showCatName val="0"/>
          <c:showSerName val="0"/>
          <c:showPercent val="0"/>
          <c:showBubbleSize val="0"/>
        </c:dLbls>
        <c:gapWidth val="0"/>
        <c:overlap val="100"/>
        <c:axId val="519108240"/>
        <c:axId val="519107280"/>
      </c:barChart>
      <c:lineChart>
        <c:grouping val="standard"/>
        <c:varyColors val="0"/>
        <c:ser>
          <c:idx val="0"/>
          <c:order val="0"/>
          <c:tx>
            <c:strRef>
              <c:f>daily_8h45_itd!$F$1</c:f>
              <c:strCache>
                <c:ptCount val="1"/>
                <c:pt idx="0">
                  <c:v>close</c:v>
                </c:pt>
              </c:strCache>
            </c:strRef>
          </c:tx>
          <c:spPr>
            <a:ln w="19050" cap="rnd">
              <a:solidFill>
                <a:srgbClr val="054372"/>
              </a:solidFill>
              <a:round/>
            </a:ln>
            <a:effectLst/>
          </c:spPr>
          <c:marker>
            <c:symbol val="none"/>
          </c:marker>
          <c:cat>
            <c:numRef>
              <c:f>daily_8h45_itd!$A$2:$A$273</c:f>
              <c:numCache>
                <c:formatCode>m/d/yyyy\ h:mm</c:formatCode>
                <c:ptCount val="272"/>
                <c:pt idx="0">
                  <c:v>45874.625</c:v>
                </c:pt>
                <c:pt idx="1">
                  <c:v>45874.624305555553</c:v>
                </c:pt>
                <c:pt idx="2">
                  <c:v>45874.623611111114</c:v>
                </c:pt>
                <c:pt idx="3">
                  <c:v>45874.622916666667</c:v>
                </c:pt>
                <c:pt idx="4">
                  <c:v>45874.62222222222</c:v>
                </c:pt>
                <c:pt idx="5">
                  <c:v>45874.621527777781</c:v>
                </c:pt>
                <c:pt idx="6">
                  <c:v>45874.620833333334</c:v>
                </c:pt>
                <c:pt idx="7">
                  <c:v>45874.620138888888</c:v>
                </c:pt>
                <c:pt idx="8">
                  <c:v>45874.619444444441</c:v>
                </c:pt>
                <c:pt idx="9">
                  <c:v>45874.618750000001</c:v>
                </c:pt>
                <c:pt idx="10">
                  <c:v>45874.618055555555</c:v>
                </c:pt>
                <c:pt idx="11">
                  <c:v>45874.617361111108</c:v>
                </c:pt>
                <c:pt idx="12">
                  <c:v>45874.616666666669</c:v>
                </c:pt>
                <c:pt idx="13">
                  <c:v>45874.615972222222</c:v>
                </c:pt>
                <c:pt idx="14">
                  <c:v>45874.615277777775</c:v>
                </c:pt>
                <c:pt idx="15">
                  <c:v>45874.614583333336</c:v>
                </c:pt>
                <c:pt idx="16">
                  <c:v>45874.613888888889</c:v>
                </c:pt>
                <c:pt idx="17">
                  <c:v>45874.613194444442</c:v>
                </c:pt>
                <c:pt idx="18">
                  <c:v>45874.612500000003</c:v>
                </c:pt>
                <c:pt idx="19">
                  <c:v>45874.611805555556</c:v>
                </c:pt>
                <c:pt idx="20">
                  <c:v>45874.611111111109</c:v>
                </c:pt>
                <c:pt idx="21">
                  <c:v>45874.61041666667</c:v>
                </c:pt>
                <c:pt idx="22">
                  <c:v>45874.609722222223</c:v>
                </c:pt>
                <c:pt idx="23">
                  <c:v>45874.609027777777</c:v>
                </c:pt>
                <c:pt idx="24">
                  <c:v>45874.60833333333</c:v>
                </c:pt>
                <c:pt idx="25">
                  <c:v>45874.607638888891</c:v>
                </c:pt>
                <c:pt idx="26">
                  <c:v>45874.606944444444</c:v>
                </c:pt>
                <c:pt idx="27">
                  <c:v>45874.606249999997</c:v>
                </c:pt>
                <c:pt idx="28">
                  <c:v>45874.605555555558</c:v>
                </c:pt>
                <c:pt idx="29">
                  <c:v>45874.604861111111</c:v>
                </c:pt>
                <c:pt idx="30">
                  <c:v>45874.604166666664</c:v>
                </c:pt>
                <c:pt idx="31">
                  <c:v>45874.603472222225</c:v>
                </c:pt>
                <c:pt idx="32">
                  <c:v>45874.602777777778</c:v>
                </c:pt>
                <c:pt idx="33">
                  <c:v>45874.602083333331</c:v>
                </c:pt>
                <c:pt idx="34">
                  <c:v>45874.601388888892</c:v>
                </c:pt>
                <c:pt idx="35">
                  <c:v>45874.600694444445</c:v>
                </c:pt>
                <c:pt idx="36">
                  <c:v>45874.6</c:v>
                </c:pt>
                <c:pt idx="37">
                  <c:v>45874.599305555559</c:v>
                </c:pt>
                <c:pt idx="38">
                  <c:v>45874.598611111112</c:v>
                </c:pt>
                <c:pt idx="39">
                  <c:v>45874.597916666666</c:v>
                </c:pt>
                <c:pt idx="40">
                  <c:v>45874.597222222219</c:v>
                </c:pt>
                <c:pt idx="41">
                  <c:v>45874.59652777778</c:v>
                </c:pt>
                <c:pt idx="42">
                  <c:v>45874.595833333333</c:v>
                </c:pt>
                <c:pt idx="43">
                  <c:v>45874.595138888886</c:v>
                </c:pt>
                <c:pt idx="44">
                  <c:v>45874.594444444447</c:v>
                </c:pt>
                <c:pt idx="45">
                  <c:v>45874.59375</c:v>
                </c:pt>
                <c:pt idx="46">
                  <c:v>45874.593055555553</c:v>
                </c:pt>
                <c:pt idx="47">
                  <c:v>45874.592361111114</c:v>
                </c:pt>
                <c:pt idx="48">
                  <c:v>45874.591666666667</c:v>
                </c:pt>
                <c:pt idx="49">
                  <c:v>45874.59097222222</c:v>
                </c:pt>
                <c:pt idx="50">
                  <c:v>45874.590277777781</c:v>
                </c:pt>
                <c:pt idx="51">
                  <c:v>45874.589583333334</c:v>
                </c:pt>
                <c:pt idx="52">
                  <c:v>45874.588888888888</c:v>
                </c:pt>
                <c:pt idx="53">
                  <c:v>45874.588194444441</c:v>
                </c:pt>
                <c:pt idx="54">
                  <c:v>45874.587500000001</c:v>
                </c:pt>
                <c:pt idx="55">
                  <c:v>45874.586805555555</c:v>
                </c:pt>
                <c:pt idx="56">
                  <c:v>45874.586111111108</c:v>
                </c:pt>
                <c:pt idx="57">
                  <c:v>45874.585416666669</c:v>
                </c:pt>
                <c:pt idx="58">
                  <c:v>45874.584722222222</c:v>
                </c:pt>
                <c:pt idx="59">
                  <c:v>45874.584027777775</c:v>
                </c:pt>
                <c:pt idx="60">
                  <c:v>45874.583333333336</c:v>
                </c:pt>
                <c:pt idx="61">
                  <c:v>45874.582638888889</c:v>
                </c:pt>
                <c:pt idx="62">
                  <c:v>45874.581944444442</c:v>
                </c:pt>
                <c:pt idx="63">
                  <c:v>45874.581250000003</c:v>
                </c:pt>
                <c:pt idx="64">
                  <c:v>45874.580555555556</c:v>
                </c:pt>
                <c:pt idx="65">
                  <c:v>45874.579861111109</c:v>
                </c:pt>
                <c:pt idx="66">
                  <c:v>45874.57916666667</c:v>
                </c:pt>
                <c:pt idx="67">
                  <c:v>45874.578472222223</c:v>
                </c:pt>
                <c:pt idx="68">
                  <c:v>45874.577777777777</c:v>
                </c:pt>
                <c:pt idx="69">
                  <c:v>45874.57708333333</c:v>
                </c:pt>
                <c:pt idx="70">
                  <c:v>45874.576388888891</c:v>
                </c:pt>
                <c:pt idx="71">
                  <c:v>45874.575694444444</c:v>
                </c:pt>
                <c:pt idx="72">
                  <c:v>45874.574999999997</c:v>
                </c:pt>
                <c:pt idx="73">
                  <c:v>45874.574305555558</c:v>
                </c:pt>
                <c:pt idx="74">
                  <c:v>45874.573611111111</c:v>
                </c:pt>
                <c:pt idx="75">
                  <c:v>45874.572916666664</c:v>
                </c:pt>
                <c:pt idx="76">
                  <c:v>45874.572222222225</c:v>
                </c:pt>
                <c:pt idx="77">
                  <c:v>45874.571527777778</c:v>
                </c:pt>
                <c:pt idx="78">
                  <c:v>45874.570833333331</c:v>
                </c:pt>
                <c:pt idx="79">
                  <c:v>45874.570138888892</c:v>
                </c:pt>
                <c:pt idx="80">
                  <c:v>45874.569444444445</c:v>
                </c:pt>
                <c:pt idx="81">
                  <c:v>45874.568749999999</c:v>
                </c:pt>
                <c:pt idx="82">
                  <c:v>45874.568055555559</c:v>
                </c:pt>
                <c:pt idx="83">
                  <c:v>45874.567361111112</c:v>
                </c:pt>
                <c:pt idx="84">
                  <c:v>45874.566666666666</c:v>
                </c:pt>
                <c:pt idx="85">
                  <c:v>45874.565972222219</c:v>
                </c:pt>
                <c:pt idx="86">
                  <c:v>45874.56527777778</c:v>
                </c:pt>
                <c:pt idx="87">
                  <c:v>45874.564583333333</c:v>
                </c:pt>
                <c:pt idx="88">
                  <c:v>45874.563888888886</c:v>
                </c:pt>
                <c:pt idx="89">
                  <c:v>45874.563194444447</c:v>
                </c:pt>
                <c:pt idx="90">
                  <c:v>45874.5625</c:v>
                </c:pt>
                <c:pt idx="91">
                  <c:v>45874.561805555553</c:v>
                </c:pt>
                <c:pt idx="92">
                  <c:v>45874.561111111114</c:v>
                </c:pt>
                <c:pt idx="93">
                  <c:v>45874.560416666667</c:v>
                </c:pt>
                <c:pt idx="94">
                  <c:v>45874.55972222222</c:v>
                </c:pt>
                <c:pt idx="95">
                  <c:v>45874.559027777781</c:v>
                </c:pt>
                <c:pt idx="96">
                  <c:v>45874.558333333334</c:v>
                </c:pt>
                <c:pt idx="97">
                  <c:v>45874.557638888888</c:v>
                </c:pt>
                <c:pt idx="98">
                  <c:v>45874.556944444441</c:v>
                </c:pt>
                <c:pt idx="99">
                  <c:v>45874.556250000001</c:v>
                </c:pt>
                <c:pt idx="100">
                  <c:v>45874.555555555555</c:v>
                </c:pt>
                <c:pt idx="101">
                  <c:v>45874.554861111108</c:v>
                </c:pt>
                <c:pt idx="102">
                  <c:v>45874.554166666669</c:v>
                </c:pt>
                <c:pt idx="103">
                  <c:v>45874.553472222222</c:v>
                </c:pt>
                <c:pt idx="104">
                  <c:v>45874.552777777775</c:v>
                </c:pt>
                <c:pt idx="105">
                  <c:v>45874.552083333336</c:v>
                </c:pt>
                <c:pt idx="106">
                  <c:v>45874.551388888889</c:v>
                </c:pt>
                <c:pt idx="107">
                  <c:v>45874.550694444442</c:v>
                </c:pt>
                <c:pt idx="108">
                  <c:v>45874.55</c:v>
                </c:pt>
                <c:pt idx="109">
                  <c:v>45874.549305555556</c:v>
                </c:pt>
                <c:pt idx="110">
                  <c:v>45874.548611111109</c:v>
                </c:pt>
                <c:pt idx="111">
                  <c:v>45874.54791666667</c:v>
                </c:pt>
                <c:pt idx="112">
                  <c:v>45874.547222222223</c:v>
                </c:pt>
                <c:pt idx="113">
                  <c:v>45874.546527777777</c:v>
                </c:pt>
                <c:pt idx="114">
                  <c:v>45874.54583333333</c:v>
                </c:pt>
                <c:pt idx="115">
                  <c:v>45874.545138888891</c:v>
                </c:pt>
                <c:pt idx="116">
                  <c:v>45874.544444444444</c:v>
                </c:pt>
                <c:pt idx="117">
                  <c:v>45874.543749999997</c:v>
                </c:pt>
                <c:pt idx="118">
                  <c:v>45874.543055555558</c:v>
                </c:pt>
                <c:pt idx="119">
                  <c:v>45874.542361111111</c:v>
                </c:pt>
                <c:pt idx="120">
                  <c:v>45874.541666666664</c:v>
                </c:pt>
                <c:pt idx="121">
                  <c:v>45874.479166666664</c:v>
                </c:pt>
                <c:pt idx="122">
                  <c:v>45874.478472222225</c:v>
                </c:pt>
                <c:pt idx="123">
                  <c:v>45874.477777777778</c:v>
                </c:pt>
                <c:pt idx="124">
                  <c:v>45874.477083333331</c:v>
                </c:pt>
                <c:pt idx="125">
                  <c:v>45874.476388888892</c:v>
                </c:pt>
                <c:pt idx="126">
                  <c:v>45874.475694444445</c:v>
                </c:pt>
                <c:pt idx="127">
                  <c:v>45874.474999999999</c:v>
                </c:pt>
                <c:pt idx="128">
                  <c:v>45874.474305555559</c:v>
                </c:pt>
                <c:pt idx="129">
                  <c:v>45874.473611111112</c:v>
                </c:pt>
                <c:pt idx="130">
                  <c:v>45874.472916666666</c:v>
                </c:pt>
                <c:pt idx="131">
                  <c:v>45874.472222222219</c:v>
                </c:pt>
                <c:pt idx="132">
                  <c:v>45874.47152777778</c:v>
                </c:pt>
                <c:pt idx="133">
                  <c:v>45874.470833333333</c:v>
                </c:pt>
                <c:pt idx="134">
                  <c:v>45874.470138888886</c:v>
                </c:pt>
                <c:pt idx="135">
                  <c:v>45874.469444444447</c:v>
                </c:pt>
                <c:pt idx="136">
                  <c:v>45874.46875</c:v>
                </c:pt>
                <c:pt idx="137">
                  <c:v>45874.468055555553</c:v>
                </c:pt>
                <c:pt idx="138">
                  <c:v>45874.467361111114</c:v>
                </c:pt>
                <c:pt idx="139">
                  <c:v>45874.466666666667</c:v>
                </c:pt>
                <c:pt idx="140">
                  <c:v>45874.46597222222</c:v>
                </c:pt>
                <c:pt idx="141">
                  <c:v>45874.465277777781</c:v>
                </c:pt>
                <c:pt idx="142">
                  <c:v>45874.464583333334</c:v>
                </c:pt>
                <c:pt idx="143">
                  <c:v>45874.463888888888</c:v>
                </c:pt>
                <c:pt idx="144">
                  <c:v>45874.463194444441</c:v>
                </c:pt>
                <c:pt idx="145">
                  <c:v>45874.462500000001</c:v>
                </c:pt>
                <c:pt idx="146">
                  <c:v>45874.461805555555</c:v>
                </c:pt>
                <c:pt idx="147">
                  <c:v>45874.461111111108</c:v>
                </c:pt>
                <c:pt idx="148">
                  <c:v>45874.460416666669</c:v>
                </c:pt>
                <c:pt idx="149">
                  <c:v>45874.459722222222</c:v>
                </c:pt>
                <c:pt idx="150">
                  <c:v>45874.459027777775</c:v>
                </c:pt>
                <c:pt idx="151">
                  <c:v>45874.458333333336</c:v>
                </c:pt>
                <c:pt idx="152">
                  <c:v>45874.457638888889</c:v>
                </c:pt>
                <c:pt idx="153">
                  <c:v>45874.456944444442</c:v>
                </c:pt>
                <c:pt idx="154">
                  <c:v>45874.456250000003</c:v>
                </c:pt>
                <c:pt idx="155">
                  <c:v>45874.455555555556</c:v>
                </c:pt>
                <c:pt idx="156">
                  <c:v>45874.454861111109</c:v>
                </c:pt>
                <c:pt idx="157">
                  <c:v>45874.45416666667</c:v>
                </c:pt>
                <c:pt idx="158">
                  <c:v>45874.453472222223</c:v>
                </c:pt>
                <c:pt idx="159">
                  <c:v>45874.452777777777</c:v>
                </c:pt>
                <c:pt idx="160">
                  <c:v>45874.45208333333</c:v>
                </c:pt>
                <c:pt idx="161">
                  <c:v>45874.451388888891</c:v>
                </c:pt>
                <c:pt idx="162">
                  <c:v>45874.450694444444</c:v>
                </c:pt>
                <c:pt idx="163">
                  <c:v>45874.45</c:v>
                </c:pt>
                <c:pt idx="164">
                  <c:v>45874.449305555558</c:v>
                </c:pt>
                <c:pt idx="165">
                  <c:v>45874.448611111111</c:v>
                </c:pt>
                <c:pt idx="166">
                  <c:v>45874.447916666664</c:v>
                </c:pt>
                <c:pt idx="167">
                  <c:v>45874.447222222225</c:v>
                </c:pt>
                <c:pt idx="168">
                  <c:v>45874.446527777778</c:v>
                </c:pt>
                <c:pt idx="169">
                  <c:v>45874.445833333331</c:v>
                </c:pt>
                <c:pt idx="170">
                  <c:v>45874.445138888892</c:v>
                </c:pt>
                <c:pt idx="171">
                  <c:v>45874.444444444445</c:v>
                </c:pt>
                <c:pt idx="172">
                  <c:v>45874.443749999999</c:v>
                </c:pt>
                <c:pt idx="173">
                  <c:v>45874.443055555559</c:v>
                </c:pt>
                <c:pt idx="174">
                  <c:v>45874.442361111112</c:v>
                </c:pt>
                <c:pt idx="175">
                  <c:v>45874.441666666666</c:v>
                </c:pt>
                <c:pt idx="176">
                  <c:v>45874.440972222219</c:v>
                </c:pt>
                <c:pt idx="177">
                  <c:v>45874.44027777778</c:v>
                </c:pt>
                <c:pt idx="178">
                  <c:v>45874.439583333333</c:v>
                </c:pt>
                <c:pt idx="179">
                  <c:v>45874.438888888886</c:v>
                </c:pt>
                <c:pt idx="180">
                  <c:v>45874.438194444447</c:v>
                </c:pt>
                <c:pt idx="181">
                  <c:v>45874.4375</c:v>
                </c:pt>
                <c:pt idx="182">
                  <c:v>45874.436805555553</c:v>
                </c:pt>
                <c:pt idx="183">
                  <c:v>45874.436111111114</c:v>
                </c:pt>
                <c:pt idx="184">
                  <c:v>45874.435416666667</c:v>
                </c:pt>
                <c:pt idx="185">
                  <c:v>45874.43472222222</c:v>
                </c:pt>
                <c:pt idx="186">
                  <c:v>45874.434027777781</c:v>
                </c:pt>
                <c:pt idx="187">
                  <c:v>45874.433333333334</c:v>
                </c:pt>
                <c:pt idx="188">
                  <c:v>45874.432638888888</c:v>
                </c:pt>
                <c:pt idx="189">
                  <c:v>45874.431944444441</c:v>
                </c:pt>
                <c:pt idx="190">
                  <c:v>45874.431250000001</c:v>
                </c:pt>
                <c:pt idx="191">
                  <c:v>45874.430555555555</c:v>
                </c:pt>
                <c:pt idx="192">
                  <c:v>45874.429861111108</c:v>
                </c:pt>
                <c:pt idx="193">
                  <c:v>45874.429166666669</c:v>
                </c:pt>
                <c:pt idx="194">
                  <c:v>45874.428472222222</c:v>
                </c:pt>
                <c:pt idx="195">
                  <c:v>45874.427777777775</c:v>
                </c:pt>
                <c:pt idx="196">
                  <c:v>45874.427083333336</c:v>
                </c:pt>
                <c:pt idx="197">
                  <c:v>45874.426388888889</c:v>
                </c:pt>
                <c:pt idx="198">
                  <c:v>45874.425694444442</c:v>
                </c:pt>
                <c:pt idx="199">
                  <c:v>45874.425000000003</c:v>
                </c:pt>
                <c:pt idx="200">
                  <c:v>45874.424305555556</c:v>
                </c:pt>
                <c:pt idx="201">
                  <c:v>45874.423611111109</c:v>
                </c:pt>
                <c:pt idx="202">
                  <c:v>45874.42291666667</c:v>
                </c:pt>
                <c:pt idx="203">
                  <c:v>45874.422222222223</c:v>
                </c:pt>
                <c:pt idx="204">
                  <c:v>45874.421527777777</c:v>
                </c:pt>
                <c:pt idx="205">
                  <c:v>45874.42083333333</c:v>
                </c:pt>
                <c:pt idx="206">
                  <c:v>45874.420138888891</c:v>
                </c:pt>
                <c:pt idx="207">
                  <c:v>45874.419444444444</c:v>
                </c:pt>
                <c:pt idx="208">
                  <c:v>45874.418749999997</c:v>
                </c:pt>
                <c:pt idx="209">
                  <c:v>45874.418055555558</c:v>
                </c:pt>
                <c:pt idx="210">
                  <c:v>45874.417361111111</c:v>
                </c:pt>
                <c:pt idx="211">
                  <c:v>45874.416666666664</c:v>
                </c:pt>
                <c:pt idx="212">
                  <c:v>45874.415972222225</c:v>
                </c:pt>
                <c:pt idx="213">
                  <c:v>45874.415277777778</c:v>
                </c:pt>
                <c:pt idx="214">
                  <c:v>45874.414583333331</c:v>
                </c:pt>
                <c:pt idx="215">
                  <c:v>45874.413888888892</c:v>
                </c:pt>
                <c:pt idx="216">
                  <c:v>45874.413194444445</c:v>
                </c:pt>
                <c:pt idx="217">
                  <c:v>45874.412499999999</c:v>
                </c:pt>
                <c:pt idx="218">
                  <c:v>45874.411805555559</c:v>
                </c:pt>
                <c:pt idx="219">
                  <c:v>45874.411111111112</c:v>
                </c:pt>
                <c:pt idx="220">
                  <c:v>45874.410416666666</c:v>
                </c:pt>
                <c:pt idx="221">
                  <c:v>45874.409722222219</c:v>
                </c:pt>
                <c:pt idx="222">
                  <c:v>45874.40902777778</c:v>
                </c:pt>
                <c:pt idx="223">
                  <c:v>45874.408333333333</c:v>
                </c:pt>
                <c:pt idx="224">
                  <c:v>45874.407638888886</c:v>
                </c:pt>
                <c:pt idx="225">
                  <c:v>45874.406944444447</c:v>
                </c:pt>
                <c:pt idx="226">
                  <c:v>45874.40625</c:v>
                </c:pt>
                <c:pt idx="227">
                  <c:v>45874.405555555553</c:v>
                </c:pt>
                <c:pt idx="228">
                  <c:v>45874.404861111114</c:v>
                </c:pt>
                <c:pt idx="229">
                  <c:v>45874.404166666667</c:v>
                </c:pt>
                <c:pt idx="230">
                  <c:v>45874.40347222222</c:v>
                </c:pt>
                <c:pt idx="231">
                  <c:v>45874.402777777781</c:v>
                </c:pt>
                <c:pt idx="232">
                  <c:v>45874.402083333334</c:v>
                </c:pt>
                <c:pt idx="233">
                  <c:v>45874.401388888888</c:v>
                </c:pt>
                <c:pt idx="234">
                  <c:v>45874.400694444441</c:v>
                </c:pt>
                <c:pt idx="235">
                  <c:v>45874.400000000001</c:v>
                </c:pt>
                <c:pt idx="236">
                  <c:v>45874.399305555555</c:v>
                </c:pt>
                <c:pt idx="237">
                  <c:v>45874.398611111108</c:v>
                </c:pt>
                <c:pt idx="238">
                  <c:v>45874.397916666669</c:v>
                </c:pt>
                <c:pt idx="239">
                  <c:v>45874.397222222222</c:v>
                </c:pt>
                <c:pt idx="240">
                  <c:v>45874.396527777775</c:v>
                </c:pt>
                <c:pt idx="241">
                  <c:v>45874.395833333336</c:v>
                </c:pt>
                <c:pt idx="242">
                  <c:v>45874.395138888889</c:v>
                </c:pt>
                <c:pt idx="243">
                  <c:v>45874.394444444442</c:v>
                </c:pt>
                <c:pt idx="244">
                  <c:v>45874.393750000003</c:v>
                </c:pt>
                <c:pt idx="245">
                  <c:v>45874.393055555556</c:v>
                </c:pt>
                <c:pt idx="246">
                  <c:v>45874.392361111109</c:v>
                </c:pt>
                <c:pt idx="247">
                  <c:v>45874.39166666667</c:v>
                </c:pt>
                <c:pt idx="248">
                  <c:v>45874.390972222223</c:v>
                </c:pt>
                <c:pt idx="249">
                  <c:v>45874.390277777777</c:v>
                </c:pt>
                <c:pt idx="250">
                  <c:v>45874.38958333333</c:v>
                </c:pt>
                <c:pt idx="251">
                  <c:v>45874.388888888891</c:v>
                </c:pt>
                <c:pt idx="252">
                  <c:v>45874.388194444444</c:v>
                </c:pt>
                <c:pt idx="253">
                  <c:v>45874.387499999997</c:v>
                </c:pt>
                <c:pt idx="254">
                  <c:v>45874.386805555558</c:v>
                </c:pt>
                <c:pt idx="255">
                  <c:v>45874.386111111111</c:v>
                </c:pt>
                <c:pt idx="256">
                  <c:v>45874.385416666664</c:v>
                </c:pt>
                <c:pt idx="257">
                  <c:v>45874.384722222225</c:v>
                </c:pt>
                <c:pt idx="258">
                  <c:v>45874.384027777778</c:v>
                </c:pt>
                <c:pt idx="259">
                  <c:v>45874.383333333331</c:v>
                </c:pt>
                <c:pt idx="260">
                  <c:v>45874.382638888892</c:v>
                </c:pt>
                <c:pt idx="261">
                  <c:v>45874.381944444445</c:v>
                </c:pt>
                <c:pt idx="262">
                  <c:v>45874.381249999999</c:v>
                </c:pt>
                <c:pt idx="263">
                  <c:v>45874.380555555559</c:v>
                </c:pt>
                <c:pt idx="264">
                  <c:v>45874.379861111112</c:v>
                </c:pt>
                <c:pt idx="265">
                  <c:v>45874.379166666666</c:v>
                </c:pt>
                <c:pt idx="266">
                  <c:v>45874.378472222219</c:v>
                </c:pt>
                <c:pt idx="267">
                  <c:v>45874.37777777778</c:v>
                </c:pt>
                <c:pt idx="268">
                  <c:v>45874.377083333333</c:v>
                </c:pt>
                <c:pt idx="269">
                  <c:v>45874.376388888886</c:v>
                </c:pt>
                <c:pt idx="270">
                  <c:v>45874.375694444447</c:v>
                </c:pt>
                <c:pt idx="271">
                  <c:v>45874.375</c:v>
                </c:pt>
              </c:numCache>
            </c:numRef>
          </c:cat>
          <c:val>
            <c:numRef>
              <c:f>daily_8h45_itd!$F$2:$F$273</c:f>
              <c:numCache>
                <c:formatCode>General</c:formatCode>
                <c:ptCount val="272"/>
                <c:pt idx="0">
                  <c:v>1689.5999755859375</c:v>
                </c:pt>
                <c:pt idx="1">
                  <c:v>1689.5999755859375</c:v>
                </c:pt>
                <c:pt idx="2">
                  <c:v>1689.5999755859375</c:v>
                </c:pt>
                <c:pt idx="3">
                  <c:v>1689.5999755859375</c:v>
                </c:pt>
                <c:pt idx="4">
                  <c:v>1689.5999755859375</c:v>
                </c:pt>
                <c:pt idx="5">
                  <c:v>1689.5999755859375</c:v>
                </c:pt>
                <c:pt idx="6">
                  <c:v>1689.5999755859375</c:v>
                </c:pt>
                <c:pt idx="7">
                  <c:v>1689.5999755859375</c:v>
                </c:pt>
                <c:pt idx="8">
                  <c:v>1689.5999755859375</c:v>
                </c:pt>
                <c:pt idx="9">
                  <c:v>1689.5999755859375</c:v>
                </c:pt>
                <c:pt idx="10">
                  <c:v>1689.5999755859375</c:v>
                </c:pt>
                <c:pt idx="11">
                  <c:v>1689.5999755859375</c:v>
                </c:pt>
                <c:pt idx="12">
                  <c:v>1689.5999755859375</c:v>
                </c:pt>
                <c:pt idx="13">
                  <c:v>1689.5999755859375</c:v>
                </c:pt>
                <c:pt idx="14">
                  <c:v>1689.5999755859375</c:v>
                </c:pt>
                <c:pt idx="15">
                  <c:v>1689.5999755859375</c:v>
                </c:pt>
                <c:pt idx="16">
                  <c:v>1685.0999755859375</c:v>
                </c:pt>
                <c:pt idx="17">
                  <c:v>1685.0999755859375</c:v>
                </c:pt>
                <c:pt idx="18">
                  <c:v>1685.0999755859375</c:v>
                </c:pt>
                <c:pt idx="19">
                  <c:v>1685.0999755859375</c:v>
                </c:pt>
                <c:pt idx="20">
                  <c:v>1685.0999755859375</c:v>
                </c:pt>
                <c:pt idx="21">
                  <c:v>1685.0999755859375</c:v>
                </c:pt>
                <c:pt idx="22">
                  <c:v>1685.0999755859375</c:v>
                </c:pt>
                <c:pt idx="23">
                  <c:v>1685.0999755859375</c:v>
                </c:pt>
                <c:pt idx="24">
                  <c:v>1685.0999755859375</c:v>
                </c:pt>
                <c:pt idx="25">
                  <c:v>1685.0999755859375</c:v>
                </c:pt>
                <c:pt idx="26">
                  <c:v>1685.0999755859375</c:v>
                </c:pt>
                <c:pt idx="27">
                  <c:v>1685.0999755859375</c:v>
                </c:pt>
                <c:pt idx="28">
                  <c:v>1685.0999755859375</c:v>
                </c:pt>
                <c:pt idx="29">
                  <c:v>1685.0999755859375</c:v>
                </c:pt>
                <c:pt idx="30">
                  <c:v>1685.0999755859375</c:v>
                </c:pt>
                <c:pt idx="31">
                  <c:v>1685.0999755859375</c:v>
                </c:pt>
                <c:pt idx="32">
                  <c:v>1650</c:v>
                </c:pt>
                <c:pt idx="33">
                  <c:v>1641.300048828125</c:v>
                </c:pt>
                <c:pt idx="34">
                  <c:v>1640.800048828125</c:v>
                </c:pt>
                <c:pt idx="35">
                  <c:v>1650.5</c:v>
                </c:pt>
                <c:pt idx="36">
                  <c:v>1644</c:v>
                </c:pt>
                <c:pt idx="37">
                  <c:v>1656.699951171875</c:v>
                </c:pt>
                <c:pt idx="38">
                  <c:v>1669.9000244140625</c:v>
                </c:pt>
                <c:pt idx="39">
                  <c:v>1663.5999755859375</c:v>
                </c:pt>
                <c:pt idx="40">
                  <c:v>1680.800048828125</c:v>
                </c:pt>
                <c:pt idx="41">
                  <c:v>1686.199951171875</c:v>
                </c:pt>
                <c:pt idx="42">
                  <c:v>1697.0999755859375</c:v>
                </c:pt>
                <c:pt idx="43">
                  <c:v>1698.300048828125</c:v>
                </c:pt>
                <c:pt idx="44">
                  <c:v>1704</c:v>
                </c:pt>
                <c:pt idx="45">
                  <c:v>1707.5</c:v>
                </c:pt>
                <c:pt idx="46">
                  <c:v>1708</c:v>
                </c:pt>
                <c:pt idx="47">
                  <c:v>1704.300048828125</c:v>
                </c:pt>
                <c:pt idx="48">
                  <c:v>1701.800048828125</c:v>
                </c:pt>
                <c:pt idx="49">
                  <c:v>1702</c:v>
                </c:pt>
                <c:pt idx="50">
                  <c:v>1704</c:v>
                </c:pt>
                <c:pt idx="51">
                  <c:v>1703</c:v>
                </c:pt>
                <c:pt idx="52">
                  <c:v>1701</c:v>
                </c:pt>
                <c:pt idx="53">
                  <c:v>1697.5</c:v>
                </c:pt>
                <c:pt idx="54">
                  <c:v>1706.0999755859375</c:v>
                </c:pt>
                <c:pt idx="55">
                  <c:v>1709.199951171875</c:v>
                </c:pt>
                <c:pt idx="56">
                  <c:v>1715.9000244140625</c:v>
                </c:pt>
                <c:pt idx="57">
                  <c:v>1716.199951171875</c:v>
                </c:pt>
                <c:pt idx="58">
                  <c:v>1714.800048828125</c:v>
                </c:pt>
                <c:pt idx="59">
                  <c:v>1726.9000244140625</c:v>
                </c:pt>
                <c:pt idx="60">
                  <c:v>1729</c:v>
                </c:pt>
                <c:pt idx="61">
                  <c:v>1734.300048828125</c:v>
                </c:pt>
                <c:pt idx="62">
                  <c:v>1734.300048828125</c:v>
                </c:pt>
                <c:pt idx="63">
                  <c:v>1734</c:v>
                </c:pt>
                <c:pt idx="64">
                  <c:v>1730.5999755859375</c:v>
                </c:pt>
                <c:pt idx="65">
                  <c:v>1728.5999755859375</c:v>
                </c:pt>
                <c:pt idx="66">
                  <c:v>1729</c:v>
                </c:pt>
                <c:pt idx="67">
                  <c:v>1728.5999755859375</c:v>
                </c:pt>
                <c:pt idx="68">
                  <c:v>1732</c:v>
                </c:pt>
                <c:pt idx="69">
                  <c:v>1727.9000244140625</c:v>
                </c:pt>
                <c:pt idx="70">
                  <c:v>1726.9000244140625</c:v>
                </c:pt>
                <c:pt idx="71">
                  <c:v>1726.4000244140625</c:v>
                </c:pt>
                <c:pt idx="72">
                  <c:v>1727.800048828125</c:v>
                </c:pt>
                <c:pt idx="73">
                  <c:v>1720.0999755859375</c:v>
                </c:pt>
                <c:pt idx="74">
                  <c:v>1716.9000244140625</c:v>
                </c:pt>
                <c:pt idx="75">
                  <c:v>1717</c:v>
                </c:pt>
                <c:pt idx="76">
                  <c:v>1714.0999755859375</c:v>
                </c:pt>
                <c:pt idx="77">
                  <c:v>1713.0999755859375</c:v>
                </c:pt>
                <c:pt idx="78">
                  <c:v>1713.800048828125</c:v>
                </c:pt>
                <c:pt idx="79">
                  <c:v>1713.5</c:v>
                </c:pt>
                <c:pt idx="80">
                  <c:v>1713.199951171875</c:v>
                </c:pt>
                <c:pt idx="81">
                  <c:v>1712</c:v>
                </c:pt>
                <c:pt idx="82">
                  <c:v>1711.4000244140625</c:v>
                </c:pt>
                <c:pt idx="83">
                  <c:v>1709.5999755859375</c:v>
                </c:pt>
                <c:pt idx="84">
                  <c:v>1708.0999755859375</c:v>
                </c:pt>
                <c:pt idx="85">
                  <c:v>1708</c:v>
                </c:pt>
                <c:pt idx="86">
                  <c:v>1705.9000244140625</c:v>
                </c:pt>
                <c:pt idx="87">
                  <c:v>1705</c:v>
                </c:pt>
                <c:pt idx="88">
                  <c:v>1706.4000244140625</c:v>
                </c:pt>
                <c:pt idx="89">
                  <c:v>1708.4000244140625</c:v>
                </c:pt>
                <c:pt idx="90">
                  <c:v>1705.5999755859375</c:v>
                </c:pt>
                <c:pt idx="91">
                  <c:v>1705</c:v>
                </c:pt>
                <c:pt idx="92">
                  <c:v>1704</c:v>
                </c:pt>
                <c:pt idx="93">
                  <c:v>1703.9000244140625</c:v>
                </c:pt>
                <c:pt idx="94">
                  <c:v>1704.199951171875</c:v>
                </c:pt>
                <c:pt idx="95">
                  <c:v>1705.5999755859375</c:v>
                </c:pt>
                <c:pt idx="96">
                  <c:v>1704.800048828125</c:v>
                </c:pt>
                <c:pt idx="97">
                  <c:v>1702.5999755859375</c:v>
                </c:pt>
                <c:pt idx="98">
                  <c:v>1701.9000244140625</c:v>
                </c:pt>
                <c:pt idx="99">
                  <c:v>1705.0999755859375</c:v>
                </c:pt>
                <c:pt idx="100">
                  <c:v>1706.0999755859375</c:v>
                </c:pt>
                <c:pt idx="101">
                  <c:v>1703.800048828125</c:v>
                </c:pt>
                <c:pt idx="102">
                  <c:v>1706.5</c:v>
                </c:pt>
                <c:pt idx="103">
                  <c:v>1705.800048828125</c:v>
                </c:pt>
                <c:pt idx="104">
                  <c:v>1708.0999755859375</c:v>
                </c:pt>
                <c:pt idx="105">
                  <c:v>1706.699951171875</c:v>
                </c:pt>
                <c:pt idx="106">
                  <c:v>1705.300048828125</c:v>
                </c:pt>
                <c:pt idx="107">
                  <c:v>1703.5</c:v>
                </c:pt>
                <c:pt idx="108">
                  <c:v>1701.800048828125</c:v>
                </c:pt>
                <c:pt idx="109">
                  <c:v>1702.300048828125</c:v>
                </c:pt>
                <c:pt idx="110">
                  <c:v>1701</c:v>
                </c:pt>
                <c:pt idx="111">
                  <c:v>1699.199951171875</c:v>
                </c:pt>
                <c:pt idx="112">
                  <c:v>1698.0999755859375</c:v>
                </c:pt>
                <c:pt idx="113">
                  <c:v>1699.699951171875</c:v>
                </c:pt>
                <c:pt idx="114">
                  <c:v>1698.199951171875</c:v>
                </c:pt>
                <c:pt idx="115">
                  <c:v>1697.199951171875</c:v>
                </c:pt>
                <c:pt idx="116">
                  <c:v>1697.699951171875</c:v>
                </c:pt>
                <c:pt idx="117">
                  <c:v>1696.300048828125</c:v>
                </c:pt>
                <c:pt idx="118">
                  <c:v>1693.9000244140625</c:v>
                </c:pt>
                <c:pt idx="119">
                  <c:v>1692.800048828125</c:v>
                </c:pt>
                <c:pt idx="120">
                  <c:v>1692.300048828125</c:v>
                </c:pt>
                <c:pt idx="121">
                  <c:v>1692.5</c:v>
                </c:pt>
                <c:pt idx="122">
                  <c:v>1692.5</c:v>
                </c:pt>
                <c:pt idx="123">
                  <c:v>1691.5999755859375</c:v>
                </c:pt>
                <c:pt idx="124">
                  <c:v>1692.199951171875</c:v>
                </c:pt>
                <c:pt idx="125">
                  <c:v>1691.9000244140625</c:v>
                </c:pt>
                <c:pt idx="126">
                  <c:v>1691.300048828125</c:v>
                </c:pt>
                <c:pt idx="127">
                  <c:v>1690.800048828125</c:v>
                </c:pt>
                <c:pt idx="128">
                  <c:v>1692.199951171875</c:v>
                </c:pt>
                <c:pt idx="129">
                  <c:v>1692.699951171875</c:v>
                </c:pt>
                <c:pt idx="130">
                  <c:v>1692.4000244140625</c:v>
                </c:pt>
                <c:pt idx="131">
                  <c:v>1693.5999755859375</c:v>
                </c:pt>
                <c:pt idx="132">
                  <c:v>1692.5</c:v>
                </c:pt>
                <c:pt idx="133">
                  <c:v>1691.4000244140625</c:v>
                </c:pt>
                <c:pt idx="134">
                  <c:v>1693.5999755859375</c:v>
                </c:pt>
                <c:pt idx="135">
                  <c:v>1695</c:v>
                </c:pt>
                <c:pt idx="136">
                  <c:v>1695.5999755859375</c:v>
                </c:pt>
                <c:pt idx="137">
                  <c:v>1696.800048828125</c:v>
                </c:pt>
                <c:pt idx="138">
                  <c:v>1695.300048828125</c:v>
                </c:pt>
                <c:pt idx="139">
                  <c:v>1697.5999755859375</c:v>
                </c:pt>
                <c:pt idx="140">
                  <c:v>1697.9000244140625</c:v>
                </c:pt>
                <c:pt idx="141">
                  <c:v>1697.199951171875</c:v>
                </c:pt>
                <c:pt idx="142">
                  <c:v>1696.5</c:v>
                </c:pt>
                <c:pt idx="143">
                  <c:v>1697.800048828125</c:v>
                </c:pt>
                <c:pt idx="144">
                  <c:v>1698.0999755859375</c:v>
                </c:pt>
                <c:pt idx="145">
                  <c:v>1696.699951171875</c:v>
                </c:pt>
                <c:pt idx="146">
                  <c:v>1698</c:v>
                </c:pt>
                <c:pt idx="147">
                  <c:v>1698.699951171875</c:v>
                </c:pt>
                <c:pt idx="148">
                  <c:v>1697.5</c:v>
                </c:pt>
                <c:pt idx="149">
                  <c:v>1695.4000244140625</c:v>
                </c:pt>
                <c:pt idx="150">
                  <c:v>1696.5</c:v>
                </c:pt>
                <c:pt idx="151">
                  <c:v>1694.9000244140625</c:v>
                </c:pt>
                <c:pt idx="152">
                  <c:v>1694</c:v>
                </c:pt>
                <c:pt idx="153">
                  <c:v>1691.4000244140625</c:v>
                </c:pt>
                <c:pt idx="154">
                  <c:v>1690.199951171875</c:v>
                </c:pt>
                <c:pt idx="155">
                  <c:v>1690.300048828125</c:v>
                </c:pt>
                <c:pt idx="156">
                  <c:v>1689.199951171875</c:v>
                </c:pt>
                <c:pt idx="157">
                  <c:v>1689.5</c:v>
                </c:pt>
                <c:pt idx="158">
                  <c:v>1688.5999755859375</c:v>
                </c:pt>
                <c:pt idx="159">
                  <c:v>1689.199951171875</c:v>
                </c:pt>
                <c:pt idx="160">
                  <c:v>1688.0999755859375</c:v>
                </c:pt>
                <c:pt idx="161">
                  <c:v>1686</c:v>
                </c:pt>
                <c:pt idx="162">
                  <c:v>1688.5999755859375</c:v>
                </c:pt>
                <c:pt idx="163">
                  <c:v>1690</c:v>
                </c:pt>
                <c:pt idx="164">
                  <c:v>1689.9000244140625</c:v>
                </c:pt>
                <c:pt idx="165">
                  <c:v>1688.9000244140625</c:v>
                </c:pt>
                <c:pt idx="166">
                  <c:v>1691.0999755859375</c:v>
                </c:pt>
                <c:pt idx="167">
                  <c:v>1689.699951171875</c:v>
                </c:pt>
                <c:pt idx="168">
                  <c:v>1688</c:v>
                </c:pt>
                <c:pt idx="169">
                  <c:v>1691.4000244140625</c:v>
                </c:pt>
                <c:pt idx="170">
                  <c:v>1693</c:v>
                </c:pt>
                <c:pt idx="171">
                  <c:v>1692.4000244140625</c:v>
                </c:pt>
                <c:pt idx="172">
                  <c:v>1693.5999755859375</c:v>
                </c:pt>
                <c:pt idx="173">
                  <c:v>1693.0999755859375</c:v>
                </c:pt>
                <c:pt idx="174">
                  <c:v>1691.300048828125</c:v>
                </c:pt>
                <c:pt idx="175">
                  <c:v>1689.0999755859375</c:v>
                </c:pt>
                <c:pt idx="176">
                  <c:v>1690.800048828125</c:v>
                </c:pt>
                <c:pt idx="177">
                  <c:v>1690</c:v>
                </c:pt>
                <c:pt idx="178">
                  <c:v>1693</c:v>
                </c:pt>
                <c:pt idx="179">
                  <c:v>1690.800048828125</c:v>
                </c:pt>
                <c:pt idx="180">
                  <c:v>1689.300048828125</c:v>
                </c:pt>
                <c:pt idx="181">
                  <c:v>1685.699951171875</c:v>
                </c:pt>
                <c:pt idx="182">
                  <c:v>1685.4000244140625</c:v>
                </c:pt>
                <c:pt idx="183">
                  <c:v>1684.0999755859375</c:v>
                </c:pt>
                <c:pt idx="184">
                  <c:v>1685.300048828125</c:v>
                </c:pt>
                <c:pt idx="185">
                  <c:v>1685.9000244140625</c:v>
                </c:pt>
                <c:pt idx="186">
                  <c:v>1687.199951171875</c:v>
                </c:pt>
                <c:pt idx="187">
                  <c:v>1686.4000244140625</c:v>
                </c:pt>
                <c:pt idx="188">
                  <c:v>1681.5</c:v>
                </c:pt>
                <c:pt idx="189">
                  <c:v>1679.5999755859375</c:v>
                </c:pt>
                <c:pt idx="190">
                  <c:v>1679.199951171875</c:v>
                </c:pt>
                <c:pt idx="191">
                  <c:v>1677.199951171875</c:v>
                </c:pt>
                <c:pt idx="192">
                  <c:v>1677.300048828125</c:v>
                </c:pt>
                <c:pt idx="193">
                  <c:v>1678.4000244140625</c:v>
                </c:pt>
                <c:pt idx="194">
                  <c:v>1677.9000244140625</c:v>
                </c:pt>
                <c:pt idx="195">
                  <c:v>1676.300048828125</c:v>
                </c:pt>
                <c:pt idx="196">
                  <c:v>1677.300048828125</c:v>
                </c:pt>
                <c:pt idx="197">
                  <c:v>1677.4000244140625</c:v>
                </c:pt>
                <c:pt idx="198">
                  <c:v>1676</c:v>
                </c:pt>
                <c:pt idx="199">
                  <c:v>1674.5</c:v>
                </c:pt>
                <c:pt idx="200">
                  <c:v>1672</c:v>
                </c:pt>
                <c:pt idx="201">
                  <c:v>1672</c:v>
                </c:pt>
                <c:pt idx="202">
                  <c:v>1673.5</c:v>
                </c:pt>
                <c:pt idx="203">
                  <c:v>1672.4000244140625</c:v>
                </c:pt>
                <c:pt idx="204">
                  <c:v>1672.300048828125</c:v>
                </c:pt>
                <c:pt idx="205">
                  <c:v>1671.300048828125</c:v>
                </c:pt>
                <c:pt idx="206">
                  <c:v>1672.4000244140625</c:v>
                </c:pt>
                <c:pt idx="207">
                  <c:v>1672.9000244140625</c:v>
                </c:pt>
                <c:pt idx="208">
                  <c:v>1670.0999755859375</c:v>
                </c:pt>
                <c:pt idx="209">
                  <c:v>1671.699951171875</c:v>
                </c:pt>
                <c:pt idx="210">
                  <c:v>1670.5999755859375</c:v>
                </c:pt>
                <c:pt idx="211">
                  <c:v>1670.5</c:v>
                </c:pt>
                <c:pt idx="212">
                  <c:v>1669.300048828125</c:v>
                </c:pt>
                <c:pt idx="213">
                  <c:v>1667.699951171875</c:v>
                </c:pt>
                <c:pt idx="214">
                  <c:v>1668.4000244140625</c:v>
                </c:pt>
                <c:pt idx="215">
                  <c:v>1668.199951171875</c:v>
                </c:pt>
                <c:pt idx="216">
                  <c:v>1669.4000244140625</c:v>
                </c:pt>
                <c:pt idx="217">
                  <c:v>1669.199951171875</c:v>
                </c:pt>
                <c:pt idx="218">
                  <c:v>1667.199951171875</c:v>
                </c:pt>
                <c:pt idx="219">
                  <c:v>1667.300048828125</c:v>
                </c:pt>
                <c:pt idx="220">
                  <c:v>1668.0999755859375</c:v>
                </c:pt>
                <c:pt idx="221">
                  <c:v>1668.699951171875</c:v>
                </c:pt>
                <c:pt idx="222">
                  <c:v>1670.5999755859375</c:v>
                </c:pt>
                <c:pt idx="223">
                  <c:v>1669.300048828125</c:v>
                </c:pt>
                <c:pt idx="224">
                  <c:v>1672.300048828125</c:v>
                </c:pt>
                <c:pt idx="225">
                  <c:v>1672.199951171875</c:v>
                </c:pt>
                <c:pt idx="226">
                  <c:v>1673.199951171875</c:v>
                </c:pt>
                <c:pt idx="227">
                  <c:v>1670.300048828125</c:v>
                </c:pt>
                <c:pt idx="228">
                  <c:v>1669.300048828125</c:v>
                </c:pt>
                <c:pt idx="229">
                  <c:v>1668.9000244140625</c:v>
                </c:pt>
                <c:pt idx="230">
                  <c:v>1667.5</c:v>
                </c:pt>
                <c:pt idx="231">
                  <c:v>1668.5</c:v>
                </c:pt>
                <c:pt idx="232">
                  <c:v>1668</c:v>
                </c:pt>
                <c:pt idx="233">
                  <c:v>1667.699951171875</c:v>
                </c:pt>
                <c:pt idx="234">
                  <c:v>1667.4000244140625</c:v>
                </c:pt>
                <c:pt idx="235">
                  <c:v>1666.699951171875</c:v>
                </c:pt>
                <c:pt idx="236">
                  <c:v>1666.699951171875</c:v>
                </c:pt>
                <c:pt idx="237">
                  <c:v>1665.800048828125</c:v>
                </c:pt>
                <c:pt idx="238">
                  <c:v>1664</c:v>
                </c:pt>
                <c:pt idx="239">
                  <c:v>1663</c:v>
                </c:pt>
                <c:pt idx="240">
                  <c:v>1661.699951171875</c:v>
                </c:pt>
                <c:pt idx="241">
                  <c:v>1664.4000244140625</c:v>
                </c:pt>
                <c:pt idx="242">
                  <c:v>1665.4000244140625</c:v>
                </c:pt>
                <c:pt idx="243">
                  <c:v>1666</c:v>
                </c:pt>
                <c:pt idx="244">
                  <c:v>1667.199951171875</c:v>
                </c:pt>
                <c:pt idx="245">
                  <c:v>1667.699951171875</c:v>
                </c:pt>
                <c:pt idx="246">
                  <c:v>1668.5999755859375</c:v>
                </c:pt>
                <c:pt idx="247">
                  <c:v>1668.4000244140625</c:v>
                </c:pt>
                <c:pt idx="248">
                  <c:v>1668.800048828125</c:v>
                </c:pt>
                <c:pt idx="249">
                  <c:v>1669.5999755859375</c:v>
                </c:pt>
                <c:pt idx="250">
                  <c:v>1669</c:v>
                </c:pt>
                <c:pt idx="251">
                  <c:v>1669.4000244140625</c:v>
                </c:pt>
                <c:pt idx="252">
                  <c:v>1670.800048828125</c:v>
                </c:pt>
                <c:pt idx="253">
                  <c:v>1670</c:v>
                </c:pt>
                <c:pt idx="254">
                  <c:v>1668.4000244140625</c:v>
                </c:pt>
                <c:pt idx="255">
                  <c:v>1666.9000244140625</c:v>
                </c:pt>
                <c:pt idx="256">
                  <c:v>1667.300048828125</c:v>
                </c:pt>
                <c:pt idx="257">
                  <c:v>1668</c:v>
                </c:pt>
                <c:pt idx="258">
                  <c:v>1668.5999755859375</c:v>
                </c:pt>
                <c:pt idx="259">
                  <c:v>1669.0999755859375</c:v>
                </c:pt>
                <c:pt idx="260">
                  <c:v>1667.199951171875</c:v>
                </c:pt>
                <c:pt idx="261">
                  <c:v>1666.699951171875</c:v>
                </c:pt>
                <c:pt idx="262">
                  <c:v>1667.5</c:v>
                </c:pt>
                <c:pt idx="263">
                  <c:v>1667.9000244140625</c:v>
                </c:pt>
                <c:pt idx="264">
                  <c:v>1665.4000244140625</c:v>
                </c:pt>
                <c:pt idx="265">
                  <c:v>1666.199951171875</c:v>
                </c:pt>
                <c:pt idx="266">
                  <c:v>1666.5</c:v>
                </c:pt>
                <c:pt idx="267">
                  <c:v>1666.0999755859375</c:v>
                </c:pt>
                <c:pt idx="268">
                  <c:v>1665.0999755859375</c:v>
                </c:pt>
                <c:pt idx="269">
                  <c:v>1666</c:v>
                </c:pt>
                <c:pt idx="270">
                  <c:v>1663.5</c:v>
                </c:pt>
                <c:pt idx="271">
                  <c:v>1661.5</c:v>
                </c:pt>
              </c:numCache>
            </c:numRef>
          </c:val>
          <c:smooth val="1"/>
          <c:extLst>
            <c:ext xmlns:c16="http://schemas.microsoft.com/office/drawing/2014/chart" uri="{C3380CC4-5D6E-409C-BE32-E72D297353CC}">
              <c16:uniqueId val="{00000001-9A05-4DE8-BD52-9C455AB3902F}"/>
            </c:ext>
          </c:extLst>
        </c:ser>
        <c:dLbls>
          <c:showLegendKey val="0"/>
          <c:showVal val="0"/>
          <c:showCatName val="0"/>
          <c:showSerName val="0"/>
          <c:showPercent val="0"/>
          <c:showBubbleSize val="0"/>
        </c:dLbls>
        <c:marker val="1"/>
        <c:smooth val="0"/>
        <c:axId val="1833894912"/>
        <c:axId val="1833889152"/>
      </c:lineChart>
      <c:catAx>
        <c:axId val="1833894912"/>
        <c:scaling>
          <c:orientation val="maxMin"/>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51910728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8240"/>
        <c:crosses val="max"/>
        <c:crossBetween val="between"/>
      </c:valAx>
      <c:catAx>
        <c:axId val="519108240"/>
        <c:scaling>
          <c:orientation val="maxMin"/>
        </c:scaling>
        <c:delete val="0"/>
        <c:axPos val="t"/>
        <c:numFmt formatCode="m/d/yyyy\ h:mm"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7280"/>
        <c:crosses val="max"/>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daily_8h45_nntd!$D$2:$D$21</c15:sqref>
                  </c15:fullRef>
                </c:ext>
              </c:extLst>
              <c:f>(daily_8h45_nntd!$D$2:$D$3,daily_8h45_nntd!$D$5:$D$21)</c:f>
              <c:numCache>
                <c:formatCode>General</c:formatCode>
                <c:ptCount val="19"/>
                <c:pt idx="0">
                  <c:v>-1076.7006433280001</c:v>
                </c:pt>
                <c:pt idx="1">
                  <c:v>-1164.463833088</c:v>
                </c:pt>
                <c:pt idx="2">
                  <c:v>-1368.887918592</c:v>
                </c:pt>
                <c:pt idx="3">
                  <c:v>-1147.427094528</c:v>
                </c:pt>
                <c:pt idx="4">
                  <c:v>-1644.8563445760001</c:v>
                </c:pt>
                <c:pt idx="5">
                  <c:v>-751.26584115200001</c:v>
                </c:pt>
                <c:pt idx="6">
                  <c:v>-1005.809303552</c:v>
                </c:pt>
                <c:pt idx="7">
                  <c:v>-1009.387372544</c:v>
                </c:pt>
                <c:pt idx="8">
                  <c:v>-1002.45602304</c:v>
                </c:pt>
                <c:pt idx="9">
                  <c:v>-1912.126308352</c:v>
                </c:pt>
                <c:pt idx="10">
                  <c:v>-1874.4412733439999</c:v>
                </c:pt>
                <c:pt idx="11">
                  <c:v>-980.83877683200001</c:v>
                </c:pt>
                <c:pt idx="12">
                  <c:v>-2514.3921868799998</c:v>
                </c:pt>
                <c:pt idx="13">
                  <c:v>-1753.8872770559999</c:v>
                </c:pt>
                <c:pt idx="14">
                  <c:v>-1064.5426667520001</c:v>
                </c:pt>
                <c:pt idx="15">
                  <c:v>-1276.9448427520001</c:v>
                </c:pt>
                <c:pt idx="16">
                  <c:v>-1793.969750016</c:v>
                </c:pt>
                <c:pt idx="17">
                  <c:v>-662.19684659200004</c:v>
                </c:pt>
                <c:pt idx="18">
                  <c:v>-1285.4320168960001</c:v>
                </c:pt>
              </c:numCache>
            </c:numRef>
          </c:val>
          <c:extLst>
            <c:ext xmlns:c16="http://schemas.microsoft.com/office/drawing/2014/chart" uri="{C3380CC4-5D6E-409C-BE32-E72D297353CC}">
              <c16:uniqueId val="{00000000-7B0B-45B4-A160-BB3B69B42D1F}"/>
            </c:ext>
          </c:extLst>
        </c:ser>
        <c:ser>
          <c:idx val="1"/>
          <c:order val="1"/>
          <c:tx>
            <c:v>Giá trị bán</c:v>
          </c:tx>
          <c:spPr>
            <a:solidFill>
              <a:srgbClr val="00B05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daily_8h45_nntd!$E$2:$E$21</c15:sqref>
                  </c15:fullRef>
                </c:ext>
              </c:extLst>
              <c:f>(daily_8h45_nntd!$E$2:$E$3,daily_8h45_nntd!$E$5:$E$21)</c:f>
              <c:numCache>
                <c:formatCode>General</c:formatCode>
                <c:ptCount val="19"/>
                <c:pt idx="0">
                  <c:v>1645.086769152</c:v>
                </c:pt>
                <c:pt idx="1">
                  <c:v>1294.5897553919999</c:v>
                </c:pt>
                <c:pt idx="2">
                  <c:v>1285.8177617920001</c:v>
                </c:pt>
                <c:pt idx="3">
                  <c:v>1143.0494208</c:v>
                </c:pt>
                <c:pt idx="4">
                  <c:v>1317.4158131199999</c:v>
                </c:pt>
                <c:pt idx="5">
                  <c:v>791.97483827200006</c:v>
                </c:pt>
                <c:pt idx="6">
                  <c:v>939.55247308800006</c:v>
                </c:pt>
                <c:pt idx="7">
                  <c:v>956.94736588800004</c:v>
                </c:pt>
                <c:pt idx="8">
                  <c:v>978.14701670399995</c:v>
                </c:pt>
                <c:pt idx="9">
                  <c:v>1149.4242385919999</c:v>
                </c:pt>
                <c:pt idx="10">
                  <c:v>1229.160579072</c:v>
                </c:pt>
                <c:pt idx="11">
                  <c:v>2586.3365591040001</c:v>
                </c:pt>
                <c:pt idx="12">
                  <c:v>584.57096191999995</c:v>
                </c:pt>
                <c:pt idx="13">
                  <c:v>828.82501017599998</c:v>
                </c:pt>
                <c:pt idx="14">
                  <c:v>348.75162624000001</c:v>
                </c:pt>
                <c:pt idx="15">
                  <c:v>1340.5846241280001</c:v>
                </c:pt>
                <c:pt idx="16">
                  <c:v>638.35963391999996</c:v>
                </c:pt>
                <c:pt idx="17">
                  <c:v>919.73504204799997</c:v>
                </c:pt>
                <c:pt idx="18">
                  <c:v>952.59013939199997</c:v>
                </c:pt>
              </c:numCache>
            </c:numRef>
          </c:val>
          <c:extLst>
            <c:ext xmlns:c16="http://schemas.microsoft.com/office/drawing/2014/chart" uri="{C3380CC4-5D6E-409C-BE32-E72D297353CC}">
              <c16:uniqueId val="{00000001-7B0B-45B4-A160-BB3B69B42D1F}"/>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daily_8h45_nntd!$G$2:$G$21</c15:sqref>
                  </c15:fullRef>
                </c:ext>
              </c:extLst>
              <c:f>(daily_8h45_nntd!$G$2:$G$3,daily_8h45_nntd!$G$5:$G$21)</c:f>
              <c:numCache>
                <c:formatCode>General</c:formatCode>
                <c:ptCount val="19"/>
                <c:pt idx="0">
                  <c:v>568.38612582399992</c:v>
                </c:pt>
                <c:pt idx="1">
                  <c:v>130.12592230399991</c:v>
                </c:pt>
                <c:pt idx="2">
                  <c:v>-83.07015679999995</c:v>
                </c:pt>
                <c:pt idx="3">
                  <c:v>-4.3776737279999907</c:v>
                </c:pt>
                <c:pt idx="4">
                  <c:v>-327.44053145600014</c:v>
                </c:pt>
                <c:pt idx="5">
                  <c:v>40.708997120000049</c:v>
                </c:pt>
                <c:pt idx="6">
                  <c:v>-66.256830463999904</c:v>
                </c:pt>
                <c:pt idx="7">
                  <c:v>-52.440006655999923</c:v>
                </c:pt>
                <c:pt idx="8">
                  <c:v>-24.309006336000039</c:v>
                </c:pt>
                <c:pt idx="9">
                  <c:v>-762.70206976000009</c:v>
                </c:pt>
                <c:pt idx="10">
                  <c:v>-645.28069427199989</c:v>
                </c:pt>
                <c:pt idx="11">
                  <c:v>1605.4977822720002</c:v>
                </c:pt>
                <c:pt idx="12">
                  <c:v>-1929.8212249599999</c:v>
                </c:pt>
                <c:pt idx="13">
                  <c:v>-925.06226687999992</c:v>
                </c:pt>
                <c:pt idx="14">
                  <c:v>-715.79104051200011</c:v>
                </c:pt>
                <c:pt idx="15">
                  <c:v>63.639781375999974</c:v>
                </c:pt>
                <c:pt idx="16">
                  <c:v>-1155.6101160960002</c:v>
                </c:pt>
                <c:pt idx="17">
                  <c:v>257.53819545599993</c:v>
                </c:pt>
                <c:pt idx="18">
                  <c:v>-332.84187750400008</c:v>
                </c:pt>
              </c:numCache>
            </c:numRef>
          </c:val>
          <c:smooth val="1"/>
          <c:extLst>
            <c:ext xmlns:c16="http://schemas.microsoft.com/office/drawing/2014/chart" uri="{C3380CC4-5D6E-409C-BE32-E72D297353CC}">
              <c16:uniqueId val="{00000002-7B0B-45B4-A160-BB3B69B42D1F}"/>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0817401968163363"/>
          <c:w val="0.91230236146375465"/>
          <c:h val="0.5990765327729507"/>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daily_8h45_nntd!$D$22:$D$41</c:f>
              <c:numCache>
                <c:formatCode>General</c:formatCode>
                <c:ptCount val="20"/>
                <c:pt idx="0">
                  <c:v>-950.16317000000004</c:v>
                </c:pt>
                <c:pt idx="1">
                  <c:v>-644.04439000000002</c:v>
                </c:pt>
                <c:pt idx="2">
                  <c:v>-949.20034999999996</c:v>
                </c:pt>
                <c:pt idx="3">
                  <c:v>-2398.92112</c:v>
                </c:pt>
                <c:pt idx="4">
                  <c:v>-1375.5796200000002</c:v>
                </c:pt>
                <c:pt idx="5">
                  <c:v>-780.83193999999992</c:v>
                </c:pt>
                <c:pt idx="6">
                  <c:v>-829.19343000000003</c:v>
                </c:pt>
                <c:pt idx="7">
                  <c:v>-739.40015000000005</c:v>
                </c:pt>
                <c:pt idx="8">
                  <c:v>-1014.26735</c:v>
                </c:pt>
                <c:pt idx="9">
                  <c:v>-569.60658000000001</c:v>
                </c:pt>
                <c:pt idx="10">
                  <c:v>-1019.30917</c:v>
                </c:pt>
                <c:pt idx="11">
                  <c:v>-1743.60169</c:v>
                </c:pt>
                <c:pt idx="12">
                  <c:v>-282.94051999999999</c:v>
                </c:pt>
                <c:pt idx="13">
                  <c:v>-47.13503</c:v>
                </c:pt>
                <c:pt idx="14">
                  <c:v>-124.89538</c:v>
                </c:pt>
                <c:pt idx="15">
                  <c:v>-17.091900000000003</c:v>
                </c:pt>
                <c:pt idx="16">
                  <c:v>-54.75676</c:v>
                </c:pt>
                <c:pt idx="17">
                  <c:v>-135.69177999999999</c:v>
                </c:pt>
                <c:pt idx="18">
                  <c:v>-74.209369999999993</c:v>
                </c:pt>
                <c:pt idx="19">
                  <c:v>-36.534150000000004</c:v>
                </c:pt>
              </c:numCache>
            </c:numRef>
          </c:val>
          <c:extLst>
            <c:ext xmlns:c16="http://schemas.microsoft.com/office/drawing/2014/chart" uri="{C3380CC4-5D6E-409C-BE32-E72D297353CC}">
              <c16:uniqueId val="{00000000-6117-4AA7-8568-BCD95D000424}"/>
            </c:ext>
          </c:extLst>
        </c:ser>
        <c:ser>
          <c:idx val="1"/>
          <c:order val="1"/>
          <c:tx>
            <c:v>Giá trị bán</c:v>
          </c:tx>
          <c:spPr>
            <a:solidFill>
              <a:srgbClr val="00B050">
                <a:alpha val="50000"/>
              </a:srgbClr>
            </a:solidFill>
            <a:ln>
              <a:noFill/>
            </a:ln>
            <a:effectLst/>
          </c:spPr>
          <c:invertIfNegative val="0"/>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daily_8h45_nntd!$E$22:$E$41</c:f>
              <c:numCache>
                <c:formatCode>General</c:formatCode>
                <c:ptCount val="20"/>
                <c:pt idx="0">
                  <c:v>946.44880000000001</c:v>
                </c:pt>
                <c:pt idx="1">
                  <c:v>1017.92678</c:v>
                </c:pt>
                <c:pt idx="2">
                  <c:v>1421.9955500000001</c:v>
                </c:pt>
                <c:pt idx="3">
                  <c:v>2368.5058799999997</c:v>
                </c:pt>
                <c:pt idx="4">
                  <c:v>1517.2378999999999</c:v>
                </c:pt>
                <c:pt idx="5">
                  <c:v>962.49956999999995</c:v>
                </c:pt>
                <c:pt idx="6">
                  <c:v>811.41056999999989</c:v>
                </c:pt>
                <c:pt idx="7">
                  <c:v>739.98824999999999</c:v>
                </c:pt>
                <c:pt idx="8">
                  <c:v>292.33875</c:v>
                </c:pt>
                <c:pt idx="9">
                  <c:v>639.23729000000003</c:v>
                </c:pt>
                <c:pt idx="10">
                  <c:v>900.14142000000004</c:v>
                </c:pt>
                <c:pt idx="11">
                  <c:v>479.47384999999997</c:v>
                </c:pt>
                <c:pt idx="12">
                  <c:v>15.885</c:v>
                </c:pt>
                <c:pt idx="13">
                  <c:v>0.79649999999999999</c:v>
                </c:pt>
                <c:pt idx="14">
                  <c:v>8.2369699999999995</c:v>
                </c:pt>
                <c:pt idx="15">
                  <c:v>2.5070199999999998</c:v>
                </c:pt>
                <c:pt idx="16">
                  <c:v>13.910530000000001</c:v>
                </c:pt>
                <c:pt idx="17">
                  <c:v>5.6399799999999995</c:v>
                </c:pt>
                <c:pt idx="18">
                  <c:v>2.25102</c:v>
                </c:pt>
                <c:pt idx="19">
                  <c:v>0.73933000000000004</c:v>
                </c:pt>
              </c:numCache>
            </c:numRef>
          </c:val>
          <c:extLst>
            <c:ext xmlns:c16="http://schemas.microsoft.com/office/drawing/2014/chart" uri="{C3380CC4-5D6E-409C-BE32-E72D297353CC}">
              <c16:uniqueId val="{00000005-6117-4AA7-8568-BCD95D000424}"/>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daily_8h45_nntd!$G$22:$G$41</c:f>
              <c:numCache>
                <c:formatCode>General</c:formatCode>
                <c:ptCount val="20"/>
                <c:pt idx="0">
                  <c:v>-3.7143699999999997</c:v>
                </c:pt>
                <c:pt idx="1">
                  <c:v>373.88238999999999</c:v>
                </c:pt>
                <c:pt idx="2">
                  <c:v>472.79520000000002</c:v>
                </c:pt>
                <c:pt idx="3">
                  <c:v>-30.415240000000001</c:v>
                </c:pt>
                <c:pt idx="4">
                  <c:v>141.65827999999999</c:v>
                </c:pt>
                <c:pt idx="5">
                  <c:v>181.66763</c:v>
                </c:pt>
                <c:pt idx="6">
                  <c:v>-17.782859999999999</c:v>
                </c:pt>
                <c:pt idx="7">
                  <c:v>0.58810000000000007</c:v>
                </c:pt>
                <c:pt idx="8">
                  <c:v>-721.92859999999996</c:v>
                </c:pt>
                <c:pt idx="9">
                  <c:v>69.630710000000008</c:v>
                </c:pt>
                <c:pt idx="10">
                  <c:v>-119.16775</c:v>
                </c:pt>
                <c:pt idx="11">
                  <c:v>-1264.1278400000001</c:v>
                </c:pt>
                <c:pt idx="12">
                  <c:v>-267.05552</c:v>
                </c:pt>
                <c:pt idx="13">
                  <c:v>-46.338529999999999</c:v>
                </c:pt>
                <c:pt idx="14">
                  <c:v>-116.65841</c:v>
                </c:pt>
                <c:pt idx="15">
                  <c:v>-14.58488</c:v>
                </c:pt>
                <c:pt idx="16">
                  <c:v>-40.846230000000006</c:v>
                </c:pt>
                <c:pt idx="17">
                  <c:v>-130.05180000000001</c:v>
                </c:pt>
                <c:pt idx="18">
                  <c:v>-71.95835000000001</c:v>
                </c:pt>
                <c:pt idx="19">
                  <c:v>-35.794820000000001</c:v>
                </c:pt>
              </c:numCache>
            </c:numRef>
          </c:val>
          <c:smooth val="1"/>
          <c:extLst>
            <c:ext xmlns:c16="http://schemas.microsoft.com/office/drawing/2014/chart" uri="{C3380CC4-5D6E-409C-BE32-E72D297353CC}">
              <c16:uniqueId val="{00000006-6117-4AA7-8568-BCD95D000424}"/>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daily_8h30_data!$M$3:$M$22</c:f>
              <c:numCache>
                <c:formatCode>General</c:formatCode>
                <c:ptCount val="20"/>
                <c:pt idx="0">
                  <c:v>1.2406889022162693E-2</c:v>
                </c:pt>
                <c:pt idx="1">
                  <c:v>2.205708986052457E-2</c:v>
                </c:pt>
                <c:pt idx="2">
                  <c:v>-4.8651987985028899E-3</c:v>
                </c:pt>
                <c:pt idx="3">
                  <c:v>-3.3894160603149537E-3</c:v>
                </c:pt>
                <c:pt idx="4">
                  <c:v>9.5218127491261129E-3</c:v>
                </c:pt>
                <c:pt idx="5">
                  <c:v>-4.1100029510004576E-2</c:v>
                </c:pt>
                <c:pt idx="6">
                  <c:v>1.7170350642114363E-2</c:v>
                </c:pt>
                <c:pt idx="7">
                  <c:v>6.6468456836472622E-3</c:v>
                </c:pt>
                <c:pt idx="8">
                  <c:v>5.75937512813951E-3</c:v>
                </c:pt>
                <c:pt idx="9">
                  <c:v>1.835008982584041E-3</c:v>
                </c:pt>
                <c:pt idx="10">
                  <c:v>1.6491020119961952E-2</c:v>
                </c:pt>
                <c:pt idx="11">
                  <c:v>-8.1681316984459906E-3</c:v>
                </c:pt>
                <c:pt idx="12">
                  <c:v>4.8791749609746748E-3</c:v>
                </c:pt>
                <c:pt idx="13">
                  <c:v>9.8545137150918283E-3</c:v>
                </c:pt>
                <c:pt idx="14">
                  <c:v>1.0146130860475999E-2</c:v>
                </c:pt>
                <c:pt idx="15">
                  <c:v>-6.6443731989913601E-3</c:v>
                </c:pt>
                <c:pt idx="16">
                  <c:v>8.6845805172848234E-3</c:v>
                </c:pt>
                <c:pt idx="17">
                  <c:v>8.3838265366049658E-3</c:v>
                </c:pt>
                <c:pt idx="18">
                  <c:v>1.0004798994454056E-2</c:v>
                </c:pt>
                <c:pt idx="19">
                  <c:v>1.1204827963525066E-2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A5D-4F4D-8615-63C9349EB8B5}"/>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daily_8h30_data!$N$3:$N$22</c:f>
              <c:numCache>
                <c:formatCode>General</c:formatCode>
                <c:ptCount val="20"/>
                <c:pt idx="0">
                  <c:v>9.0879096470412146E-2</c:v>
                </c:pt>
                <c:pt idx="1">
                  <c:v>7.8472207448249454E-2</c:v>
                </c:pt>
                <c:pt idx="2">
                  <c:v>5.6415117587724883E-2</c:v>
                </c:pt>
                <c:pt idx="3">
                  <c:v>6.1280316386227773E-2</c:v>
                </c:pt>
                <c:pt idx="4">
                  <c:v>6.4669732446542727E-2</c:v>
                </c:pt>
                <c:pt idx="5">
                  <c:v>5.5147919697416614E-2</c:v>
                </c:pt>
                <c:pt idx="6">
                  <c:v>9.6247949207421191E-2</c:v>
                </c:pt>
                <c:pt idx="7">
                  <c:v>7.9077598565306828E-2</c:v>
                </c:pt>
                <c:pt idx="8">
                  <c:v>7.2430752881659566E-2</c:v>
                </c:pt>
                <c:pt idx="9">
                  <c:v>6.6671377753520056E-2</c:v>
                </c:pt>
                <c:pt idx="10">
                  <c:v>6.4836368770936015E-2</c:v>
                </c:pt>
                <c:pt idx="11">
                  <c:v>4.8345348650974063E-2</c:v>
                </c:pt>
                <c:pt idx="12">
                  <c:v>5.6513480349420053E-2</c:v>
                </c:pt>
                <c:pt idx="13">
                  <c:v>5.1634305388445378E-2</c:v>
                </c:pt>
                <c:pt idx="14">
                  <c:v>4.177979167335355E-2</c:v>
                </c:pt>
                <c:pt idx="15">
                  <c:v>3.1633660812877551E-2</c:v>
                </c:pt>
                <c:pt idx="16">
                  <c:v>3.8278034011868911E-2</c:v>
                </c:pt>
                <c:pt idx="17">
                  <c:v>2.9593453494584088E-2</c:v>
                </c:pt>
                <c:pt idx="18">
                  <c:v>2.1209626957979122E-2</c:v>
                </c:pt>
                <c:pt idx="19">
                  <c:v>1.1204827963525066E-2</c:v>
                </c:pt>
              </c:numCache>
            </c:numRef>
          </c:val>
          <c:smooth val="1"/>
          <c:extLst>
            <c:ext xmlns:c16="http://schemas.microsoft.com/office/drawing/2014/chart" uri="{C3380CC4-5D6E-409C-BE32-E72D297353CC}">
              <c16:uniqueId val="{00000001-4A5D-4F4D-8615-63C9349EB8B5}"/>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daily_8h30_data!$S$3:$S$22</c:f>
              <c:numCache>
                <c:formatCode>General</c:formatCode>
                <c:ptCount val="20"/>
                <c:pt idx="0">
                  <c:v>2.2507641854814242E-2</c:v>
                </c:pt>
                <c:pt idx="1">
                  <c:v>2.4230062205484737E-2</c:v>
                </c:pt>
                <c:pt idx="2">
                  <c:v>-6.9339668699219814E-4</c:v>
                </c:pt>
                <c:pt idx="3">
                  <c:v>-9.5353441597083588E-3</c:v>
                </c:pt>
                <c:pt idx="4">
                  <c:v>5.8533575151442641E-3</c:v>
                </c:pt>
                <c:pt idx="5">
                  <c:v>-4.3842091497696911E-2</c:v>
                </c:pt>
                <c:pt idx="6">
                  <c:v>1.5754853456462659E-2</c:v>
                </c:pt>
                <c:pt idx="7">
                  <c:v>4.8758905637207306E-3</c:v>
                </c:pt>
                <c:pt idx="8">
                  <c:v>4.9727289336201075E-3</c:v>
                </c:pt>
                <c:pt idx="9">
                  <c:v>-1.7934822510863313E-3</c:v>
                </c:pt>
                <c:pt idx="10">
                  <c:v>1.714919651005764E-2</c:v>
                </c:pt>
                <c:pt idx="11">
                  <c:v>-9.641631997122424E-3</c:v>
                </c:pt>
                <c:pt idx="12">
                  <c:v>5.6341122425616064E-3</c:v>
                </c:pt>
                <c:pt idx="13">
                  <c:v>1.2561729088176099E-2</c:v>
                </c:pt>
                <c:pt idx="14">
                  <c:v>1.2912261310004114E-2</c:v>
                </c:pt>
                <c:pt idx="15">
                  <c:v>-7.3615012566553562E-3</c:v>
                </c:pt>
                <c:pt idx="16">
                  <c:v>7.3086268860855785E-3</c:v>
                </c:pt>
                <c:pt idx="17">
                  <c:v>1.572001254197164E-2</c:v>
                </c:pt>
                <c:pt idx="18">
                  <c:v>1.6892666843214554E-2</c:v>
                </c:pt>
                <c:pt idx="19">
                  <c:v>9.1546946067060375E-3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7B53-420D-A95A-3C5FE7074F2C}"/>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daily_8h30_data!$T$3:$T$22</c:f>
              <c:numCache>
                <c:formatCode>General</c:formatCode>
                <c:ptCount val="20"/>
                <c:pt idx="0">
                  <c:v>0.10266038670876243</c:v>
                </c:pt>
                <c:pt idx="1">
                  <c:v>8.0152744853948188E-2</c:v>
                </c:pt>
                <c:pt idx="2">
                  <c:v>5.5922682648463451E-2</c:v>
                </c:pt>
                <c:pt idx="3">
                  <c:v>5.6616079335455649E-2</c:v>
                </c:pt>
                <c:pt idx="4">
                  <c:v>6.6151423495164008E-2</c:v>
                </c:pt>
                <c:pt idx="5">
                  <c:v>6.0298065980019744E-2</c:v>
                </c:pt>
                <c:pt idx="6">
                  <c:v>0.10414015747771665</c:v>
                </c:pt>
                <c:pt idx="7">
                  <c:v>8.8385304021253996E-2</c:v>
                </c:pt>
                <c:pt idx="8">
                  <c:v>8.3509413457533266E-2</c:v>
                </c:pt>
                <c:pt idx="9">
                  <c:v>7.8536684523913158E-2</c:v>
                </c:pt>
                <c:pt idx="10">
                  <c:v>8.033016677499949E-2</c:v>
                </c:pt>
                <c:pt idx="11">
                  <c:v>6.3180970264941849E-2</c:v>
                </c:pt>
                <c:pt idx="12">
                  <c:v>7.2822602262064273E-2</c:v>
                </c:pt>
                <c:pt idx="13">
                  <c:v>6.7188490019502667E-2</c:v>
                </c:pt>
                <c:pt idx="14">
                  <c:v>5.4626760931326568E-2</c:v>
                </c:pt>
                <c:pt idx="15">
                  <c:v>4.1714499621322454E-2</c:v>
                </c:pt>
                <c:pt idx="16">
                  <c:v>4.907600087797781E-2</c:v>
                </c:pt>
                <c:pt idx="17">
                  <c:v>4.1767373991892232E-2</c:v>
                </c:pt>
                <c:pt idx="18">
                  <c:v>2.6047361449920592E-2</c:v>
                </c:pt>
                <c:pt idx="19">
                  <c:v>9.1546946067060375E-3</c:v>
                </c:pt>
              </c:numCache>
            </c:numRef>
          </c:val>
          <c:smooth val="1"/>
          <c:extLst>
            <c:ext xmlns:c16="http://schemas.microsoft.com/office/drawing/2014/chart" uri="{C3380CC4-5D6E-409C-BE32-E72D297353CC}">
              <c16:uniqueId val="{00000001-7B53-420D-A95A-3C5FE7074F2C}"/>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daily_8h30_data!$Y$3:$Y$22</c:f>
              <c:numCache>
                <c:formatCode>General</c:formatCode>
                <c:ptCount val="20"/>
                <c:pt idx="0">
                  <c:v>2.1832461799780711E-2</c:v>
                </c:pt>
                <c:pt idx="1">
                  <c:v>2.3839009287925705E-2</c:v>
                </c:pt>
                <c:pt idx="2">
                  <c:v>4.7906121682066427E-3</c:v>
                </c:pt>
                <c:pt idx="3">
                  <c:v>-9.8564649286806416E-3</c:v>
                </c:pt>
                <c:pt idx="4">
                  <c:v>1.4189073584978118E-3</c:v>
                </c:pt>
                <c:pt idx="5">
                  <c:v>-4.2528056704075556E-2</c:v>
                </c:pt>
                <c:pt idx="6">
                  <c:v>1.1954572624028659E-2</c:v>
                </c:pt>
                <c:pt idx="7">
                  <c:v>1.0570824524312794E-2</c:v>
                </c:pt>
                <c:pt idx="8">
                  <c:v>1.5124016938898865E-3</c:v>
                </c:pt>
                <c:pt idx="9">
                  <c:v>-1.2084592145015227E-3</c:v>
                </c:pt>
                <c:pt idx="10">
                  <c:v>1.8775007694675327E-2</c:v>
                </c:pt>
                <c:pt idx="11">
                  <c:v>-8.2417582417582125E-3</c:v>
                </c:pt>
                <c:pt idx="12">
                  <c:v>0</c:v>
                </c:pt>
                <c:pt idx="13">
                  <c:v>1.2360939431396822E-2</c:v>
                </c:pt>
                <c:pt idx="14">
                  <c:v>1.5056461731492998E-2</c:v>
                </c:pt>
                <c:pt idx="15">
                  <c:v>-4.4965971717683129E-3</c:v>
                </c:pt>
                <c:pt idx="16">
                  <c:v>3.3209641435767434E-3</c:v>
                </c:pt>
                <c:pt idx="17">
                  <c:v>1.7858281500100048E-2</c:v>
                </c:pt>
                <c:pt idx="18">
                  <c:v>2.2765834581906397E-2</c:v>
                </c:pt>
                <c:pt idx="19">
                  <c:v>1.388888888888884E-2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628-4F9D-A3A2-6220D7ABEFB9}"/>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daily_8h30_data!$Z$3:$Z$22</c:f>
              <c:numCache>
                <c:formatCode>General</c:formatCode>
                <c:ptCount val="20"/>
                <c:pt idx="0">
                  <c:v>0.11361383116789514</c:v>
                </c:pt>
                <c:pt idx="1">
                  <c:v>9.1781369368114429E-2</c:v>
                </c:pt>
                <c:pt idx="2">
                  <c:v>6.7942360080188724E-2</c:v>
                </c:pt>
                <c:pt idx="3">
                  <c:v>6.3151747911982081E-2</c:v>
                </c:pt>
                <c:pt idx="4">
                  <c:v>7.3008212840662723E-2</c:v>
                </c:pt>
                <c:pt idx="5">
                  <c:v>7.1589305482164911E-2</c:v>
                </c:pt>
                <c:pt idx="6">
                  <c:v>0.11411736218624047</c:v>
                </c:pt>
                <c:pt idx="7">
                  <c:v>0.10216278956221181</c:v>
                </c:pt>
                <c:pt idx="8">
                  <c:v>9.1591965037899015E-2</c:v>
                </c:pt>
                <c:pt idx="9">
                  <c:v>9.0079563344009128E-2</c:v>
                </c:pt>
                <c:pt idx="10">
                  <c:v>9.1288022558510651E-2</c:v>
                </c:pt>
                <c:pt idx="11">
                  <c:v>7.2513014863835323E-2</c:v>
                </c:pt>
                <c:pt idx="12">
                  <c:v>8.0754773105593536E-2</c:v>
                </c:pt>
                <c:pt idx="13">
                  <c:v>8.0754773105593536E-2</c:v>
                </c:pt>
                <c:pt idx="14">
                  <c:v>6.8393833674196713E-2</c:v>
                </c:pt>
                <c:pt idx="15">
                  <c:v>5.3337371942703715E-2</c:v>
                </c:pt>
                <c:pt idx="16">
                  <c:v>5.7833969114472028E-2</c:v>
                </c:pt>
                <c:pt idx="17">
                  <c:v>5.4513004970895285E-2</c:v>
                </c:pt>
                <c:pt idx="18">
                  <c:v>3.6654723470795236E-2</c:v>
                </c:pt>
                <c:pt idx="19">
                  <c:v>1.388888888888884E-2</c:v>
                </c:pt>
              </c:numCache>
            </c:numRef>
          </c:val>
          <c:smooth val="1"/>
          <c:extLst>
            <c:ext xmlns:c16="http://schemas.microsoft.com/office/drawing/2014/chart" uri="{C3380CC4-5D6E-409C-BE32-E72D297353CC}">
              <c16:uniqueId val="{00000001-4628-4F9D-A3A2-6220D7ABEFB9}"/>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daily_8h30_data!$M$25:$M$44</c:f>
              <c:numCache>
                <c:formatCode>General</c:formatCode>
                <c:ptCount val="20"/>
                <c:pt idx="0">
                  <c:v>1.3422380934799083E-2</c:v>
                </c:pt>
                <c:pt idx="1">
                  <c:v>-1.2290738569338711E-2</c:v>
                </c:pt>
                <c:pt idx="2">
                  <c:v>-7.4289532816825821E-3</c:v>
                </c:pt>
                <c:pt idx="3">
                  <c:v>-3.8470879468792685E-3</c:v>
                </c:pt>
                <c:pt idx="4">
                  <c:v>-4.562476613713673E-3</c:v>
                </c:pt>
                <c:pt idx="5">
                  <c:v>-1.433419296153482E-3</c:v>
                </c:pt>
                <c:pt idx="6">
                  <c:v>4.6541400835771185E-3</c:v>
                </c:pt>
                <c:pt idx="7">
                  <c:v>-7.0290352014998891E-3</c:v>
                </c:pt>
                <c:pt idx="8">
                  <c:v>1.1411680802273505E-2</c:v>
                </c:pt>
                <c:pt idx="9">
                  <c:v>4.0469013650306085E-3</c:v>
                </c:pt>
                <c:pt idx="10">
                  <c:v>-4.3121670678880619E-4</c:v>
                </c:pt>
                <c:pt idx="11">
                  <c:v>-3.19879761458286E-3</c:v>
                </c:pt>
                <c:pt idx="12">
                  <c:v>5.1905585060372239E-3</c:v>
                </c:pt>
                <c:pt idx="13">
                  <c:v>5.2584028233635394E-3</c:v>
                </c:pt>
                <c:pt idx="14">
                  <c:v>-9.8147284185888806E-3</c:v>
                </c:pt>
                <c:pt idx="15">
                  <c:v>1.9863357216372002E-3</c:v>
                </c:pt>
                <c:pt idx="16">
                  <c:v>-6.2513975688338608E-3</c:v>
                </c:pt>
                <c:pt idx="17">
                  <c:v>4.3262976850235724E-3</c:v>
                </c:pt>
                <c:pt idx="18">
                  <c:v>4.9171635850882023E-3</c:v>
                </c:pt>
                <c:pt idx="19">
                  <c:v>-3.7291428205490362E-3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7F1C-4B40-A28D-9A69843F7C55}"/>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daily_8h30_data!$N$25:$N$44</c:f>
              <c:numCache>
                <c:formatCode>General</c:formatCode>
                <c:ptCount val="20"/>
                <c:pt idx="0">
                  <c:v>-4.8031325317809959E-3</c:v>
                </c:pt>
                <c:pt idx="1">
                  <c:v>-1.8225513466580079E-2</c:v>
                </c:pt>
                <c:pt idx="2">
                  <c:v>-5.9347748972413683E-3</c:v>
                </c:pt>
                <c:pt idx="3">
                  <c:v>1.4941783844412138E-3</c:v>
                </c:pt>
                <c:pt idx="4">
                  <c:v>5.3412663313204822E-3</c:v>
                </c:pt>
                <c:pt idx="5">
                  <c:v>9.9037429450341552E-3</c:v>
                </c:pt>
                <c:pt idx="6">
                  <c:v>1.1337162241187637E-2</c:v>
                </c:pt>
                <c:pt idx="7">
                  <c:v>6.6830221576105187E-3</c:v>
                </c:pt>
                <c:pt idx="8">
                  <c:v>1.3712057359110408E-2</c:v>
                </c:pt>
                <c:pt idx="9">
                  <c:v>2.3003765568369028E-3</c:v>
                </c:pt>
                <c:pt idx="10">
                  <c:v>-1.7465248081937057E-3</c:v>
                </c:pt>
                <c:pt idx="11">
                  <c:v>-1.3153081014048995E-3</c:v>
                </c:pt>
                <c:pt idx="12">
                  <c:v>1.8834895131779605E-3</c:v>
                </c:pt>
                <c:pt idx="13">
                  <c:v>-3.3070689928592634E-3</c:v>
                </c:pt>
                <c:pt idx="14">
                  <c:v>-8.5654718162228027E-3</c:v>
                </c:pt>
                <c:pt idx="15">
                  <c:v>1.2492566023660778E-3</c:v>
                </c:pt>
                <c:pt idx="16">
                  <c:v>-7.3707911927112235E-4</c:v>
                </c:pt>
                <c:pt idx="17">
                  <c:v>5.5143184495627384E-3</c:v>
                </c:pt>
                <c:pt idx="18">
                  <c:v>1.1880207645391661E-3</c:v>
                </c:pt>
                <c:pt idx="19">
                  <c:v>-3.7291428205490362E-3</c:v>
                </c:pt>
              </c:numCache>
            </c:numRef>
          </c:val>
          <c:smooth val="1"/>
          <c:extLst>
            <c:ext xmlns:c16="http://schemas.microsoft.com/office/drawing/2014/chart" uri="{C3380CC4-5D6E-409C-BE32-E72D297353CC}">
              <c16:uniqueId val="{00000001-7F1C-4B40-A28D-9A69843F7C55}"/>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daily_8h30_data!$S$25:$S$44</c:f>
              <c:numCache>
                <c:formatCode>General</c:formatCode>
                <c:ptCount val="20"/>
                <c:pt idx="0">
                  <c:v>2.1460561297450553E-3</c:v>
                </c:pt>
                <c:pt idx="1">
                  <c:v>6.5853447891532912E-3</c:v>
                </c:pt>
                <c:pt idx="2">
                  <c:v>-7.0328294587775897E-3</c:v>
                </c:pt>
                <c:pt idx="3">
                  <c:v>-4.5210531980466317E-4</c:v>
                </c:pt>
                <c:pt idx="4">
                  <c:v>6.7873844862065269E-5</c:v>
                </c:pt>
                <c:pt idx="5">
                  <c:v>6.0430812972240844E-3</c:v>
                </c:pt>
                <c:pt idx="6">
                  <c:v>-4.261822510008062E-3</c:v>
                </c:pt>
                <c:pt idx="7">
                  <c:v>-1.9763422408369813E-3</c:v>
                </c:pt>
                <c:pt idx="8">
                  <c:v>8.4842427485993799E-3</c:v>
                </c:pt>
                <c:pt idx="9">
                  <c:v>4.17569362129111E-3</c:v>
                </c:pt>
                <c:pt idx="10">
                  <c:v>1.2004158060923142E-3</c:v>
                </c:pt>
                <c:pt idx="11">
                  <c:v>2.320933986147411E-3</c:v>
                </c:pt>
                <c:pt idx="12">
                  <c:v>2.1710967466961328E-3</c:v>
                </c:pt>
                <c:pt idx="13">
                  <c:v>5.1632315685727903E-3</c:v>
                </c:pt>
                <c:pt idx="14">
                  <c:v>-1.3168590295471461E-3</c:v>
                </c:pt>
                <c:pt idx="15">
                  <c:v>-6.6391267301229018E-3</c:v>
                </c:pt>
                <c:pt idx="16">
                  <c:v>6.368268447209946E-3</c:v>
                </c:pt>
                <c:pt idx="17">
                  <c:v>-3.8481892653264849E-3</c:v>
                </c:pt>
                <c:pt idx="18">
                  <c:v>1.2252214469260947E-2</c:v>
                </c:pt>
                <c:pt idx="19">
                  <c:v>1.4501449262573907E-3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7B-4FBD-8A89-83ECC721CC6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daily_8h30_data!$T$25:$T$44</c:f>
              <c:numCache>
                <c:formatCode>General</c:formatCode>
                <c:ptCount val="20"/>
                <c:pt idx="0">
                  <c:v>3.2901323826688089E-2</c:v>
                </c:pt>
                <c:pt idx="1">
                  <c:v>3.0755267696943034E-2</c:v>
                </c:pt>
                <c:pt idx="2">
                  <c:v>2.4169922907789743E-2</c:v>
                </c:pt>
                <c:pt idx="3">
                  <c:v>3.1202752366567332E-2</c:v>
                </c:pt>
                <c:pt idx="4">
                  <c:v>3.1654857686371995E-2</c:v>
                </c:pt>
                <c:pt idx="5">
                  <c:v>3.158698384150993E-2</c:v>
                </c:pt>
                <c:pt idx="6">
                  <c:v>2.5543902544285846E-2</c:v>
                </c:pt>
                <c:pt idx="7">
                  <c:v>2.9805725054293908E-2</c:v>
                </c:pt>
                <c:pt idx="8">
                  <c:v>3.1782067295130889E-2</c:v>
                </c:pt>
                <c:pt idx="9">
                  <c:v>2.3297824546531509E-2</c:v>
                </c:pt>
                <c:pt idx="10">
                  <c:v>1.9122130925240399E-2</c:v>
                </c:pt>
                <c:pt idx="11">
                  <c:v>1.7921715119148085E-2</c:v>
                </c:pt>
                <c:pt idx="12">
                  <c:v>1.5600781133000674E-2</c:v>
                </c:pt>
                <c:pt idx="13">
                  <c:v>1.3429684386304541E-2</c:v>
                </c:pt>
                <c:pt idx="14">
                  <c:v>8.2664528177317509E-3</c:v>
                </c:pt>
                <c:pt idx="15">
                  <c:v>9.583311847278897E-3</c:v>
                </c:pt>
                <c:pt idx="16">
                  <c:v>1.6222438577401799E-2</c:v>
                </c:pt>
                <c:pt idx="17">
                  <c:v>9.8541701301918527E-3</c:v>
                </c:pt>
                <c:pt idx="18">
                  <c:v>1.3702359395518338E-2</c:v>
                </c:pt>
                <c:pt idx="19">
                  <c:v>1.4501449262573907E-3</c:v>
                </c:pt>
              </c:numCache>
            </c:numRef>
          </c:val>
          <c:smooth val="1"/>
          <c:extLst>
            <c:ext xmlns:c16="http://schemas.microsoft.com/office/drawing/2014/chart" uri="{C3380CC4-5D6E-409C-BE32-E72D297353CC}">
              <c16:uniqueId val="{00000001-437B-4FBD-8A89-83ECC721CC6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daily_8h30_data!$Y$25:$Y$44</c:f>
              <c:numCache>
                <c:formatCode>General</c:formatCode>
                <c:ptCount val="20"/>
                <c:pt idx="0">
                  <c:v>9.5690379787525259E-3</c:v>
                </c:pt>
                <c:pt idx="1">
                  <c:v>6.5610250423770999E-3</c:v>
                </c:pt>
                <c:pt idx="2">
                  <c:v>-3.7099286471770077E-3</c:v>
                </c:pt>
                <c:pt idx="3">
                  <c:v>-1.1756602441489461E-2</c:v>
                </c:pt>
                <c:pt idx="4">
                  <c:v>1.6637384356177343E-3</c:v>
                </c:pt>
                <c:pt idx="5">
                  <c:v>3.272478057154915E-3</c:v>
                </c:pt>
                <c:pt idx="6">
                  <c:v>1.1914716230292388E-3</c:v>
                </c:pt>
                <c:pt idx="7">
                  <c:v>-3.3478779315430085E-3</c:v>
                </c:pt>
                <c:pt idx="8">
                  <c:v>6.5401343806652523E-3</c:v>
                </c:pt>
                <c:pt idx="9">
                  <c:v>1.2200688650487734E-4</c:v>
                </c:pt>
                <c:pt idx="10">
                  <c:v>6.1997523473338312E-3</c:v>
                </c:pt>
                <c:pt idx="11">
                  <c:v>7.1604803705347386E-3</c:v>
                </c:pt>
                <c:pt idx="12">
                  <c:v>5.0207856109132365E-3</c:v>
                </c:pt>
                <c:pt idx="13">
                  <c:v>3.7241481186247594E-3</c:v>
                </c:pt>
                <c:pt idx="14">
                  <c:v>-3.4862318222261823E-4</c:v>
                </c:pt>
                <c:pt idx="15">
                  <c:v>-4.1626648824131252E-3</c:v>
                </c:pt>
                <c:pt idx="16">
                  <c:v>2.698626190612341E-3</c:v>
                </c:pt>
                <c:pt idx="17">
                  <c:v>1.4114137531251458E-4</c:v>
                </c:pt>
                <c:pt idx="18">
                  <c:v>4.7615483062730668E-3</c:v>
                </c:pt>
                <c:pt idx="19">
                  <c:v>-1.2654217163762249E-3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17C-4974-BD80-1D34E8413C5E}"/>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daily_8h30_data!$Z$25:$Z$44</c:f>
              <c:numCache>
                <c:formatCode>General</c:formatCode>
                <c:ptCount val="20"/>
                <c:pt idx="0">
                  <c:v>3.4035255922484686E-2</c:v>
                </c:pt>
                <c:pt idx="1">
                  <c:v>2.446621794373216E-2</c:v>
                </c:pt>
                <c:pt idx="2">
                  <c:v>1.790519290135506E-2</c:v>
                </c:pt>
                <c:pt idx="3">
                  <c:v>2.1615121548532068E-2</c:v>
                </c:pt>
                <c:pt idx="4">
                  <c:v>3.3371723990021529E-2</c:v>
                </c:pt>
                <c:pt idx="5">
                  <c:v>3.1707985554403795E-2</c:v>
                </c:pt>
                <c:pt idx="6">
                  <c:v>2.843550749724888E-2</c:v>
                </c:pt>
                <c:pt idx="7">
                  <c:v>2.7244035874219641E-2</c:v>
                </c:pt>
                <c:pt idx="8">
                  <c:v>3.0591913805762649E-2</c:v>
                </c:pt>
                <c:pt idx="9">
                  <c:v>2.4051779425097397E-2</c:v>
                </c:pt>
                <c:pt idx="10">
                  <c:v>2.392977253859252E-2</c:v>
                </c:pt>
                <c:pt idx="11">
                  <c:v>1.7730020191258689E-2</c:v>
                </c:pt>
                <c:pt idx="12">
                  <c:v>1.056953982072395E-2</c:v>
                </c:pt>
                <c:pt idx="13">
                  <c:v>5.5487542098107134E-3</c:v>
                </c:pt>
                <c:pt idx="14">
                  <c:v>1.8246060911859541E-3</c:v>
                </c:pt>
                <c:pt idx="15">
                  <c:v>2.1732292734085723E-3</c:v>
                </c:pt>
                <c:pt idx="16">
                  <c:v>6.3358941558216975E-3</c:v>
                </c:pt>
                <c:pt idx="17">
                  <c:v>3.6372679652093565E-3</c:v>
                </c:pt>
                <c:pt idx="18">
                  <c:v>3.4961265898968419E-3</c:v>
                </c:pt>
                <c:pt idx="19">
                  <c:v>-1.2654217163762249E-3</c:v>
                </c:pt>
              </c:numCache>
            </c:numRef>
          </c:val>
          <c:smooth val="1"/>
          <c:extLst>
            <c:ext xmlns:c16="http://schemas.microsoft.com/office/drawing/2014/chart" uri="{C3380CC4-5D6E-409C-BE32-E72D297353CC}">
              <c16:uniqueId val="{00000001-417C-4974-BD80-1D34E8413C5E}"/>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daily_8h30_data!$M$47:$M$66</c:f>
              <c:numCache>
                <c:formatCode>General</c:formatCode>
                <c:ptCount val="20"/>
                <c:pt idx="0">
                  <c:v>-1.5908196569524025E-3</c:v>
                </c:pt>
                <c:pt idx="1">
                  <c:v>5.2995892867389038E-3</c:v>
                </c:pt>
                <c:pt idx="2">
                  <c:v>-2.4682224538008501E-4</c:v>
                </c:pt>
                <c:pt idx="3">
                  <c:v>-7.9225648827985218E-4</c:v>
                </c:pt>
                <c:pt idx="4">
                  <c:v>2.0233097137246414E-2</c:v>
                </c:pt>
                <c:pt idx="5">
                  <c:v>5.3331150256208382E-4</c:v>
                </c:pt>
                <c:pt idx="6">
                  <c:v>-1.085912665333244E-2</c:v>
                </c:pt>
                <c:pt idx="7">
                  <c:v>3.3459335408476676E-3</c:v>
                </c:pt>
                <c:pt idx="8">
                  <c:v>-5.9736086732543603E-3</c:v>
                </c:pt>
                <c:pt idx="9">
                  <c:v>-2.3358974733246329E-3</c:v>
                </c:pt>
                <c:pt idx="10">
                  <c:v>-7.6473540618465785E-3</c:v>
                </c:pt>
                <c:pt idx="11">
                  <c:v>-5.6379678138848144E-3</c:v>
                </c:pt>
                <c:pt idx="12">
                  <c:v>-9.1779117885240069E-3</c:v>
                </c:pt>
                <c:pt idx="13">
                  <c:v>8.6885428554648314E-3</c:v>
                </c:pt>
                <c:pt idx="14">
                  <c:v>1.3497264044440627E-2</c:v>
                </c:pt>
                <c:pt idx="15">
                  <c:v>-1.5034382564399484E-3</c:v>
                </c:pt>
                <c:pt idx="16">
                  <c:v>8.9568270873807698E-4</c:v>
                </c:pt>
                <c:pt idx="17">
                  <c:v>3.0263556994232221E-3</c:v>
                </c:pt>
                <c:pt idx="18">
                  <c:v>-1.860664795905298E-3</c:v>
                </c:pt>
                <c:pt idx="19">
                  <c:v>4.008848984901503E-3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9C11-425C-8A15-34E8BEEF12F6}"/>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daily_8h30_data!$N$47:$N$66</c:f>
              <c:numCache>
                <c:formatCode>General</c:formatCode>
                <c:ptCount val="20"/>
                <c:pt idx="0">
                  <c:v>1.190275785323891E-2</c:v>
                </c:pt>
                <c:pt idx="1">
                  <c:v>1.3493577510191312E-2</c:v>
                </c:pt>
                <c:pt idx="2">
                  <c:v>8.1939882234524086E-3</c:v>
                </c:pt>
                <c:pt idx="3">
                  <c:v>8.4408104688324936E-3</c:v>
                </c:pt>
                <c:pt idx="4">
                  <c:v>9.2330669571123458E-3</c:v>
                </c:pt>
                <c:pt idx="5">
                  <c:v>-1.1000030180134068E-2</c:v>
                </c:pt>
                <c:pt idx="6">
                  <c:v>-1.1533341682696152E-2</c:v>
                </c:pt>
                <c:pt idx="7">
                  <c:v>-6.7421502936371169E-4</c:v>
                </c:pt>
                <c:pt idx="8">
                  <c:v>-4.0201485702113793E-3</c:v>
                </c:pt>
                <c:pt idx="9">
                  <c:v>1.953460103042981E-3</c:v>
                </c:pt>
                <c:pt idx="10">
                  <c:v>4.2893575763676139E-3</c:v>
                </c:pt>
                <c:pt idx="11">
                  <c:v>1.1936711638214192E-2</c:v>
                </c:pt>
                <c:pt idx="12">
                  <c:v>1.7574679452099007E-2</c:v>
                </c:pt>
                <c:pt idx="13">
                  <c:v>2.6752591240623014E-2</c:v>
                </c:pt>
                <c:pt idx="14">
                  <c:v>1.8064048385158182E-2</c:v>
                </c:pt>
                <c:pt idx="15">
                  <c:v>4.5667843407175557E-3</c:v>
                </c:pt>
                <c:pt idx="16">
                  <c:v>6.0702225971575041E-3</c:v>
                </c:pt>
                <c:pt idx="17">
                  <c:v>5.1745398884194271E-3</c:v>
                </c:pt>
                <c:pt idx="18">
                  <c:v>2.148184188996205E-3</c:v>
                </c:pt>
                <c:pt idx="19">
                  <c:v>4.008848984901503E-3</c:v>
                </c:pt>
              </c:numCache>
            </c:numRef>
          </c:val>
          <c:smooth val="1"/>
          <c:extLst>
            <c:ext xmlns:c16="http://schemas.microsoft.com/office/drawing/2014/chart" uri="{C3380CC4-5D6E-409C-BE32-E72D297353CC}">
              <c16:uniqueId val="{00000001-9C11-425C-8A15-34E8BEEF12F6}"/>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daily_8h30_data!$S$47:$S$66</c:f>
              <c:numCache>
                <c:formatCode>General</c:formatCode>
                <c:ptCount val="20"/>
                <c:pt idx="0">
                  <c:v>-1.4093352916959567E-3</c:v>
                </c:pt>
                <c:pt idx="1">
                  <c:v>-8.2310729044995368E-3</c:v>
                </c:pt>
                <c:pt idx="2">
                  <c:v>1.5536092974799409E-4</c:v>
                </c:pt>
                <c:pt idx="3">
                  <c:v>-3.4348297261451277E-2</c:v>
                </c:pt>
                <c:pt idx="4">
                  <c:v>-0.1110666910807292</c:v>
                </c:pt>
                <c:pt idx="5">
                  <c:v>-8.8542115125922471E-3</c:v>
                </c:pt>
                <c:pt idx="6">
                  <c:v>7.589876250405414E-3</c:v>
                </c:pt>
                <c:pt idx="7">
                  <c:v>-1.9933757591881207E-3</c:v>
                </c:pt>
                <c:pt idx="8">
                  <c:v>4.4123772979621112E-2</c:v>
                </c:pt>
                <c:pt idx="9">
                  <c:v>-2.2514628869242603E-2</c:v>
                </c:pt>
                <c:pt idx="10">
                  <c:v>7.5157563468732924E-3</c:v>
                </c:pt>
                <c:pt idx="11">
                  <c:v>-1.0010793859575817E-2</c:v>
                </c:pt>
                <c:pt idx="12">
                  <c:v>8.8499398950691477E-2</c:v>
                </c:pt>
                <c:pt idx="13">
                  <c:v>4.5412632684932674E-2</c:v>
                </c:pt>
                <c:pt idx="14">
                  <c:v>-6.7278659195770807E-3</c:v>
                </c:pt>
                <c:pt idx="15">
                  <c:v>1.3168062493189137E-2</c:v>
                </c:pt>
                <c:pt idx="16">
                  <c:v>-3.396535474919582E-3</c:v>
                </c:pt>
                <c:pt idx="17">
                  <c:v>2.4679601031301956E-2</c:v>
                </c:pt>
                <c:pt idx="18">
                  <c:v>9.90571865111467E-3</c:v>
                </c:pt>
                <c:pt idx="19">
                  <c:v>-9.1815423962217091E-3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B1BA-4BC8-8B8E-DB828F119682}"/>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daily_8h30_data!$T$47:$T$66</c:f>
              <c:numCache>
                <c:formatCode>General</c:formatCode>
                <c:ptCount val="20"/>
                <c:pt idx="0">
                  <c:v>2.33158299881846E-2</c:v>
                </c:pt>
                <c:pt idx="1">
                  <c:v>2.4725165279880557E-2</c:v>
                </c:pt>
                <c:pt idx="2">
                  <c:v>3.2956238184380093E-2</c:v>
                </c:pt>
                <c:pt idx="3">
                  <c:v>3.2800877254632099E-2</c:v>
                </c:pt>
                <c:pt idx="4">
                  <c:v>6.7149174516083376E-2</c:v>
                </c:pt>
                <c:pt idx="5">
                  <c:v>0.17821586559681257</c:v>
                </c:pt>
                <c:pt idx="6">
                  <c:v>0.18707007710940482</c:v>
                </c:pt>
                <c:pt idx="7">
                  <c:v>0.17948020085899941</c:v>
                </c:pt>
                <c:pt idx="8">
                  <c:v>0.18147357661818753</c:v>
                </c:pt>
                <c:pt idx="9">
                  <c:v>0.13734980363856641</c:v>
                </c:pt>
                <c:pt idx="10">
                  <c:v>0.15986443250780902</c:v>
                </c:pt>
                <c:pt idx="11">
                  <c:v>0.15234867616093573</c:v>
                </c:pt>
                <c:pt idx="12">
                  <c:v>0.16235947002051154</c:v>
                </c:pt>
                <c:pt idx="13">
                  <c:v>7.3860071069820066E-2</c:v>
                </c:pt>
                <c:pt idx="14">
                  <c:v>2.8447438384887391E-2</c:v>
                </c:pt>
                <c:pt idx="15">
                  <c:v>3.5175304304464472E-2</c:v>
                </c:pt>
                <c:pt idx="16">
                  <c:v>2.2007241811275335E-2</c:v>
                </c:pt>
                <c:pt idx="17">
                  <c:v>2.5403777286194917E-2</c:v>
                </c:pt>
                <c:pt idx="18">
                  <c:v>7.2417625489296089E-4</c:v>
                </c:pt>
                <c:pt idx="19">
                  <c:v>-9.1815423962217091E-3</c:v>
                </c:pt>
              </c:numCache>
            </c:numRef>
          </c:val>
          <c:smooth val="1"/>
          <c:extLst>
            <c:ext xmlns:c16="http://schemas.microsoft.com/office/drawing/2014/chart" uri="{C3380CC4-5D6E-409C-BE32-E72D297353CC}">
              <c16:uniqueId val="{00000001-B1BA-4BC8-8B8E-DB828F119682}"/>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daily_8h30_data!$Y$47:$Y$66</c:f>
              <c:numCache>
                <c:formatCode>General</c:formatCode>
                <c:ptCount val="20"/>
                <c:pt idx="0">
                  <c:v>2.5383759109498527E-3</c:v>
                </c:pt>
                <c:pt idx="1">
                  <c:v>-1.3125750982767581E-4</c:v>
                </c:pt>
                <c:pt idx="2">
                  <c:v>-1.7786555142396132E-5</c:v>
                </c:pt>
                <c:pt idx="3">
                  <c:v>2.4002480224960543E-4</c:v>
                </c:pt>
                <c:pt idx="4">
                  <c:v>-1.3815203359542116E-2</c:v>
                </c:pt>
                <c:pt idx="5">
                  <c:v>2.2312063589893238E-3</c:v>
                </c:pt>
                <c:pt idx="6">
                  <c:v>9.3799118468682607E-3</c:v>
                </c:pt>
                <c:pt idx="7">
                  <c:v>2.7263246020585719E-3</c:v>
                </c:pt>
                <c:pt idx="8">
                  <c:v>2.9134469165947863E-4</c:v>
                </c:pt>
                <c:pt idx="9">
                  <c:v>9.9664225271447471E-3</c:v>
                </c:pt>
                <c:pt idx="10">
                  <c:v>1.5015594753928774E-3</c:v>
                </c:pt>
                <c:pt idx="11">
                  <c:v>2.8508305798091715E-3</c:v>
                </c:pt>
                <c:pt idx="12">
                  <c:v>-1.9832627800802083E-3</c:v>
                </c:pt>
                <c:pt idx="13">
                  <c:v>-4.7082982885089386E-3</c:v>
                </c:pt>
                <c:pt idx="14">
                  <c:v>-1.0251407191124162E-3</c:v>
                </c:pt>
                <c:pt idx="15">
                  <c:v>1.4116606975700385E-4</c:v>
                </c:pt>
                <c:pt idx="16">
                  <c:v>-5.5536045056360228E-3</c:v>
                </c:pt>
                <c:pt idx="17">
                  <c:v>-4.50456228673346E-5</c:v>
                </c:pt>
                <c:pt idx="18">
                  <c:v>1.7976097988492423E-3</c:v>
                </c:pt>
                <c:pt idx="19">
                  <c:v>-3.0631144920764131E-3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F7DD-464D-A618-DED6F422D2A2}"/>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daily_8h30_data!$Z$47:$Z$66</c:f>
              <c:numCache>
                <c:formatCode>General</c:formatCode>
                <c:ptCount val="20"/>
                <c:pt idx="0">
                  <c:v>3.3220628309346134E-3</c:v>
                </c:pt>
                <c:pt idx="1">
                  <c:v>7.836869199847607E-4</c:v>
                </c:pt>
                <c:pt idx="2">
                  <c:v>9.1494442981243651E-4</c:v>
                </c:pt>
                <c:pt idx="3">
                  <c:v>9.3273098495483264E-4</c:v>
                </c:pt>
                <c:pt idx="4">
                  <c:v>6.9270618270522721E-4</c:v>
                </c:pt>
                <c:pt idx="5">
                  <c:v>1.4507909542247344E-2</c:v>
                </c:pt>
                <c:pt idx="6">
                  <c:v>1.227670318325802E-2</c:v>
                </c:pt>
                <c:pt idx="7">
                  <c:v>2.8967913363897591E-3</c:v>
                </c:pt>
                <c:pt idx="8">
                  <c:v>1.704667343311872E-4</c:v>
                </c:pt>
                <c:pt idx="9">
                  <c:v>-1.2087795732829143E-4</c:v>
                </c:pt>
                <c:pt idx="10">
                  <c:v>-1.0087300484473039E-2</c:v>
                </c:pt>
                <c:pt idx="11">
                  <c:v>-1.1588859959865916E-2</c:v>
                </c:pt>
                <c:pt idx="12">
                  <c:v>-1.4439690539675087E-2</c:v>
                </c:pt>
                <c:pt idx="13">
                  <c:v>-1.2456427759594879E-2</c:v>
                </c:pt>
                <c:pt idx="14">
                  <c:v>-7.7481294710859405E-3</c:v>
                </c:pt>
                <c:pt idx="15">
                  <c:v>-6.7229887519735243E-3</c:v>
                </c:pt>
                <c:pt idx="16">
                  <c:v>-6.8641548217305282E-3</c:v>
                </c:pt>
                <c:pt idx="17">
                  <c:v>-1.3105503160945053E-3</c:v>
                </c:pt>
                <c:pt idx="18">
                  <c:v>-1.2655046932271707E-3</c:v>
                </c:pt>
                <c:pt idx="19">
                  <c:v>-3.0631144920764131E-3</c:v>
                </c:pt>
              </c:numCache>
            </c:numRef>
          </c:val>
          <c:smooth val="1"/>
          <c:extLst>
            <c:ext xmlns:c16="http://schemas.microsoft.com/office/drawing/2014/chart" uri="{C3380CC4-5D6E-409C-BE32-E72D297353CC}">
              <c16:uniqueId val="{00000001-F7DD-464D-A618-DED6F422D2A2}"/>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daily_8h30_mm!$B$2:$B$24</c:f>
              <c:numCache>
                <c:formatCode>General</c:formatCode>
                <c:ptCount val="23"/>
                <c:pt idx="0">
                  <c:v>4.3299999999999998E-2</c:v>
                </c:pt>
                <c:pt idx="1">
                  <c:v>4.3299999999999998E-2</c:v>
                </c:pt>
                <c:pt idx="2">
                  <c:v>4.3299999999999998E-2</c:v>
                </c:pt>
                <c:pt idx="3">
                  <c:v>4.3299999999999998E-2</c:v>
                </c:pt>
                <c:pt idx="4">
                  <c:v>5.8500000000000003E-2</c:v>
                </c:pt>
                <c:pt idx="5">
                  <c:v>6.5000000000000002E-2</c:v>
                </c:pt>
                <c:pt idx="6">
                  <c:v>5.9499999999999997E-2</c:v>
                </c:pt>
                <c:pt idx="7">
                  <c:v>5.2600000000000001E-2</c:v>
                </c:pt>
                <c:pt idx="8">
                  <c:v>5.04E-2</c:v>
                </c:pt>
                <c:pt idx="9">
                  <c:v>4.9299999999999997E-2</c:v>
                </c:pt>
                <c:pt idx="10">
                  <c:v>5.0099999999999999E-2</c:v>
                </c:pt>
                <c:pt idx="11">
                  <c:v>5.1700000000000003E-2</c:v>
                </c:pt>
                <c:pt idx="12">
                  <c:v>5.0900000000000001E-2</c:v>
                </c:pt>
                <c:pt idx="13">
                  <c:v>4.7800000000000002E-2</c:v>
                </c:pt>
                <c:pt idx="14">
                  <c:v>4.6800000000000001E-2</c:v>
                </c:pt>
                <c:pt idx="15">
                  <c:v>4.65E-2</c:v>
                </c:pt>
                <c:pt idx="16">
                  <c:v>4.6899999999999997E-2</c:v>
                </c:pt>
                <c:pt idx="17">
                  <c:v>4.65E-2</c:v>
                </c:pt>
                <c:pt idx="18">
                  <c:v>4.48E-2</c:v>
                </c:pt>
                <c:pt idx="19">
                  <c:v>4.2500000000000003E-2</c:v>
                </c:pt>
                <c:pt idx="20">
                  <c:v>4.0800000000000003E-2</c:v>
                </c:pt>
                <c:pt idx="21">
                  <c:v>3.9100000000000003E-2</c:v>
                </c:pt>
                <c:pt idx="22">
                  <c:v>3.8100000000000002E-2</c:v>
                </c:pt>
              </c:numCache>
            </c:numRef>
          </c:val>
          <c:smooth val="1"/>
          <c:extLst>
            <c:ext xmlns:c16="http://schemas.microsoft.com/office/drawing/2014/chart" uri="{C3380CC4-5D6E-409C-BE32-E72D297353CC}">
              <c16:uniqueId val="{00000000-09FD-4512-9757-30C6EED1789E}"/>
            </c:ext>
          </c:extLst>
        </c:ser>
        <c:ser>
          <c:idx val="1"/>
          <c:order val="1"/>
          <c:tx>
            <c:v>Ký hạn 1 tháng</c:v>
          </c:tx>
          <c:spPr>
            <a:ln w="19050" cap="rnd">
              <a:solidFill>
                <a:srgbClr val="11588C"/>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daily_8h30_mm!$C$2:$C$24</c:f>
              <c:numCache>
                <c:formatCode>General</c:formatCode>
                <c:ptCount val="23"/>
                <c:pt idx="0">
                  <c:v>5.7799999999999997E-2</c:v>
                </c:pt>
                <c:pt idx="1">
                  <c:v>5.7799999999999997E-2</c:v>
                </c:pt>
                <c:pt idx="2">
                  <c:v>5.7799999999999997E-2</c:v>
                </c:pt>
                <c:pt idx="3">
                  <c:v>5.7799999999999997E-2</c:v>
                </c:pt>
                <c:pt idx="4">
                  <c:v>5.3400000000000003E-2</c:v>
                </c:pt>
                <c:pt idx="5">
                  <c:v>5.3900000000000003E-2</c:v>
                </c:pt>
                <c:pt idx="6">
                  <c:v>4.8800000000000003E-2</c:v>
                </c:pt>
                <c:pt idx="7">
                  <c:v>5.0200000000000002E-2</c:v>
                </c:pt>
                <c:pt idx="8">
                  <c:v>4.7699999999999999E-2</c:v>
                </c:pt>
                <c:pt idx="9">
                  <c:v>4.6699999999999998E-2</c:v>
                </c:pt>
                <c:pt idx="10">
                  <c:v>4.6699999999999998E-2</c:v>
                </c:pt>
                <c:pt idx="11">
                  <c:v>4.6399999999999997E-2</c:v>
                </c:pt>
                <c:pt idx="12">
                  <c:v>4.6100000000000002E-2</c:v>
                </c:pt>
                <c:pt idx="13">
                  <c:v>4.5499999999999999E-2</c:v>
                </c:pt>
                <c:pt idx="14">
                  <c:v>4.5900000000000003E-2</c:v>
                </c:pt>
                <c:pt idx="15">
                  <c:v>4.2999999999999997E-2</c:v>
                </c:pt>
                <c:pt idx="16">
                  <c:v>4.6699999999999998E-2</c:v>
                </c:pt>
                <c:pt idx="17">
                  <c:v>4.9099999999999998E-2</c:v>
                </c:pt>
                <c:pt idx="18">
                  <c:v>4.2799999999999998E-2</c:v>
                </c:pt>
                <c:pt idx="19">
                  <c:v>4.4699999999999997E-2</c:v>
                </c:pt>
                <c:pt idx="20">
                  <c:v>4.4200000000000003E-2</c:v>
                </c:pt>
                <c:pt idx="21">
                  <c:v>3.8199999999999998E-2</c:v>
                </c:pt>
                <c:pt idx="22">
                  <c:v>4.6699999999999998E-2</c:v>
                </c:pt>
              </c:numCache>
            </c:numRef>
          </c:val>
          <c:smooth val="1"/>
          <c:extLst>
            <c:ext xmlns:c16="http://schemas.microsoft.com/office/drawing/2014/chart" uri="{C3380CC4-5D6E-409C-BE32-E72D297353CC}">
              <c16:uniqueId val="{00000001-09FD-4512-9757-30C6EED1789E}"/>
            </c:ext>
          </c:extLst>
        </c:ser>
        <c:ser>
          <c:idx val="2"/>
          <c:order val="2"/>
          <c:tx>
            <c:v>Kỳ hạn 3 tháng</c:v>
          </c:tx>
          <c:spPr>
            <a:ln w="19050" cap="rnd">
              <a:solidFill>
                <a:srgbClr val="C0000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daily_8h30_mm!$D$2:$D$24</c:f>
              <c:numCache>
                <c:formatCode>General</c:formatCode>
                <c:ptCount val="23"/>
                <c:pt idx="0">
                  <c:v>4.8099999999999997E-2</c:v>
                </c:pt>
                <c:pt idx="1">
                  <c:v>4.8099999999999997E-2</c:v>
                </c:pt>
                <c:pt idx="2">
                  <c:v>4.8099999999999997E-2</c:v>
                </c:pt>
                <c:pt idx="3">
                  <c:v>4.8099999999999997E-2</c:v>
                </c:pt>
                <c:pt idx="4">
                  <c:v>5.4399999999999997E-2</c:v>
                </c:pt>
                <c:pt idx="5">
                  <c:v>5.57E-2</c:v>
                </c:pt>
                <c:pt idx="6">
                  <c:v>5.1299999999999998E-2</c:v>
                </c:pt>
                <c:pt idx="7">
                  <c:v>4.9599999999999998E-2</c:v>
                </c:pt>
                <c:pt idx="8">
                  <c:v>5.0599999999999999E-2</c:v>
                </c:pt>
                <c:pt idx="9">
                  <c:v>4.7800000000000002E-2</c:v>
                </c:pt>
                <c:pt idx="10">
                  <c:v>4.8500000000000001E-2</c:v>
                </c:pt>
                <c:pt idx="11">
                  <c:v>4.9299999999999997E-2</c:v>
                </c:pt>
                <c:pt idx="12">
                  <c:v>4.9099999999999998E-2</c:v>
                </c:pt>
                <c:pt idx="13">
                  <c:v>4.7199999999999999E-2</c:v>
                </c:pt>
                <c:pt idx="14">
                  <c:v>4.7E-2</c:v>
                </c:pt>
                <c:pt idx="15">
                  <c:v>4.7800000000000002E-2</c:v>
                </c:pt>
                <c:pt idx="16">
                  <c:v>4.7100000000000003E-2</c:v>
                </c:pt>
                <c:pt idx="17">
                  <c:v>4.7500000000000001E-2</c:v>
                </c:pt>
                <c:pt idx="18">
                  <c:v>4.6399999999999997E-2</c:v>
                </c:pt>
                <c:pt idx="19">
                  <c:v>4.6600000000000003E-2</c:v>
                </c:pt>
                <c:pt idx="20">
                  <c:v>4.5999999999999999E-2</c:v>
                </c:pt>
                <c:pt idx="21">
                  <c:v>4.4999999999999998E-2</c:v>
                </c:pt>
                <c:pt idx="22">
                  <c:v>4.5499999999999999E-2</c:v>
                </c:pt>
              </c:numCache>
            </c:numRef>
          </c:val>
          <c:smooth val="1"/>
          <c:extLst>
            <c:ext xmlns:c16="http://schemas.microsoft.com/office/drawing/2014/chart" uri="{C3380CC4-5D6E-409C-BE32-E72D297353CC}">
              <c16:uniqueId val="{00000002-09FD-4512-9757-30C6EED1789E}"/>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daily_8h30_mm!$G$2:$G$24</c:f>
              <c:numCache>
                <c:formatCode>General</c:formatCode>
                <c:ptCount val="23"/>
                <c:pt idx="0">
                  <c:v>26370</c:v>
                </c:pt>
                <c:pt idx="1">
                  <c:v>26380</c:v>
                </c:pt>
                <c:pt idx="2">
                  <c:v>26390</c:v>
                </c:pt>
                <c:pt idx="3">
                  <c:v>26400</c:v>
                </c:pt>
                <c:pt idx="4">
                  <c:v>26380</c:v>
                </c:pt>
                <c:pt idx="5">
                  <c:v>26300</c:v>
                </c:pt>
                <c:pt idx="6">
                  <c:v>26300</c:v>
                </c:pt>
                <c:pt idx="7">
                  <c:v>26320</c:v>
                </c:pt>
                <c:pt idx="8">
                  <c:v>26320</c:v>
                </c:pt>
                <c:pt idx="9">
                  <c:v>26320</c:v>
                </c:pt>
                <c:pt idx="10">
                  <c:v>26330</c:v>
                </c:pt>
                <c:pt idx="11">
                  <c:v>26330</c:v>
                </c:pt>
                <c:pt idx="12">
                  <c:v>26340</c:v>
                </c:pt>
                <c:pt idx="13">
                  <c:v>26320</c:v>
                </c:pt>
                <c:pt idx="14">
                  <c:v>26310</c:v>
                </c:pt>
                <c:pt idx="15">
                  <c:v>26290</c:v>
                </c:pt>
                <c:pt idx="16">
                  <c:v>26290</c:v>
                </c:pt>
                <c:pt idx="17">
                  <c:v>26290</c:v>
                </c:pt>
                <c:pt idx="18">
                  <c:v>26320</c:v>
                </c:pt>
                <c:pt idx="19">
                  <c:v>26305</c:v>
                </c:pt>
                <c:pt idx="20">
                  <c:v>26350</c:v>
                </c:pt>
                <c:pt idx="21">
                  <c:v>26350</c:v>
                </c:pt>
                <c:pt idx="22">
                  <c:v>26345</c:v>
                </c:pt>
              </c:numCache>
            </c:numRef>
          </c:val>
          <c:smooth val="1"/>
          <c:extLst>
            <c:ext xmlns:c16="http://schemas.microsoft.com/office/drawing/2014/chart" uri="{C3380CC4-5D6E-409C-BE32-E72D297353CC}">
              <c16:uniqueId val="{00000000-5194-439F-A19F-B21107B80FBB}"/>
            </c:ext>
          </c:extLst>
        </c:ser>
        <c:ser>
          <c:idx val="4"/>
          <c:order val="4"/>
          <c:tx>
            <c:v>Tỷ giá tự do bán ra</c:v>
          </c:tx>
          <c:spPr>
            <a:ln w="19050" cap="rnd">
              <a:solidFill>
                <a:srgbClr val="C00000"/>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daily_8h30_mm!$I$2:$I$24</c:f>
              <c:numCache>
                <c:formatCode>General</c:formatCode>
                <c:ptCount val="23"/>
                <c:pt idx="0">
                  <c:v>26480</c:v>
                </c:pt>
                <c:pt idx="1">
                  <c:v>26450</c:v>
                </c:pt>
                <c:pt idx="2">
                  <c:v>26450</c:v>
                </c:pt>
                <c:pt idx="3">
                  <c:v>26450</c:v>
                </c:pt>
                <c:pt idx="4">
                  <c:v>26460</c:v>
                </c:pt>
                <c:pt idx="5">
                  <c:v>26460</c:v>
                </c:pt>
                <c:pt idx="6">
                  <c:v>26460</c:v>
                </c:pt>
                <c:pt idx="7">
                  <c:v>26460</c:v>
                </c:pt>
                <c:pt idx="8">
                  <c:v>26460</c:v>
                </c:pt>
                <c:pt idx="9">
                  <c:v>26450</c:v>
                </c:pt>
                <c:pt idx="10">
                  <c:v>26420</c:v>
                </c:pt>
                <c:pt idx="11">
                  <c:v>26420</c:v>
                </c:pt>
                <c:pt idx="12">
                  <c:v>26420</c:v>
                </c:pt>
                <c:pt idx="13">
                  <c:v>26420</c:v>
                </c:pt>
                <c:pt idx="14">
                  <c:v>26420</c:v>
                </c:pt>
                <c:pt idx="15">
                  <c:v>26490</c:v>
                </c:pt>
                <c:pt idx="16">
                  <c:v>26490</c:v>
                </c:pt>
                <c:pt idx="17">
                  <c:v>26490</c:v>
                </c:pt>
                <c:pt idx="18">
                  <c:v>26490</c:v>
                </c:pt>
                <c:pt idx="19">
                  <c:v>26500</c:v>
                </c:pt>
                <c:pt idx="20">
                  <c:v>26520</c:v>
                </c:pt>
                <c:pt idx="21">
                  <c:v>26520</c:v>
                </c:pt>
                <c:pt idx="22">
                  <c:v>26470</c:v>
                </c:pt>
              </c:numCache>
            </c:numRef>
          </c:val>
          <c:smooth val="1"/>
          <c:extLst>
            <c:ext xmlns:c16="http://schemas.microsoft.com/office/drawing/2014/chart" uri="{C3380CC4-5D6E-409C-BE32-E72D297353CC}">
              <c16:uniqueId val="{00000001-5194-439F-A19F-B21107B80FBB}"/>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c:ext uri="{02D57815-91ED-43cb-92C2-25804820EDAC}">
                        <c15:formulaRef>
                          <c15:sqref>daily_8h30_mm!$E$2:$E$24</c15:sqref>
                        </c15:formulaRef>
                      </c:ext>
                    </c:extLst>
                    <c:numCache>
                      <c:formatCode>General</c:formatCode>
                      <c:ptCount val="23"/>
                      <c:pt idx="0">
                        <c:v>25219</c:v>
                      </c:pt>
                      <c:pt idx="1">
                        <c:v>25249</c:v>
                      </c:pt>
                      <c:pt idx="2">
                        <c:v>25240</c:v>
                      </c:pt>
                      <c:pt idx="3">
                        <c:v>25228</c:v>
                      </c:pt>
                      <c:pt idx="4">
                        <c:v>25206</c:v>
                      </c:pt>
                      <c:pt idx="5">
                        <c:v>25164</c:v>
                      </c:pt>
                      <c:pt idx="6">
                        <c:v>25164</c:v>
                      </c:pt>
                      <c:pt idx="7">
                        <c:v>25166</c:v>
                      </c:pt>
                      <c:pt idx="8">
                        <c:v>25177</c:v>
                      </c:pt>
                      <c:pt idx="9">
                        <c:v>25179</c:v>
                      </c:pt>
                      <c:pt idx="10">
                        <c:v>25185</c:v>
                      </c:pt>
                      <c:pt idx="11">
                        <c:v>25185</c:v>
                      </c:pt>
                      <c:pt idx="12">
                        <c:v>25176</c:v>
                      </c:pt>
                      <c:pt idx="13">
                        <c:v>25168</c:v>
                      </c:pt>
                      <c:pt idx="14">
                        <c:v>25148</c:v>
                      </c:pt>
                      <c:pt idx="15">
                        <c:v>25128</c:v>
                      </c:pt>
                      <c:pt idx="16">
                        <c:v>25128</c:v>
                      </c:pt>
                      <c:pt idx="17">
                        <c:v>25131</c:v>
                      </c:pt>
                      <c:pt idx="18">
                        <c:v>25119</c:v>
                      </c:pt>
                      <c:pt idx="19">
                        <c:v>25121</c:v>
                      </c:pt>
                      <c:pt idx="20">
                        <c:v>25116</c:v>
                      </c:pt>
                      <c:pt idx="21">
                        <c:v>25116</c:v>
                      </c:pt>
                      <c:pt idx="22">
                        <c:v>25091</c:v>
                      </c:pt>
                    </c:numCache>
                  </c:numRef>
                </c:val>
                <c:smooth val="1"/>
                <c:extLst>
                  <c:ext xmlns:c16="http://schemas.microsoft.com/office/drawing/2014/chart" uri="{C3380CC4-5D6E-409C-BE32-E72D297353CC}">
                    <c16:uniqueId val="{00000002-5194-439F-A19F-B21107B80FBB}"/>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xmlns:c15="http://schemas.microsoft.com/office/drawing/2012/chart">
                      <c:ext xmlns:c15="http://schemas.microsoft.com/office/drawing/2012/chart" uri="{02D57815-91ED-43cb-92C2-25804820EDAC}">
                        <c15:formulaRef>
                          <c15:sqref>daily_8h30_mm!$F$2:$F$24</c15:sqref>
                        </c15:formulaRef>
                      </c:ext>
                    </c:extLst>
                    <c:numCache>
                      <c:formatCode>General</c:formatCode>
                      <c:ptCount val="23"/>
                      <c:pt idx="0">
                        <c:v>26479.95</c:v>
                      </c:pt>
                      <c:pt idx="1">
                        <c:v>26511.45</c:v>
                      </c:pt>
                      <c:pt idx="2">
                        <c:v>26502</c:v>
                      </c:pt>
                      <c:pt idx="3">
                        <c:v>26489.4</c:v>
                      </c:pt>
                      <c:pt idx="4">
                        <c:v>26466.3</c:v>
                      </c:pt>
                      <c:pt idx="5">
                        <c:v>26422.2</c:v>
                      </c:pt>
                      <c:pt idx="6">
                        <c:v>26422.2</c:v>
                      </c:pt>
                      <c:pt idx="7">
                        <c:v>26424.3</c:v>
                      </c:pt>
                      <c:pt idx="8">
                        <c:v>26435.85</c:v>
                      </c:pt>
                      <c:pt idx="9">
                        <c:v>26437.95</c:v>
                      </c:pt>
                      <c:pt idx="10">
                        <c:v>26444.25</c:v>
                      </c:pt>
                      <c:pt idx="11">
                        <c:v>26444.25</c:v>
                      </c:pt>
                      <c:pt idx="12">
                        <c:v>26434.799999999999</c:v>
                      </c:pt>
                      <c:pt idx="13">
                        <c:v>26426.400000000001</c:v>
                      </c:pt>
                      <c:pt idx="14">
                        <c:v>26405.4</c:v>
                      </c:pt>
                      <c:pt idx="15">
                        <c:v>26384.400000000001</c:v>
                      </c:pt>
                      <c:pt idx="16">
                        <c:v>26384.400000000001</c:v>
                      </c:pt>
                      <c:pt idx="17">
                        <c:v>26387.55</c:v>
                      </c:pt>
                      <c:pt idx="18">
                        <c:v>26374.95</c:v>
                      </c:pt>
                      <c:pt idx="19">
                        <c:v>26377.05</c:v>
                      </c:pt>
                      <c:pt idx="20">
                        <c:v>26371.8</c:v>
                      </c:pt>
                      <c:pt idx="21">
                        <c:v>26371.8</c:v>
                      </c:pt>
                      <c:pt idx="22">
                        <c:v>26345.55</c:v>
                      </c:pt>
                    </c:numCache>
                  </c:numRef>
                </c:val>
                <c:smooth val="0"/>
                <c:extLst xmlns:c15="http://schemas.microsoft.com/office/drawing/2012/chart">
                  <c:ext xmlns:c16="http://schemas.microsoft.com/office/drawing/2014/chart" uri="{C3380CC4-5D6E-409C-BE32-E72D297353CC}">
                    <c16:uniqueId val="{00000003-5194-439F-A19F-B21107B80FBB}"/>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extLst xmlns:c15="http://schemas.microsoft.com/office/drawing/2012/chart">
                      <c:ext xmlns:c15="http://schemas.microsoft.com/office/drawing/2012/chart" uri="{02D57815-91ED-43cb-92C2-25804820EDAC}">
                        <c15:formulaRef>
                          <c15:sqref>daily_8h30_mm!$H$2:$H$24</c15:sqref>
                        </c15:formulaRef>
                      </c:ext>
                    </c:extLst>
                    <c:numCache>
                      <c:formatCode>General</c:formatCode>
                      <c:ptCount val="23"/>
                      <c:pt idx="0">
                        <c:v>23958.05</c:v>
                      </c:pt>
                      <c:pt idx="1">
                        <c:v>23986.55</c:v>
                      </c:pt>
                      <c:pt idx="2">
                        <c:v>23978</c:v>
                      </c:pt>
                      <c:pt idx="3">
                        <c:v>23966.6</c:v>
                      </c:pt>
                      <c:pt idx="4">
                        <c:v>23945.7</c:v>
                      </c:pt>
                      <c:pt idx="5">
                        <c:v>23905.8</c:v>
                      </c:pt>
                      <c:pt idx="6">
                        <c:v>23905.8</c:v>
                      </c:pt>
                      <c:pt idx="7">
                        <c:v>23907.7</c:v>
                      </c:pt>
                      <c:pt idx="8">
                        <c:v>23918.15</c:v>
                      </c:pt>
                      <c:pt idx="9">
                        <c:v>23920.05</c:v>
                      </c:pt>
                      <c:pt idx="10">
                        <c:v>23925.75</c:v>
                      </c:pt>
                      <c:pt idx="11">
                        <c:v>23925.75</c:v>
                      </c:pt>
                      <c:pt idx="12">
                        <c:v>23917.200000000001</c:v>
                      </c:pt>
                      <c:pt idx="13">
                        <c:v>23909.599999999999</c:v>
                      </c:pt>
                      <c:pt idx="14">
                        <c:v>23890.6</c:v>
                      </c:pt>
                      <c:pt idx="15">
                        <c:v>23871.599999999999</c:v>
                      </c:pt>
                      <c:pt idx="16">
                        <c:v>23871.599999999999</c:v>
                      </c:pt>
                      <c:pt idx="17">
                        <c:v>23874.45</c:v>
                      </c:pt>
                      <c:pt idx="18">
                        <c:v>23863.05</c:v>
                      </c:pt>
                      <c:pt idx="19">
                        <c:v>23864.95</c:v>
                      </c:pt>
                      <c:pt idx="20">
                        <c:v>23860.2</c:v>
                      </c:pt>
                      <c:pt idx="21">
                        <c:v>23860.2</c:v>
                      </c:pt>
                      <c:pt idx="22">
                        <c:v>23836.45</c:v>
                      </c:pt>
                    </c:numCache>
                  </c:numRef>
                </c:val>
                <c:smooth val="0"/>
                <c:extLst xmlns:c15="http://schemas.microsoft.com/office/drawing/2012/chart">
                  <c:ext xmlns:c16="http://schemas.microsoft.com/office/drawing/2014/chart" uri="{C3380CC4-5D6E-409C-BE32-E72D297353CC}">
                    <c16:uniqueId val="{00000004-5194-439F-A19F-B21107B80FBB}"/>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daily_8h30_mm!$J$2:$J$24</c:f>
              <c:numCache>
                <c:formatCode>General</c:formatCode>
                <c:ptCount val="23"/>
                <c:pt idx="0">
                  <c:v>7835.26</c:v>
                </c:pt>
                <c:pt idx="1">
                  <c:v>7835.26</c:v>
                </c:pt>
                <c:pt idx="2">
                  <c:v>1493.85</c:v>
                </c:pt>
                <c:pt idx="3">
                  <c:v>10149.280000000001</c:v>
                </c:pt>
                <c:pt idx="4">
                  <c:v>18378</c:v>
                </c:pt>
                <c:pt idx="5">
                  <c:v>31528.76</c:v>
                </c:pt>
                <c:pt idx="6">
                  <c:v>47176.06</c:v>
                </c:pt>
                <c:pt idx="7">
                  <c:v>39713.629999999997</c:v>
                </c:pt>
                <c:pt idx="8">
                  <c:v>45918.43</c:v>
                </c:pt>
                <c:pt idx="9">
                  <c:v>25364.230000000003</c:v>
                </c:pt>
                <c:pt idx="10">
                  <c:v>27715.62</c:v>
                </c:pt>
                <c:pt idx="11">
                  <c:v>29775.63</c:v>
                </c:pt>
                <c:pt idx="12">
                  <c:v>35000</c:v>
                </c:pt>
                <c:pt idx="13">
                  <c:v>40977.94</c:v>
                </c:pt>
                <c:pt idx="14">
                  <c:v>22160.37</c:v>
                </c:pt>
                <c:pt idx="15">
                  <c:v>19644.18</c:v>
                </c:pt>
                <c:pt idx="16">
                  <c:v>24409.620000000003</c:v>
                </c:pt>
                <c:pt idx="17">
                  <c:v>18932.849999999999</c:v>
                </c:pt>
                <c:pt idx="18">
                  <c:v>16509.599999999999</c:v>
                </c:pt>
                <c:pt idx="19">
                  <c:v>9000</c:v>
                </c:pt>
                <c:pt idx="20">
                  <c:v>5122.5600000000004</c:v>
                </c:pt>
                <c:pt idx="21">
                  <c:v>9595.77</c:v>
                </c:pt>
                <c:pt idx="22">
                  <c:v>10000</c:v>
                </c:pt>
              </c:numCache>
            </c:numRef>
          </c:val>
          <c:extLst>
            <c:ext xmlns:c16="http://schemas.microsoft.com/office/drawing/2014/chart" uri="{C3380CC4-5D6E-409C-BE32-E72D297353CC}">
              <c16:uniqueId val="{00000000-2154-4DE9-8371-9E855190858E}"/>
            </c:ext>
          </c:extLst>
        </c:ser>
        <c:ser>
          <c:idx val="1"/>
          <c:order val="1"/>
          <c:tx>
            <c:v>Giá trị hút</c:v>
          </c:tx>
          <c:spPr>
            <a:solidFill>
              <a:srgbClr val="FF000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daily_8h30_mm!$K$2:$K$24</c:f>
              <c:numCache>
                <c:formatCode>General</c:formatCode>
                <c:ptCount val="23"/>
                <c:pt idx="0">
                  <c:v>-14431.76</c:v>
                </c:pt>
                <c:pt idx="1">
                  <c:v>-14431.76</c:v>
                </c:pt>
                <c:pt idx="2">
                  <c:v>-10548.65</c:v>
                </c:pt>
                <c:pt idx="3">
                  <c:v>-13053.03</c:v>
                </c:pt>
                <c:pt idx="4">
                  <c:v>-3818.7</c:v>
                </c:pt>
                <c:pt idx="5">
                  <c:v>-7940.46</c:v>
                </c:pt>
                <c:pt idx="6">
                  <c:v>-24678.19</c:v>
                </c:pt>
                <c:pt idx="7">
                  <c:v>-30000</c:v>
                </c:pt>
                <c:pt idx="8">
                  <c:v>-31067.05</c:v>
                </c:pt>
                <c:pt idx="9">
                  <c:v>-17160.37</c:v>
                </c:pt>
                <c:pt idx="10">
                  <c:v>-11444.18</c:v>
                </c:pt>
                <c:pt idx="11">
                  <c:v>-14756.42</c:v>
                </c:pt>
                <c:pt idx="12">
                  <c:v>-21994.75</c:v>
                </c:pt>
                <c:pt idx="13">
                  <c:v>-25000</c:v>
                </c:pt>
                <c:pt idx="14">
                  <c:v>-33019.72</c:v>
                </c:pt>
                <c:pt idx="15">
                  <c:v>-21400</c:v>
                </c:pt>
                <c:pt idx="16">
                  <c:v>-5195.7700000000004</c:v>
                </c:pt>
                <c:pt idx="17">
                  <c:v>-5410.15</c:v>
                </c:pt>
                <c:pt idx="18">
                  <c:v>-13043.36</c:v>
                </c:pt>
                <c:pt idx="19">
                  <c:v>-38055.379999999997</c:v>
                </c:pt>
                <c:pt idx="20">
                  <c:v>-32734.85</c:v>
                </c:pt>
                <c:pt idx="21">
                  <c:v>-29642.06</c:v>
                </c:pt>
                <c:pt idx="22">
                  <c:v>-8377.8700000000008</c:v>
                </c:pt>
              </c:numCache>
            </c:numRef>
          </c:val>
          <c:extLst>
            <c:ext xmlns:c16="http://schemas.microsoft.com/office/drawing/2014/chart" uri="{C3380CC4-5D6E-409C-BE32-E72D297353CC}">
              <c16:uniqueId val="{00000001-2154-4DE9-8371-9E855190858E}"/>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daily_8h30_mm!$L$2:$L$24</c:f>
              <c:numCache>
                <c:formatCode>General</c:formatCode>
                <c:ptCount val="23"/>
                <c:pt idx="0">
                  <c:v>-6596.5</c:v>
                </c:pt>
                <c:pt idx="1">
                  <c:v>-6596.5</c:v>
                </c:pt>
                <c:pt idx="2">
                  <c:v>-9054.7999999999993</c:v>
                </c:pt>
                <c:pt idx="3">
                  <c:v>-2903.75</c:v>
                </c:pt>
                <c:pt idx="4">
                  <c:v>14559.3</c:v>
                </c:pt>
                <c:pt idx="5">
                  <c:v>23588.3</c:v>
                </c:pt>
                <c:pt idx="6">
                  <c:v>22497.87</c:v>
                </c:pt>
                <c:pt idx="7">
                  <c:v>9713.6299999999974</c:v>
                </c:pt>
                <c:pt idx="8">
                  <c:v>14851.380000000001</c:v>
                </c:pt>
                <c:pt idx="9">
                  <c:v>8203.8600000000042</c:v>
                </c:pt>
                <c:pt idx="10">
                  <c:v>16271.439999999999</c:v>
                </c:pt>
                <c:pt idx="11">
                  <c:v>15019.210000000001</c:v>
                </c:pt>
                <c:pt idx="12">
                  <c:v>13005.25</c:v>
                </c:pt>
                <c:pt idx="13">
                  <c:v>15977.940000000002</c:v>
                </c:pt>
                <c:pt idx="14">
                  <c:v>-10859.350000000002</c:v>
                </c:pt>
                <c:pt idx="15">
                  <c:v>-1755.8199999999997</c:v>
                </c:pt>
                <c:pt idx="16">
                  <c:v>19213.850000000002</c:v>
                </c:pt>
                <c:pt idx="17">
                  <c:v>13522.699999999999</c:v>
                </c:pt>
                <c:pt idx="18">
                  <c:v>3466.239999999998</c:v>
                </c:pt>
                <c:pt idx="19">
                  <c:v>-29055.379999999997</c:v>
                </c:pt>
                <c:pt idx="20">
                  <c:v>-27612.289999999997</c:v>
                </c:pt>
                <c:pt idx="21">
                  <c:v>-20046.29</c:v>
                </c:pt>
                <c:pt idx="22">
                  <c:v>1622.1299999999992</c:v>
                </c:pt>
              </c:numCache>
            </c:numRef>
          </c:val>
          <c:smooth val="1"/>
          <c:extLst>
            <c:ext xmlns:c16="http://schemas.microsoft.com/office/drawing/2014/chart" uri="{C3380CC4-5D6E-409C-BE32-E72D297353CC}">
              <c16:uniqueId val="{00000002-2154-4DE9-8371-9E855190858E}"/>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daily_8h30_mm!$M$2:$M$24</c:f>
              <c:numCache>
                <c:formatCode>General</c:formatCode>
                <c:ptCount val="23"/>
                <c:pt idx="0">
                  <c:v>0</c:v>
                </c:pt>
                <c:pt idx="1">
                  <c:v>0</c:v>
                </c:pt>
                <c:pt idx="2">
                  <c:v>0</c:v>
                </c:pt>
                <c:pt idx="3">
                  <c:v>0</c:v>
                </c:pt>
                <c:pt idx="4">
                  <c:v>0</c:v>
                </c:pt>
                <c:pt idx="5">
                  <c:v>0</c:v>
                </c:pt>
                <c:pt idx="6">
                  <c:v>0</c:v>
                </c:pt>
                <c:pt idx="7">
                  <c:v>0</c:v>
                </c:pt>
                <c:pt idx="8">
                  <c:v>-1000</c:v>
                </c:pt>
                <c:pt idx="9">
                  <c:v>-11000</c:v>
                </c:pt>
                <c:pt idx="10">
                  <c:v>-15999.9</c:v>
                </c:pt>
                <c:pt idx="11">
                  <c:v>-17399.900000000001</c:v>
                </c:pt>
                <c:pt idx="12">
                  <c:v>-22399.9</c:v>
                </c:pt>
                <c:pt idx="13">
                  <c:v>-26399.9</c:v>
                </c:pt>
                <c:pt idx="14">
                  <c:v>-21399.9</c:v>
                </c:pt>
                <c:pt idx="15">
                  <c:v>-21400</c:v>
                </c:pt>
                <c:pt idx="16">
                  <c:v>-28200</c:v>
                </c:pt>
                <c:pt idx="17">
                  <c:v>-32400</c:v>
                </c:pt>
                <c:pt idx="18">
                  <c:v>-27400</c:v>
                </c:pt>
                <c:pt idx="19">
                  <c:v>-22400</c:v>
                </c:pt>
                <c:pt idx="20">
                  <c:v>-17400</c:v>
                </c:pt>
                <c:pt idx="21">
                  <c:v>-9200</c:v>
                </c:pt>
                <c:pt idx="22">
                  <c:v>-9400</c:v>
                </c:pt>
              </c:numCache>
            </c:numRef>
          </c:val>
          <c:extLst>
            <c:ext xmlns:c16="http://schemas.microsoft.com/office/drawing/2014/chart" uri="{C3380CC4-5D6E-409C-BE32-E72D297353CC}">
              <c16:uniqueId val="{00000000-6915-4449-93C7-688C23B590C0}"/>
            </c:ext>
          </c:extLst>
        </c:ser>
        <c:ser>
          <c:idx val="1"/>
          <c:order val="1"/>
          <c:tx>
            <c:v>RR lưu hành</c:v>
          </c:tx>
          <c:spPr>
            <a:solidFill>
              <a:srgbClr val="00B050">
                <a:alpha val="50000"/>
              </a:srgbClr>
            </a:solidFill>
            <a:ln>
              <a:noFill/>
            </a:ln>
            <a:effectLst/>
          </c:spPr>
          <c:invertIfNegative val="0"/>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daily_8h30_mm!$N$2:$N$24</c:f>
              <c:numCache>
                <c:formatCode>General</c:formatCode>
                <c:ptCount val="23"/>
                <c:pt idx="0">
                  <c:v>206874.98</c:v>
                </c:pt>
                <c:pt idx="1">
                  <c:v>206874.98</c:v>
                </c:pt>
                <c:pt idx="2">
                  <c:v>213471.48</c:v>
                </c:pt>
                <c:pt idx="3">
                  <c:v>222526.28</c:v>
                </c:pt>
                <c:pt idx="4">
                  <c:v>225430.03</c:v>
                </c:pt>
                <c:pt idx="5">
                  <c:v>210870.73</c:v>
                </c:pt>
                <c:pt idx="6">
                  <c:v>187282.43</c:v>
                </c:pt>
                <c:pt idx="7">
                  <c:v>164784.56</c:v>
                </c:pt>
                <c:pt idx="8">
                  <c:v>156070.93</c:v>
                </c:pt>
                <c:pt idx="9">
                  <c:v>151219.54999999999</c:v>
                </c:pt>
                <c:pt idx="10">
                  <c:v>148015.59</c:v>
                </c:pt>
                <c:pt idx="11">
                  <c:v>133144.15</c:v>
                </c:pt>
                <c:pt idx="12">
                  <c:v>123124.94</c:v>
                </c:pt>
                <c:pt idx="13">
                  <c:v>114119.69</c:v>
                </c:pt>
                <c:pt idx="14">
                  <c:v>93141.75</c:v>
                </c:pt>
                <c:pt idx="15">
                  <c:v>104001.2</c:v>
                </c:pt>
                <c:pt idx="16">
                  <c:v>112557.02</c:v>
                </c:pt>
                <c:pt idx="17">
                  <c:v>97543.17</c:v>
                </c:pt>
                <c:pt idx="18">
                  <c:v>79020.47</c:v>
                </c:pt>
                <c:pt idx="19">
                  <c:v>70554.23</c:v>
                </c:pt>
                <c:pt idx="20">
                  <c:v>94609.61</c:v>
                </c:pt>
                <c:pt idx="21">
                  <c:v>114021.9</c:v>
                </c:pt>
                <c:pt idx="22">
                  <c:v>134268.19</c:v>
                </c:pt>
              </c:numCache>
            </c:numRef>
          </c:val>
          <c:extLst>
            <c:ext xmlns:c16="http://schemas.microsoft.com/office/drawing/2014/chart" uri="{C3380CC4-5D6E-409C-BE32-E72D297353CC}">
              <c16:uniqueId val="{00000001-6915-4449-93C7-688C23B590C0}"/>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daily_8h30_mm!$A$2:$A$24</c:f>
              <c:numCache>
                <c:formatCode>m/d/yyyy</c:formatCode>
                <c:ptCount val="23"/>
                <c:pt idx="0">
                  <c:v>45873</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numCache>
            </c:numRef>
          </c:cat>
          <c:val>
            <c:numRef>
              <c:f>daily_8h30_mm!$O$2:$O$24</c:f>
              <c:numCache>
                <c:formatCode>General</c:formatCode>
                <c:ptCount val="23"/>
                <c:pt idx="0">
                  <c:v>206874.98</c:v>
                </c:pt>
                <c:pt idx="1">
                  <c:v>206874.98</c:v>
                </c:pt>
                <c:pt idx="2">
                  <c:v>213471.48</c:v>
                </c:pt>
                <c:pt idx="3">
                  <c:v>222526.28</c:v>
                </c:pt>
                <c:pt idx="4">
                  <c:v>225430.03</c:v>
                </c:pt>
                <c:pt idx="5">
                  <c:v>210870.73</c:v>
                </c:pt>
                <c:pt idx="6">
                  <c:v>187282.43</c:v>
                </c:pt>
                <c:pt idx="7">
                  <c:v>164784.56</c:v>
                </c:pt>
                <c:pt idx="8">
                  <c:v>155070.93</c:v>
                </c:pt>
                <c:pt idx="9">
                  <c:v>140219.54999999999</c:v>
                </c:pt>
                <c:pt idx="10">
                  <c:v>132015.69</c:v>
                </c:pt>
                <c:pt idx="11">
                  <c:v>115744.25</c:v>
                </c:pt>
                <c:pt idx="12">
                  <c:v>100725.04000000001</c:v>
                </c:pt>
                <c:pt idx="13">
                  <c:v>87719.790000000008</c:v>
                </c:pt>
                <c:pt idx="14">
                  <c:v>71741.850000000006</c:v>
                </c:pt>
                <c:pt idx="15">
                  <c:v>82601.2</c:v>
                </c:pt>
                <c:pt idx="16">
                  <c:v>84357.02</c:v>
                </c:pt>
                <c:pt idx="17">
                  <c:v>65143.17</c:v>
                </c:pt>
                <c:pt idx="18">
                  <c:v>51620.47</c:v>
                </c:pt>
                <c:pt idx="19">
                  <c:v>48154.229999999996</c:v>
                </c:pt>
                <c:pt idx="20">
                  <c:v>77209.61</c:v>
                </c:pt>
                <c:pt idx="21">
                  <c:v>104821.9</c:v>
                </c:pt>
                <c:pt idx="22">
                  <c:v>124868.19</c:v>
                </c:pt>
              </c:numCache>
            </c:numRef>
          </c:val>
          <c:smooth val="1"/>
          <c:extLst>
            <c:ext xmlns:c16="http://schemas.microsoft.com/office/drawing/2014/chart" uri="{C3380CC4-5D6E-409C-BE32-E72D297353CC}">
              <c16:uniqueId val="{00000002-6915-4449-93C7-688C23B590C0}"/>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F1CC-469E-9718-04C45C2A08C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F1CC-469E-9718-04C45C2A08C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F1CC-469E-9718-04C45C2A08C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F1CC-469E-9718-04C45C2A08C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F1CC-469E-9718-04C45C2A08C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F1CC-469E-9718-04C45C2A08C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8870737481251243"/>
          <c:w val="0.7688602274848414"/>
          <c:h val="0.57656179409798147"/>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0-6D63-4EBA-90C9-36423B30F9A2}"/>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8.png"/><Relationship Id="rId18" Type="http://schemas.openxmlformats.org/officeDocument/2006/relationships/chart" Target="../charts/chart14.xml"/><Relationship Id="rId3" Type="http://schemas.openxmlformats.org/officeDocument/2006/relationships/image" Target="../media/image7.pn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image" Target="../media/image6.png"/><Relationship Id="rId16" Type="http://schemas.openxmlformats.org/officeDocument/2006/relationships/chart" Target="../charts/chart12.xml"/><Relationship Id="rId1" Type="http://schemas.openxmlformats.org/officeDocument/2006/relationships/image" Target="../media/image5.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1.xml"/><Relationship Id="rId10" Type="http://schemas.openxmlformats.org/officeDocument/2006/relationships/chart" Target="../charts/chart7.xml"/><Relationship Id="rId19" Type="http://schemas.openxmlformats.org/officeDocument/2006/relationships/chart" Target="../charts/chart15.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image" Target="../media/image8.png"/><Relationship Id="rId18" Type="http://schemas.openxmlformats.org/officeDocument/2006/relationships/chart" Target="../charts/chart32.xml"/><Relationship Id="rId3" Type="http://schemas.openxmlformats.org/officeDocument/2006/relationships/image" Target="../media/image7.png"/><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image" Target="../media/image6.png"/><Relationship Id="rId16" Type="http://schemas.openxmlformats.org/officeDocument/2006/relationships/chart" Target="../charts/chart30.xml"/><Relationship Id="rId1" Type="http://schemas.openxmlformats.org/officeDocument/2006/relationships/image" Target="../media/image5.png"/><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29.xml"/><Relationship Id="rId10" Type="http://schemas.openxmlformats.org/officeDocument/2006/relationships/chart" Target="../charts/chart25.xml"/><Relationship Id="rId19" Type="http://schemas.openxmlformats.org/officeDocument/2006/relationships/chart" Target="../charts/chart33.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9D6D4B77-5249-414B-A342-48467F94C875}"/>
            </a:ext>
          </a:extLst>
        </xdr:cNvPr>
        <xdr:cNvSpPr/>
      </xdr:nvSpPr>
      <xdr:spPr>
        <a:xfrm>
          <a:off x="0" y="1384379"/>
          <a:ext cx="7501677"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5" name="Picture 4">
          <a:extLst>
            <a:ext uri="{FF2B5EF4-FFF2-40B4-BE49-F238E27FC236}">
              <a16:creationId xmlns:a16="http://schemas.microsoft.com/office/drawing/2014/main" id="{0AE3F5B3-CB77-4985-ADC3-B63F2F03E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6" name="TextBox 5">
          <a:extLst>
            <a:ext uri="{FF2B5EF4-FFF2-40B4-BE49-F238E27FC236}">
              <a16:creationId xmlns:a16="http://schemas.microsoft.com/office/drawing/2014/main" id="{978D15FC-7275-4176-81C4-B14B0EE23EF3}"/>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7" name="TextBox 6">
          <a:extLst>
            <a:ext uri="{FF2B5EF4-FFF2-40B4-BE49-F238E27FC236}">
              <a16:creationId xmlns:a16="http://schemas.microsoft.com/office/drawing/2014/main" id="{E84773B9-D5CB-4165-AFCE-0B514773D21B}"/>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05/08/2025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8" name="TextBox 7">
          <a:extLst>
            <a:ext uri="{FF2B5EF4-FFF2-40B4-BE49-F238E27FC236}">
              <a16:creationId xmlns:a16="http://schemas.microsoft.com/office/drawing/2014/main" id="{6DC749C2-994D-4128-830D-D834C4335F96}"/>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10" name="Picture 9">
          <a:extLst>
            <a:ext uri="{FF2B5EF4-FFF2-40B4-BE49-F238E27FC236}">
              <a16:creationId xmlns:a16="http://schemas.microsoft.com/office/drawing/2014/main" id="{DBE7769D-D95F-4BAA-BDDC-4A736E603C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24" name="Picture 23">
          <a:extLst>
            <a:ext uri="{FF2B5EF4-FFF2-40B4-BE49-F238E27FC236}">
              <a16:creationId xmlns:a16="http://schemas.microsoft.com/office/drawing/2014/main" id="{699E7A4D-DA0B-4AE4-8A09-EF5D31C774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969" y="5222047"/>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25" name="Rectangle 24">
          <a:extLst>
            <a:ext uri="{FF2B5EF4-FFF2-40B4-BE49-F238E27FC236}">
              <a16:creationId xmlns:a16="http://schemas.microsoft.com/office/drawing/2014/main" id="{EBB800F3-2D6E-49C7-9524-0CC26CEAF47D}"/>
            </a:ext>
          </a:extLst>
        </xdr:cNvPr>
        <xdr:cNvSpPr/>
      </xdr:nvSpPr>
      <xdr:spPr>
        <a:xfrm flipV="1">
          <a:off x="7655134" y="5537668"/>
          <a:ext cx="6525602"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5</xdr:row>
      <xdr:rowOff>161193</xdr:rowOff>
    </xdr:from>
    <xdr:to>
      <xdr:col>9</xdr:col>
      <xdr:colOff>4187</xdr:colOff>
      <xdr:row>10</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5</xdr:row>
      <xdr:rowOff>170960</xdr:rowOff>
    </xdr:from>
    <xdr:to>
      <xdr:col>13</xdr:col>
      <xdr:colOff>4186</xdr:colOff>
      <xdr:row>10</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12</xdr:row>
      <xdr:rowOff>151422</xdr:rowOff>
    </xdr:from>
    <xdr:to>
      <xdr:col>5</xdr:col>
      <xdr:colOff>8374</xdr:colOff>
      <xdr:row>17</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12</xdr:row>
      <xdr:rowOff>166077</xdr:rowOff>
    </xdr:from>
    <xdr:to>
      <xdr:col>9</xdr:col>
      <xdr:colOff>4187</xdr:colOff>
      <xdr:row>17</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12</xdr:row>
      <xdr:rowOff>112347</xdr:rowOff>
    </xdr:from>
    <xdr:to>
      <xdr:col>12</xdr:col>
      <xdr:colOff>594529</xdr:colOff>
      <xdr:row>17</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19</xdr:row>
      <xdr:rowOff>161192</xdr:rowOff>
    </xdr:from>
    <xdr:to>
      <xdr:col>5</xdr:col>
      <xdr:colOff>8375</xdr:colOff>
      <xdr:row>25</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19</xdr:row>
      <xdr:rowOff>151422</xdr:rowOff>
    </xdr:from>
    <xdr:to>
      <xdr:col>9</xdr:col>
      <xdr:colOff>8375</xdr:colOff>
      <xdr:row>25</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9769</xdr:colOff>
      <xdr:row>19</xdr:row>
      <xdr:rowOff>112345</xdr:rowOff>
    </xdr:from>
    <xdr:to>
      <xdr:col>13</xdr:col>
      <xdr:colOff>4187</xdr:colOff>
      <xdr:row>25</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42</xdr:col>
      <xdr:colOff>805147</xdr:colOff>
      <xdr:row>55</xdr:row>
      <xdr:rowOff>16380</xdr:rowOff>
    </xdr:from>
    <xdr:ext cx="1088069" cy="427478"/>
    <xdr:pic>
      <xdr:nvPicPr>
        <xdr:cNvPr id="27" name="Picture 26">
          <a:extLst>
            <a:ext uri="{FF2B5EF4-FFF2-40B4-BE49-F238E27FC236}">
              <a16:creationId xmlns:a16="http://schemas.microsoft.com/office/drawing/2014/main" id="{A180EFAB-9F08-4430-988F-4B8D7B84A2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0516908"/>
          <a:ext cx="1088069" cy="427478"/>
        </a:xfrm>
        <a:prstGeom prst="rect">
          <a:avLst/>
        </a:prstGeom>
      </xdr:spPr>
    </xdr:pic>
    <xdr:clientData/>
  </xdr:oneCellAnchor>
  <xdr:twoCellAnchor>
    <xdr:from>
      <xdr:col>33</xdr:col>
      <xdr:colOff>12562</xdr:colOff>
      <xdr:row>56</xdr:row>
      <xdr:rowOff>149234</xdr:rowOff>
    </xdr:from>
    <xdr:to>
      <xdr:col>42</xdr:col>
      <xdr:colOff>1214176</xdr:colOff>
      <xdr:row>57</xdr:row>
      <xdr:rowOff>10733</xdr:rowOff>
    </xdr:to>
    <xdr:sp macro="" textlink="">
      <xdr:nvSpPr>
        <xdr:cNvPr id="28" name="Rectangle 27">
          <a:extLst>
            <a:ext uri="{FF2B5EF4-FFF2-40B4-BE49-F238E27FC236}">
              <a16:creationId xmlns:a16="http://schemas.microsoft.com/office/drawing/2014/main" id="{03A41378-1A4B-43C2-BE65-95C127267692}"/>
            </a:ext>
          </a:extLst>
        </xdr:cNvPr>
        <xdr:cNvSpPr/>
      </xdr:nvSpPr>
      <xdr:spPr>
        <a:xfrm flipV="1">
          <a:off x="15039034" y="10833981"/>
          <a:ext cx="65063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67</xdr:row>
      <xdr:rowOff>16380</xdr:rowOff>
    </xdr:from>
    <xdr:ext cx="1088069" cy="427478"/>
    <xdr:pic>
      <xdr:nvPicPr>
        <xdr:cNvPr id="38" name="Picture 37">
          <a:extLst>
            <a:ext uri="{FF2B5EF4-FFF2-40B4-BE49-F238E27FC236}">
              <a16:creationId xmlns:a16="http://schemas.microsoft.com/office/drawing/2014/main" id="{CC34EBC7-AA3B-4779-8C02-9A3C3D8B80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17890" y="10493880"/>
          <a:ext cx="1088069" cy="427478"/>
        </a:xfrm>
        <a:prstGeom prst="rect">
          <a:avLst/>
        </a:prstGeom>
      </xdr:spPr>
    </xdr:pic>
    <xdr:clientData/>
  </xdr:oneCellAnchor>
  <xdr:twoCellAnchor>
    <xdr:from>
      <xdr:col>33</xdr:col>
      <xdr:colOff>12562</xdr:colOff>
      <xdr:row>68</xdr:row>
      <xdr:rowOff>149234</xdr:rowOff>
    </xdr:from>
    <xdr:to>
      <xdr:col>42</xdr:col>
      <xdr:colOff>1214176</xdr:colOff>
      <xdr:row>69</xdr:row>
      <xdr:rowOff>10733</xdr:rowOff>
    </xdr:to>
    <xdr:sp macro="" textlink="">
      <xdr:nvSpPr>
        <xdr:cNvPr id="39" name="Rectangle 38">
          <a:extLst>
            <a:ext uri="{FF2B5EF4-FFF2-40B4-BE49-F238E27FC236}">
              <a16:creationId xmlns:a16="http://schemas.microsoft.com/office/drawing/2014/main" id="{BE32E680-57C2-4D86-9E3C-4A86894F24DF}"/>
            </a:ext>
          </a:extLst>
        </xdr:cNvPr>
        <xdr:cNvSpPr/>
      </xdr:nvSpPr>
      <xdr:spPr>
        <a:xfrm flipV="1">
          <a:off x="15023962" y="10811791"/>
          <a:ext cx="6502957" cy="4655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79</xdr:row>
      <xdr:rowOff>16380</xdr:rowOff>
    </xdr:from>
    <xdr:ext cx="1088069" cy="427478"/>
    <xdr:pic>
      <xdr:nvPicPr>
        <xdr:cNvPr id="40" name="Picture 39">
          <a:extLst>
            <a:ext uri="{FF2B5EF4-FFF2-40B4-BE49-F238E27FC236}">
              <a16:creationId xmlns:a16="http://schemas.microsoft.com/office/drawing/2014/main" id="{F65987C7-AD63-467D-9ECF-3E1D97CA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5804852"/>
          <a:ext cx="1088069" cy="427478"/>
        </a:xfrm>
        <a:prstGeom prst="rect">
          <a:avLst/>
        </a:prstGeom>
      </xdr:spPr>
    </xdr:pic>
    <xdr:clientData/>
  </xdr:oneCellAnchor>
  <xdr:twoCellAnchor>
    <xdr:from>
      <xdr:col>33</xdr:col>
      <xdr:colOff>12562</xdr:colOff>
      <xdr:row>80</xdr:row>
      <xdr:rowOff>149234</xdr:rowOff>
    </xdr:from>
    <xdr:to>
      <xdr:col>42</xdr:col>
      <xdr:colOff>1214176</xdr:colOff>
      <xdr:row>81</xdr:row>
      <xdr:rowOff>10733</xdr:rowOff>
    </xdr:to>
    <xdr:sp macro="" textlink="">
      <xdr:nvSpPr>
        <xdr:cNvPr id="41" name="Rectangle 40">
          <a:extLst>
            <a:ext uri="{FF2B5EF4-FFF2-40B4-BE49-F238E27FC236}">
              <a16:creationId xmlns:a16="http://schemas.microsoft.com/office/drawing/2014/main" id="{B168EDFE-B503-4293-BCDA-1FD639E02003}"/>
            </a:ext>
          </a:extLst>
        </xdr:cNvPr>
        <xdr:cNvSpPr/>
      </xdr:nvSpPr>
      <xdr:spPr>
        <a:xfrm flipV="1">
          <a:off x="15039034" y="16130300"/>
          <a:ext cx="6506307" cy="54092"/>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53</xdr:col>
      <xdr:colOff>852142</xdr:colOff>
      <xdr:row>126</xdr:row>
      <xdr:rowOff>131302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3"/>
        <a:stretch>
          <a:fillRect/>
        </a:stretch>
      </xdr:blipFill>
      <xdr:spPr>
        <a:xfrm>
          <a:off x="48657873" y="45279802"/>
          <a:ext cx="1442710" cy="1288880"/>
        </a:xfrm>
        <a:prstGeom prst="rect">
          <a:avLst/>
        </a:prstGeom>
      </xdr:spPr>
    </xdr:pic>
    <xdr:clientData/>
  </xdr:oneCellAnchor>
  <xdr:twoCellAnchor>
    <xdr:from>
      <xdr:col>49</xdr:col>
      <xdr:colOff>8757</xdr:colOff>
      <xdr:row>120</xdr:row>
      <xdr:rowOff>148803</xdr:rowOff>
    </xdr:from>
    <xdr:to>
      <xdr:col>55</xdr:col>
      <xdr:colOff>506422</xdr:colOff>
      <xdr:row>121</xdr:row>
      <xdr:rowOff>9939</xdr:rowOff>
    </xdr:to>
    <xdr:sp macro="" textlink="">
      <xdr:nvSpPr>
        <xdr:cNvPr id="43" name="Rectangle 42">
          <a:extLst>
            <a:ext uri="{FF2B5EF4-FFF2-40B4-BE49-F238E27FC236}">
              <a16:creationId xmlns:a16="http://schemas.microsoft.com/office/drawing/2014/main" id="{E15D7456-C9EB-4718-8ABB-C437AD5346DB}"/>
            </a:ext>
          </a:extLst>
        </xdr:cNvPr>
        <xdr:cNvSpPr/>
      </xdr:nvSpPr>
      <xdr:spPr>
        <a:xfrm>
          <a:off x="22409664" y="26662617"/>
          <a:ext cx="651793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55</xdr:col>
      <xdr:colOff>109000</xdr:colOff>
      <xdr:row>119</xdr:row>
      <xdr:rowOff>14198</xdr:rowOff>
    </xdr:from>
    <xdr:ext cx="1088069" cy="427478"/>
    <xdr:pic>
      <xdr:nvPicPr>
        <xdr:cNvPr id="44" name="Picture 43">
          <a:extLst>
            <a:ext uri="{FF2B5EF4-FFF2-40B4-BE49-F238E27FC236}">
              <a16:creationId xmlns:a16="http://schemas.microsoft.com/office/drawing/2014/main" id="{FD07B740-AAD8-4F8D-9CAA-5E8F362BE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30180" y="26343428"/>
          <a:ext cx="1088069" cy="427478"/>
        </a:xfrm>
        <a:prstGeom prst="rect">
          <a:avLst/>
        </a:prstGeom>
      </xdr:spPr>
    </xdr:pic>
    <xdr:clientData/>
  </xdr:oneCellAnchor>
  <xdr:oneCellAnchor>
    <xdr:from>
      <xdr:col>46</xdr:col>
      <xdr:colOff>621196</xdr:colOff>
      <xdr:row>91</xdr:row>
      <xdr:rowOff>10856</xdr:rowOff>
    </xdr:from>
    <xdr:ext cx="1088069" cy="427478"/>
    <xdr:pic>
      <xdr:nvPicPr>
        <xdr:cNvPr id="29" name="Picture 28">
          <a:extLst>
            <a:ext uri="{FF2B5EF4-FFF2-40B4-BE49-F238E27FC236}">
              <a16:creationId xmlns:a16="http://schemas.microsoft.com/office/drawing/2014/main" id="{26778268-4DE5-4967-BFA3-EE4B4F77AC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1283" y="31258378"/>
          <a:ext cx="1088069" cy="427478"/>
        </a:xfrm>
        <a:prstGeom prst="rect">
          <a:avLst/>
        </a:prstGeom>
      </xdr:spPr>
    </xdr:pic>
    <xdr:clientData/>
  </xdr:oneCellAnchor>
  <xdr:twoCellAnchor>
    <xdr:from>
      <xdr:col>45</xdr:col>
      <xdr:colOff>12562</xdr:colOff>
      <xdr:row>92</xdr:row>
      <xdr:rowOff>149233</xdr:rowOff>
    </xdr:from>
    <xdr:to>
      <xdr:col>46</xdr:col>
      <xdr:colOff>1021522</xdr:colOff>
      <xdr:row>93</xdr:row>
      <xdr:rowOff>12734</xdr:rowOff>
    </xdr:to>
    <xdr:sp macro="" textlink="">
      <xdr:nvSpPr>
        <xdr:cNvPr id="30" name="Rectangle 29">
          <a:extLst>
            <a:ext uri="{FF2B5EF4-FFF2-40B4-BE49-F238E27FC236}">
              <a16:creationId xmlns:a16="http://schemas.microsoft.com/office/drawing/2014/main" id="{939D77D9-9EE1-481D-B8D7-B8FC08D20585}"/>
            </a:ext>
          </a:extLst>
        </xdr:cNvPr>
        <xdr:cNvSpPr/>
      </xdr:nvSpPr>
      <xdr:spPr>
        <a:xfrm flipV="1">
          <a:off x="29454475" y="31578972"/>
          <a:ext cx="638713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192162</xdr:colOff>
      <xdr:row>27</xdr:row>
      <xdr:rowOff>15043</xdr:rowOff>
    </xdr:from>
    <xdr:ext cx="1088069" cy="427478"/>
    <xdr:pic>
      <xdr:nvPicPr>
        <xdr:cNvPr id="77" name="Picture 76">
          <a:extLst>
            <a:ext uri="{FF2B5EF4-FFF2-40B4-BE49-F238E27FC236}">
              <a16:creationId xmlns:a16="http://schemas.microsoft.com/office/drawing/2014/main" id="{87F290B2-3A48-4194-AD1D-EBA9A1590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42858" y="10368304"/>
          <a:ext cx="1088069" cy="427478"/>
        </a:xfrm>
        <a:prstGeom prst="rect">
          <a:avLst/>
        </a:prstGeom>
      </xdr:spPr>
    </xdr:pic>
    <xdr:clientData/>
  </xdr:oneCellAnchor>
  <xdr:twoCellAnchor>
    <xdr:from>
      <xdr:col>15</xdr:col>
      <xdr:colOff>14200</xdr:colOff>
      <xdr:row>28</xdr:row>
      <xdr:rowOff>162342</xdr:rowOff>
    </xdr:from>
    <xdr:to>
      <xdr:col>25</xdr:col>
      <xdr:colOff>22087</xdr:colOff>
      <xdr:row>29</xdr:row>
      <xdr:rowOff>22446</xdr:rowOff>
    </xdr:to>
    <xdr:sp macro="" textlink="">
      <xdr:nvSpPr>
        <xdr:cNvPr id="78" name="Rectangle 77">
          <a:extLst>
            <a:ext uri="{FF2B5EF4-FFF2-40B4-BE49-F238E27FC236}">
              <a16:creationId xmlns:a16="http://schemas.microsoft.com/office/drawing/2014/main" id="{D9A349FF-460E-42D5-BFC8-7D2E7A97E18B}"/>
            </a:ext>
          </a:extLst>
        </xdr:cNvPr>
        <xdr:cNvSpPr/>
      </xdr:nvSpPr>
      <xdr:spPr>
        <a:xfrm flipV="1">
          <a:off x="14926931" y="10805919"/>
          <a:ext cx="63725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146540</xdr:colOff>
      <xdr:row>49</xdr:row>
      <xdr:rowOff>19538</xdr:rowOff>
    </xdr:from>
    <xdr:to>
      <xdr:col>29</xdr:col>
      <xdr:colOff>4885</xdr:colOff>
      <xdr:row>49</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141649</xdr:colOff>
      <xdr:row>52</xdr:row>
      <xdr:rowOff>9771</xdr:rowOff>
    </xdr:from>
    <xdr:to>
      <xdr:col>29</xdr:col>
      <xdr:colOff>19535</xdr:colOff>
      <xdr:row>53</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68379</xdr:colOff>
      <xdr:row>29</xdr:row>
      <xdr:rowOff>68385</xdr:rowOff>
    </xdr:from>
    <xdr:to>
      <xdr:col>19</xdr:col>
      <xdr:colOff>405415</xdr:colOff>
      <xdr:row>30</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404792</xdr:colOff>
      <xdr:row>30</xdr:row>
      <xdr:rowOff>1</xdr:rowOff>
    </xdr:from>
    <xdr:to>
      <xdr:col>26</xdr:col>
      <xdr:colOff>90053</xdr:colOff>
      <xdr:row>30</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224691</xdr:colOff>
      <xdr:row>49</xdr:row>
      <xdr:rowOff>39077</xdr:rowOff>
    </xdr:from>
    <xdr:to>
      <xdr:col>30</xdr:col>
      <xdr:colOff>3341076</xdr:colOff>
      <xdr:row>51</xdr:row>
      <xdr:rowOff>92808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30</xdr:col>
      <xdr:colOff>2427653</xdr:colOff>
      <xdr:row>45</xdr:row>
      <xdr:rowOff>9765</xdr:rowOff>
    </xdr:from>
    <xdr:ext cx="1088069" cy="427478"/>
    <xdr:pic>
      <xdr:nvPicPr>
        <xdr:cNvPr id="12" name="Picture 11">
          <a:extLst>
            <a:ext uri="{FF2B5EF4-FFF2-40B4-BE49-F238E27FC236}">
              <a16:creationId xmlns:a16="http://schemas.microsoft.com/office/drawing/2014/main" id="{C093926A-4C54-41D6-8DB5-C4D8023C83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74461" y="15611227"/>
          <a:ext cx="1088069" cy="427478"/>
        </a:xfrm>
        <a:prstGeom prst="rect">
          <a:avLst/>
        </a:prstGeom>
      </xdr:spPr>
    </xdr:pic>
    <xdr:clientData/>
  </xdr:oneCellAnchor>
  <xdr:twoCellAnchor>
    <xdr:from>
      <xdr:col>28</xdr:col>
      <xdr:colOff>1</xdr:colOff>
      <xdr:row>46</xdr:row>
      <xdr:rowOff>149055</xdr:rowOff>
    </xdr:from>
    <xdr:to>
      <xdr:col>30</xdr:col>
      <xdr:colOff>2828192</xdr:colOff>
      <xdr:row>47</xdr:row>
      <xdr:rowOff>9159</xdr:rowOff>
    </xdr:to>
    <xdr:sp macro="" textlink="">
      <xdr:nvSpPr>
        <xdr:cNvPr id="13" name="Rectangle 12">
          <a:extLst>
            <a:ext uri="{FF2B5EF4-FFF2-40B4-BE49-F238E27FC236}">
              <a16:creationId xmlns:a16="http://schemas.microsoft.com/office/drawing/2014/main" id="{DC954A10-9C3D-4D7C-B3A6-536A2C2B5F60}"/>
            </a:ext>
          </a:extLst>
        </xdr:cNvPr>
        <xdr:cNvSpPr/>
      </xdr:nvSpPr>
      <xdr:spPr>
        <a:xfrm>
          <a:off x="22156616" y="15936132"/>
          <a:ext cx="641838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28</xdr:col>
      <xdr:colOff>3238500</xdr:colOff>
      <xdr:row>52</xdr:row>
      <xdr:rowOff>1</xdr:rowOff>
    </xdr:from>
    <xdr:to>
      <xdr:col>31</xdr:col>
      <xdr:colOff>53731</xdr:colOff>
      <xdr:row>53</xdr:row>
      <xdr:rowOff>48847</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1397517</xdr:rowOff>
    </xdr:from>
    <xdr:to>
      <xdr:col>1</xdr:col>
      <xdr:colOff>14199</xdr:colOff>
      <xdr:row>0</xdr:row>
      <xdr:rowOff>3607790</xdr:rowOff>
    </xdr:to>
    <xdr:sp macro="" textlink="">
      <xdr:nvSpPr>
        <xdr:cNvPr id="2" name="Rectangle 1">
          <a:extLst>
            <a:ext uri="{FF2B5EF4-FFF2-40B4-BE49-F238E27FC236}">
              <a16:creationId xmlns:a16="http://schemas.microsoft.com/office/drawing/2014/main" id="{DD467081-8E54-48D7-9EA2-EA99C9655157}"/>
            </a:ext>
          </a:extLst>
        </xdr:cNvPr>
        <xdr:cNvSpPr/>
      </xdr:nvSpPr>
      <xdr:spPr>
        <a:xfrm>
          <a:off x="0" y="1397517"/>
          <a:ext cx="7476544"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587998</xdr:colOff>
      <xdr:row>0</xdr:row>
      <xdr:rowOff>1939978</xdr:rowOff>
    </xdr:from>
    <xdr:ext cx="1200149" cy="1200149"/>
    <xdr:pic>
      <xdr:nvPicPr>
        <xdr:cNvPr id="3" name="Picture 2">
          <a:extLst>
            <a:ext uri="{FF2B5EF4-FFF2-40B4-BE49-F238E27FC236}">
              <a16:creationId xmlns:a16="http://schemas.microsoft.com/office/drawing/2014/main" id="{608C7E8F-A660-4BAA-83E8-A4F68D771C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998" y="1939978"/>
          <a:ext cx="1200149" cy="1200149"/>
        </a:xfrm>
        <a:prstGeom prst="rect">
          <a:avLst/>
        </a:prstGeom>
      </xdr:spPr>
    </xdr:pic>
    <xdr:clientData/>
  </xdr:oneCellAnchor>
  <xdr:twoCellAnchor>
    <xdr:from>
      <xdr:col>0</xdr:col>
      <xdr:colOff>1921840</xdr:colOff>
      <xdr:row>0</xdr:row>
      <xdr:rowOff>1936935</xdr:rowOff>
    </xdr:from>
    <xdr:to>
      <xdr:col>0</xdr:col>
      <xdr:colOff>6941036</xdr:colOff>
      <xdr:row>0</xdr:row>
      <xdr:rowOff>2422710</xdr:rowOff>
    </xdr:to>
    <xdr:sp macro="" textlink="">
      <xdr:nvSpPr>
        <xdr:cNvPr id="4" name="TextBox 3">
          <a:extLst>
            <a:ext uri="{FF2B5EF4-FFF2-40B4-BE49-F238E27FC236}">
              <a16:creationId xmlns:a16="http://schemas.microsoft.com/office/drawing/2014/main" id="{433DA74C-1BB0-483D-9266-CE3DFC246D52}"/>
            </a:ext>
          </a:extLst>
        </xdr:cNvPr>
        <xdr:cNvSpPr txBox="1"/>
      </xdr:nvSpPr>
      <xdr:spPr>
        <a:xfrm>
          <a:off x="1921840" y="1936935"/>
          <a:ext cx="501919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vi-VN" sz="2000" b="1">
              <a:solidFill>
                <a:schemeClr val="bg1"/>
              </a:solidFill>
              <a:latin typeface="Calibri" panose="020F0502020204030204" pitchFamily="34" charset="0"/>
              <a:ea typeface="Calibri" panose="020F0502020204030204" pitchFamily="34" charset="0"/>
              <a:cs typeface="Calibri" panose="020F0502020204030204" pitchFamily="34" charset="0"/>
            </a:rPr>
            <a:t>BẢN TIN CHIẾN LƯỢC GIAO DỊCH PHÁI SINH </a:t>
          </a:r>
          <a:endParaRPr lang="en-001"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1932083</xdr:colOff>
      <xdr:row>0</xdr:row>
      <xdr:rowOff>2326969</xdr:rowOff>
    </xdr:from>
    <xdr:to>
      <xdr:col>0</xdr:col>
      <xdr:colOff>6363918</xdr:colOff>
      <xdr:row>0</xdr:row>
      <xdr:rowOff>2812744</xdr:rowOff>
    </xdr:to>
    <xdr:sp macro="" textlink="$A$2">
      <xdr:nvSpPr>
        <xdr:cNvPr id="5" name="TextBox 4">
          <a:extLst>
            <a:ext uri="{FF2B5EF4-FFF2-40B4-BE49-F238E27FC236}">
              <a16:creationId xmlns:a16="http://schemas.microsoft.com/office/drawing/2014/main" id="{6DB97CA1-90B4-42E6-87C0-90BA75658CDA}"/>
            </a:ext>
          </a:extLst>
        </xdr:cNvPr>
        <xdr:cNvSpPr txBox="1"/>
      </xdr:nvSpPr>
      <xdr:spPr>
        <a:xfrm>
          <a:off x="1932083" y="232696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05/08/2025</a:t>
          </a:fld>
          <a:endParaRPr lang="en-US" sz="1600" b="1" baseline="0">
            <a:solidFill>
              <a:schemeClr val="bg1"/>
            </a:solidFill>
            <a:latin typeface="+mn-lt"/>
          </a:endParaRPr>
        </a:p>
      </xdr:txBody>
    </xdr:sp>
    <xdr:clientData/>
  </xdr:twoCellAnchor>
  <xdr:twoCellAnchor>
    <xdr:from>
      <xdr:col>0</xdr:col>
      <xdr:colOff>1929607</xdr:colOff>
      <xdr:row>0</xdr:row>
      <xdr:rowOff>2680126</xdr:rowOff>
    </xdr:from>
    <xdr:to>
      <xdr:col>0</xdr:col>
      <xdr:colOff>6724765</xdr:colOff>
      <xdr:row>0</xdr:row>
      <xdr:rowOff>3165901</xdr:rowOff>
    </xdr:to>
    <xdr:sp macro="" textlink="">
      <xdr:nvSpPr>
        <xdr:cNvPr id="6" name="TextBox 5">
          <a:extLst>
            <a:ext uri="{FF2B5EF4-FFF2-40B4-BE49-F238E27FC236}">
              <a16:creationId xmlns:a16="http://schemas.microsoft.com/office/drawing/2014/main" id="{130196CA-54CB-4615-A43F-626578ED8DE3}"/>
            </a:ext>
          </a:extLst>
        </xdr:cNvPr>
        <xdr:cNvSpPr txBox="1"/>
      </xdr:nvSpPr>
      <xdr:spPr>
        <a:xfrm>
          <a:off x="1929607"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7" name="Picture 6">
          <a:extLst>
            <a:ext uri="{FF2B5EF4-FFF2-40B4-BE49-F238E27FC236}">
              <a16:creationId xmlns:a16="http://schemas.microsoft.com/office/drawing/2014/main" id="{318B88C4-1632-4A65-92C3-4B46479BA5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5</xdr:col>
      <xdr:colOff>2778566</xdr:colOff>
      <xdr:row>1</xdr:row>
      <xdr:rowOff>23916</xdr:rowOff>
    </xdr:from>
    <xdr:ext cx="1088069" cy="427478"/>
    <xdr:pic>
      <xdr:nvPicPr>
        <xdr:cNvPr id="11" name="Picture 10">
          <a:extLst>
            <a:ext uri="{FF2B5EF4-FFF2-40B4-BE49-F238E27FC236}">
              <a16:creationId xmlns:a16="http://schemas.microsoft.com/office/drawing/2014/main" id="{37E1587A-4417-413C-A4BE-024B77AB30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37066" y="5226031"/>
          <a:ext cx="1088069" cy="427478"/>
        </a:xfrm>
        <a:prstGeom prst="rect">
          <a:avLst/>
        </a:prstGeom>
      </xdr:spPr>
    </xdr:pic>
    <xdr:clientData/>
  </xdr:oneCellAnchor>
  <xdr:twoCellAnchor>
    <xdr:from>
      <xdr:col>2</xdr:col>
      <xdr:colOff>3</xdr:colOff>
      <xdr:row>2</xdr:row>
      <xdr:rowOff>151750</xdr:rowOff>
    </xdr:from>
    <xdr:to>
      <xdr:col>5</xdr:col>
      <xdr:colOff>3160346</xdr:colOff>
      <xdr:row>3</xdr:row>
      <xdr:rowOff>6969</xdr:rowOff>
    </xdr:to>
    <xdr:sp macro="" textlink="">
      <xdr:nvSpPr>
        <xdr:cNvPr id="12" name="Rectangle 11">
          <a:extLst>
            <a:ext uri="{FF2B5EF4-FFF2-40B4-BE49-F238E27FC236}">
              <a16:creationId xmlns:a16="http://schemas.microsoft.com/office/drawing/2014/main" id="{92D40F96-5511-451F-8686-70DDD6C4F2A5}"/>
            </a:ext>
          </a:extLst>
        </xdr:cNvPr>
        <xdr:cNvSpPr/>
      </xdr:nvSpPr>
      <xdr:spPr>
        <a:xfrm>
          <a:off x="7624888" y="5544365"/>
          <a:ext cx="639395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4</xdr:col>
      <xdr:colOff>102578</xdr:colOff>
      <xdr:row>3</xdr:row>
      <xdr:rowOff>87924</xdr:rowOff>
    </xdr:from>
    <xdr:to>
      <xdr:col>6</xdr:col>
      <xdr:colOff>1955</xdr:colOff>
      <xdr:row>22</xdr:row>
      <xdr:rowOff>73270</xdr:rowOff>
    </xdr:to>
    <xdr:graphicFrame macro="">
      <xdr:nvGraphicFramePr>
        <xdr:cNvPr id="14" name="Chart 13">
          <a:extLst>
            <a:ext uri="{FF2B5EF4-FFF2-40B4-BE49-F238E27FC236}">
              <a16:creationId xmlns:a16="http://schemas.microsoft.com/office/drawing/2014/main" id="{06EA3AA9-E7FE-4849-AA46-CABA3A5E9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11</xdr:col>
      <xdr:colOff>2451297</xdr:colOff>
      <xdr:row>26</xdr:row>
      <xdr:rowOff>14147</xdr:rowOff>
    </xdr:from>
    <xdr:ext cx="1088069" cy="427478"/>
    <xdr:pic>
      <xdr:nvPicPr>
        <xdr:cNvPr id="15" name="Picture 14">
          <a:extLst>
            <a:ext uri="{FF2B5EF4-FFF2-40B4-BE49-F238E27FC236}">
              <a16:creationId xmlns:a16="http://schemas.microsoft.com/office/drawing/2014/main" id="{8F314CB8-5DCB-4A16-9C49-2ED1007FF2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15143" y="10247416"/>
          <a:ext cx="1088069" cy="427478"/>
        </a:xfrm>
        <a:prstGeom prst="rect">
          <a:avLst/>
        </a:prstGeom>
      </xdr:spPr>
    </xdr:pic>
    <xdr:clientData/>
  </xdr:oneCellAnchor>
  <xdr:twoCellAnchor>
    <xdr:from>
      <xdr:col>8</xdr:col>
      <xdr:colOff>2</xdr:colOff>
      <xdr:row>27</xdr:row>
      <xdr:rowOff>151749</xdr:rowOff>
    </xdr:from>
    <xdr:to>
      <xdr:col>11</xdr:col>
      <xdr:colOff>2847730</xdr:colOff>
      <xdr:row>28</xdr:row>
      <xdr:rowOff>11853</xdr:rowOff>
    </xdr:to>
    <xdr:sp macro="" textlink="">
      <xdr:nvSpPr>
        <xdr:cNvPr id="16" name="Rectangle 15">
          <a:extLst>
            <a:ext uri="{FF2B5EF4-FFF2-40B4-BE49-F238E27FC236}">
              <a16:creationId xmlns:a16="http://schemas.microsoft.com/office/drawing/2014/main" id="{884B2466-0D12-409F-898E-71C44AB3C2FB}"/>
            </a:ext>
          </a:extLst>
        </xdr:cNvPr>
        <xdr:cNvSpPr/>
      </xdr:nvSpPr>
      <xdr:spPr>
        <a:xfrm>
          <a:off x="14883425" y="10570634"/>
          <a:ext cx="642815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48846</xdr:colOff>
      <xdr:row>29</xdr:row>
      <xdr:rowOff>9770</xdr:rowOff>
    </xdr:from>
    <xdr:to>
      <xdr:col>12</xdr:col>
      <xdr:colOff>33216</xdr:colOff>
      <xdr:row>37</xdr:row>
      <xdr:rowOff>19539</xdr:rowOff>
    </xdr:to>
    <xdr:graphicFrame macro="">
      <xdr:nvGraphicFramePr>
        <xdr:cNvPr id="18" name="Chart 17">
          <a:extLst>
            <a:ext uri="{FF2B5EF4-FFF2-40B4-BE49-F238E27FC236}">
              <a16:creationId xmlns:a16="http://schemas.microsoft.com/office/drawing/2014/main" id="{1EC97C35-3259-4397-8D46-1ED6C4126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43961</xdr:colOff>
      <xdr:row>37</xdr:row>
      <xdr:rowOff>185614</xdr:rowOff>
    </xdr:from>
    <xdr:to>
      <xdr:col>12</xdr:col>
      <xdr:colOff>1954</xdr:colOff>
      <xdr:row>45</xdr:row>
      <xdr:rowOff>239347</xdr:rowOff>
    </xdr:to>
    <xdr:graphicFrame macro="">
      <xdr:nvGraphicFramePr>
        <xdr:cNvPr id="19" name="Chart 18">
          <a:extLst>
            <a:ext uri="{FF2B5EF4-FFF2-40B4-BE49-F238E27FC236}">
              <a16:creationId xmlns:a16="http://schemas.microsoft.com/office/drawing/2014/main" id="{418EF9EC-BEE3-4D93-B12E-A213E87AB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38329E4D-B8B4-42AA-80E5-4F5DEDEE63FB}"/>
            </a:ext>
          </a:extLst>
        </xdr:cNvPr>
        <xdr:cNvSpPr/>
      </xdr:nvSpPr>
      <xdr:spPr>
        <a:xfrm>
          <a:off x="0" y="1384379"/>
          <a:ext cx="7500849"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3" name="Picture 2">
          <a:extLst>
            <a:ext uri="{FF2B5EF4-FFF2-40B4-BE49-F238E27FC236}">
              <a16:creationId xmlns:a16="http://schemas.microsoft.com/office/drawing/2014/main" id="{100C3FC5-34D5-40E8-A3CA-4E46B4FD28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4" name="TextBox 3">
          <a:extLst>
            <a:ext uri="{FF2B5EF4-FFF2-40B4-BE49-F238E27FC236}">
              <a16:creationId xmlns:a16="http://schemas.microsoft.com/office/drawing/2014/main" id="{AFC6578F-3736-4CDD-83D7-B73360D1ED4C}"/>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5" name="TextBox 4">
          <a:extLst>
            <a:ext uri="{FF2B5EF4-FFF2-40B4-BE49-F238E27FC236}">
              <a16:creationId xmlns:a16="http://schemas.microsoft.com/office/drawing/2014/main" id="{66173D66-CA36-47D1-88CB-51722A8C9434}"/>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05/08/2025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6" name="TextBox 5">
          <a:extLst>
            <a:ext uri="{FF2B5EF4-FFF2-40B4-BE49-F238E27FC236}">
              <a16:creationId xmlns:a16="http://schemas.microsoft.com/office/drawing/2014/main" id="{BD22E9CE-9D1A-436D-96EF-C63AA394F669}"/>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7" name="Picture 6">
          <a:extLst>
            <a:ext uri="{FF2B5EF4-FFF2-40B4-BE49-F238E27FC236}">
              <a16:creationId xmlns:a16="http://schemas.microsoft.com/office/drawing/2014/main" id="{56C102FB-B599-413D-9E1B-66AE195D50B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8" name="Picture 7">
          <a:extLst>
            <a:ext uri="{FF2B5EF4-FFF2-40B4-BE49-F238E27FC236}">
              <a16:creationId xmlns:a16="http://schemas.microsoft.com/office/drawing/2014/main" id="{10D213C8-B8AB-444D-8203-F4FA410278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92434" y="5221219"/>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9" name="Rectangle 8">
          <a:extLst>
            <a:ext uri="{FF2B5EF4-FFF2-40B4-BE49-F238E27FC236}">
              <a16:creationId xmlns:a16="http://schemas.microsoft.com/office/drawing/2014/main" id="{F9E9382A-4CEC-4EF4-AE1F-7C4BA5C58EE6}"/>
            </a:ext>
          </a:extLst>
        </xdr:cNvPr>
        <xdr:cNvSpPr/>
      </xdr:nvSpPr>
      <xdr:spPr>
        <a:xfrm flipV="1">
          <a:off x="7659600" y="5538226"/>
          <a:ext cx="6425607"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122115</xdr:rowOff>
    </xdr:to>
    <xdr:graphicFrame macro="">
      <xdr:nvGraphicFramePr>
        <xdr:cNvPr id="10" name="Chart 9">
          <a:extLst>
            <a:ext uri="{FF2B5EF4-FFF2-40B4-BE49-F238E27FC236}">
              <a16:creationId xmlns:a16="http://schemas.microsoft.com/office/drawing/2014/main" id="{1AE79619-CDE7-4530-B0BC-6FCC8599A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5</xdr:row>
      <xdr:rowOff>161193</xdr:rowOff>
    </xdr:from>
    <xdr:to>
      <xdr:col>9</xdr:col>
      <xdr:colOff>4187</xdr:colOff>
      <xdr:row>10</xdr:row>
      <xdr:rowOff>117231</xdr:rowOff>
    </xdr:to>
    <xdr:graphicFrame macro="">
      <xdr:nvGraphicFramePr>
        <xdr:cNvPr id="11" name="Chart 10">
          <a:extLst>
            <a:ext uri="{FF2B5EF4-FFF2-40B4-BE49-F238E27FC236}">
              <a16:creationId xmlns:a16="http://schemas.microsoft.com/office/drawing/2014/main" id="{1F33B7F3-A780-495A-9F8F-917BCC40E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5</xdr:row>
      <xdr:rowOff>170960</xdr:rowOff>
    </xdr:from>
    <xdr:to>
      <xdr:col>13</xdr:col>
      <xdr:colOff>4186</xdr:colOff>
      <xdr:row>10</xdr:row>
      <xdr:rowOff>112345</xdr:rowOff>
    </xdr:to>
    <xdr:graphicFrame macro="">
      <xdr:nvGraphicFramePr>
        <xdr:cNvPr id="12" name="Chart 11">
          <a:extLst>
            <a:ext uri="{FF2B5EF4-FFF2-40B4-BE49-F238E27FC236}">
              <a16:creationId xmlns:a16="http://schemas.microsoft.com/office/drawing/2014/main" id="{16454406-80CC-4E2B-913B-4AEFD8D38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12</xdr:row>
      <xdr:rowOff>151422</xdr:rowOff>
    </xdr:from>
    <xdr:to>
      <xdr:col>5</xdr:col>
      <xdr:colOff>8374</xdr:colOff>
      <xdr:row>17</xdr:row>
      <xdr:rowOff>102577</xdr:rowOff>
    </xdr:to>
    <xdr:graphicFrame macro="">
      <xdr:nvGraphicFramePr>
        <xdr:cNvPr id="13" name="Chart 12">
          <a:extLst>
            <a:ext uri="{FF2B5EF4-FFF2-40B4-BE49-F238E27FC236}">
              <a16:creationId xmlns:a16="http://schemas.microsoft.com/office/drawing/2014/main" id="{0D1167B0-25D4-442E-B765-9E82FFFC3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12</xdr:row>
      <xdr:rowOff>166077</xdr:rowOff>
    </xdr:from>
    <xdr:to>
      <xdr:col>9</xdr:col>
      <xdr:colOff>4187</xdr:colOff>
      <xdr:row>17</xdr:row>
      <xdr:rowOff>107462</xdr:rowOff>
    </xdr:to>
    <xdr:graphicFrame macro="">
      <xdr:nvGraphicFramePr>
        <xdr:cNvPr id="14" name="Chart 13">
          <a:extLst>
            <a:ext uri="{FF2B5EF4-FFF2-40B4-BE49-F238E27FC236}">
              <a16:creationId xmlns:a16="http://schemas.microsoft.com/office/drawing/2014/main" id="{CFB6D6C5-42AF-4773-B1DA-63DE7BD10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12</xdr:row>
      <xdr:rowOff>112347</xdr:rowOff>
    </xdr:from>
    <xdr:to>
      <xdr:col>12</xdr:col>
      <xdr:colOff>594529</xdr:colOff>
      <xdr:row>17</xdr:row>
      <xdr:rowOff>102577</xdr:rowOff>
    </xdr:to>
    <xdr:graphicFrame macro="">
      <xdr:nvGraphicFramePr>
        <xdr:cNvPr id="15" name="Chart 14">
          <a:extLst>
            <a:ext uri="{FF2B5EF4-FFF2-40B4-BE49-F238E27FC236}">
              <a16:creationId xmlns:a16="http://schemas.microsoft.com/office/drawing/2014/main" id="{AA781F6F-9D45-4094-8900-192511CEA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19</xdr:row>
      <xdr:rowOff>161192</xdr:rowOff>
    </xdr:from>
    <xdr:to>
      <xdr:col>5</xdr:col>
      <xdr:colOff>8375</xdr:colOff>
      <xdr:row>25</xdr:row>
      <xdr:rowOff>122116</xdr:rowOff>
    </xdr:to>
    <xdr:graphicFrame macro="">
      <xdr:nvGraphicFramePr>
        <xdr:cNvPr id="16" name="Chart 15">
          <a:extLst>
            <a:ext uri="{FF2B5EF4-FFF2-40B4-BE49-F238E27FC236}">
              <a16:creationId xmlns:a16="http://schemas.microsoft.com/office/drawing/2014/main" id="{D666AF21-CF40-4BF1-A05C-D7C237EB6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19</xdr:row>
      <xdr:rowOff>151422</xdr:rowOff>
    </xdr:from>
    <xdr:to>
      <xdr:col>9</xdr:col>
      <xdr:colOff>8375</xdr:colOff>
      <xdr:row>25</xdr:row>
      <xdr:rowOff>92807</xdr:rowOff>
    </xdr:to>
    <xdr:graphicFrame macro="">
      <xdr:nvGraphicFramePr>
        <xdr:cNvPr id="17" name="Chart 16">
          <a:extLst>
            <a:ext uri="{FF2B5EF4-FFF2-40B4-BE49-F238E27FC236}">
              <a16:creationId xmlns:a16="http://schemas.microsoft.com/office/drawing/2014/main" id="{48F36500-2FD7-4749-810E-52F6332AE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9769</xdr:colOff>
      <xdr:row>19</xdr:row>
      <xdr:rowOff>112345</xdr:rowOff>
    </xdr:from>
    <xdr:to>
      <xdr:col>13</xdr:col>
      <xdr:colOff>4187</xdr:colOff>
      <xdr:row>25</xdr:row>
      <xdr:rowOff>63499</xdr:rowOff>
    </xdr:to>
    <xdr:graphicFrame macro="">
      <xdr:nvGraphicFramePr>
        <xdr:cNvPr id="18" name="Chart 17">
          <a:extLst>
            <a:ext uri="{FF2B5EF4-FFF2-40B4-BE49-F238E27FC236}">
              <a16:creationId xmlns:a16="http://schemas.microsoft.com/office/drawing/2014/main" id="{D3372115-BCD5-4926-A84D-C750528FE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42</xdr:col>
      <xdr:colOff>805147</xdr:colOff>
      <xdr:row>55</xdr:row>
      <xdr:rowOff>16380</xdr:rowOff>
    </xdr:from>
    <xdr:ext cx="1088069" cy="427478"/>
    <xdr:pic>
      <xdr:nvPicPr>
        <xdr:cNvPr id="19" name="Picture 18">
          <a:extLst>
            <a:ext uri="{FF2B5EF4-FFF2-40B4-BE49-F238E27FC236}">
              <a16:creationId xmlns:a16="http://schemas.microsoft.com/office/drawing/2014/main" id="{B8ED7B86-2AF1-4D84-9D9E-94F52C9BAF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21022180"/>
          <a:ext cx="1088069" cy="427478"/>
        </a:xfrm>
        <a:prstGeom prst="rect">
          <a:avLst/>
        </a:prstGeom>
      </xdr:spPr>
    </xdr:pic>
    <xdr:clientData/>
  </xdr:oneCellAnchor>
  <xdr:twoCellAnchor>
    <xdr:from>
      <xdr:col>33</xdr:col>
      <xdr:colOff>12562</xdr:colOff>
      <xdr:row>56</xdr:row>
      <xdr:rowOff>149234</xdr:rowOff>
    </xdr:from>
    <xdr:to>
      <xdr:col>42</xdr:col>
      <xdr:colOff>1214176</xdr:colOff>
      <xdr:row>57</xdr:row>
      <xdr:rowOff>10733</xdr:rowOff>
    </xdr:to>
    <xdr:sp macro="" textlink="">
      <xdr:nvSpPr>
        <xdr:cNvPr id="20" name="Rectangle 19">
          <a:extLst>
            <a:ext uri="{FF2B5EF4-FFF2-40B4-BE49-F238E27FC236}">
              <a16:creationId xmlns:a16="http://schemas.microsoft.com/office/drawing/2014/main" id="{B9D2061B-F95E-4F95-B041-09C219635A18}"/>
            </a:ext>
          </a:extLst>
        </xdr:cNvPr>
        <xdr:cNvSpPr/>
      </xdr:nvSpPr>
      <xdr:spPr>
        <a:xfrm flipV="1">
          <a:off x="29451162" y="21339184"/>
          <a:ext cx="6402264"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67</xdr:row>
      <xdr:rowOff>16380</xdr:rowOff>
    </xdr:from>
    <xdr:ext cx="1088069" cy="427478"/>
    <xdr:pic>
      <xdr:nvPicPr>
        <xdr:cNvPr id="21" name="Picture 20">
          <a:extLst>
            <a:ext uri="{FF2B5EF4-FFF2-40B4-BE49-F238E27FC236}">
              <a16:creationId xmlns:a16="http://schemas.microsoft.com/office/drawing/2014/main" id="{F63C5DC0-AAE9-4E6E-AD10-5F698BCC62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26254580"/>
          <a:ext cx="1088069" cy="427478"/>
        </a:xfrm>
        <a:prstGeom prst="rect">
          <a:avLst/>
        </a:prstGeom>
      </xdr:spPr>
    </xdr:pic>
    <xdr:clientData/>
  </xdr:oneCellAnchor>
  <xdr:twoCellAnchor>
    <xdr:from>
      <xdr:col>33</xdr:col>
      <xdr:colOff>12562</xdr:colOff>
      <xdr:row>68</xdr:row>
      <xdr:rowOff>149234</xdr:rowOff>
    </xdr:from>
    <xdr:to>
      <xdr:col>42</xdr:col>
      <xdr:colOff>1214176</xdr:colOff>
      <xdr:row>69</xdr:row>
      <xdr:rowOff>10733</xdr:rowOff>
    </xdr:to>
    <xdr:sp macro="" textlink="">
      <xdr:nvSpPr>
        <xdr:cNvPr id="22" name="Rectangle 21">
          <a:extLst>
            <a:ext uri="{FF2B5EF4-FFF2-40B4-BE49-F238E27FC236}">
              <a16:creationId xmlns:a16="http://schemas.microsoft.com/office/drawing/2014/main" id="{9CF06316-F719-446E-A70A-784CC047936B}"/>
            </a:ext>
          </a:extLst>
        </xdr:cNvPr>
        <xdr:cNvSpPr/>
      </xdr:nvSpPr>
      <xdr:spPr>
        <a:xfrm flipV="1">
          <a:off x="29451162" y="26577934"/>
          <a:ext cx="6402264" cy="5199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79</xdr:row>
      <xdr:rowOff>16380</xdr:rowOff>
    </xdr:from>
    <xdr:ext cx="1088069" cy="427478"/>
    <xdr:pic>
      <xdr:nvPicPr>
        <xdr:cNvPr id="23" name="Picture 22">
          <a:extLst>
            <a:ext uri="{FF2B5EF4-FFF2-40B4-BE49-F238E27FC236}">
              <a16:creationId xmlns:a16="http://schemas.microsoft.com/office/drawing/2014/main" id="{81128C5F-FEC5-400C-B69D-EE27B65D07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31512380"/>
          <a:ext cx="1088069" cy="427478"/>
        </a:xfrm>
        <a:prstGeom prst="rect">
          <a:avLst/>
        </a:prstGeom>
      </xdr:spPr>
    </xdr:pic>
    <xdr:clientData/>
  </xdr:oneCellAnchor>
  <xdr:twoCellAnchor>
    <xdr:from>
      <xdr:col>33</xdr:col>
      <xdr:colOff>12562</xdr:colOff>
      <xdr:row>80</xdr:row>
      <xdr:rowOff>149234</xdr:rowOff>
    </xdr:from>
    <xdr:to>
      <xdr:col>42</xdr:col>
      <xdr:colOff>1214176</xdr:colOff>
      <xdr:row>81</xdr:row>
      <xdr:rowOff>10733</xdr:rowOff>
    </xdr:to>
    <xdr:sp macro="" textlink="">
      <xdr:nvSpPr>
        <xdr:cNvPr id="24" name="Rectangle 23">
          <a:extLst>
            <a:ext uri="{FF2B5EF4-FFF2-40B4-BE49-F238E27FC236}">
              <a16:creationId xmlns:a16="http://schemas.microsoft.com/office/drawing/2014/main" id="{F271BA8A-2DB1-49C7-A46B-D67FBE3B1555}"/>
            </a:ext>
          </a:extLst>
        </xdr:cNvPr>
        <xdr:cNvSpPr/>
      </xdr:nvSpPr>
      <xdr:spPr>
        <a:xfrm flipV="1">
          <a:off x="29451162" y="31829384"/>
          <a:ext cx="6402264"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49</xdr:col>
      <xdr:colOff>852142</xdr:colOff>
      <xdr:row>126</xdr:row>
      <xdr:rowOff>121532</xdr:rowOff>
    </xdr:from>
    <xdr:ext cx="1442710" cy="1288880"/>
    <xdr:pic>
      <xdr:nvPicPr>
        <xdr:cNvPr id="25" name="Picture 24">
          <a:extLst>
            <a:ext uri="{FF2B5EF4-FFF2-40B4-BE49-F238E27FC236}">
              <a16:creationId xmlns:a16="http://schemas.microsoft.com/office/drawing/2014/main" id="{C52E86FD-D134-43EF-9B56-74B7305096D8}"/>
            </a:ext>
          </a:extLst>
        </xdr:cNvPr>
        <xdr:cNvPicPr>
          <a:picLocks noChangeAspect="1"/>
        </xdr:cNvPicPr>
      </xdr:nvPicPr>
      <xdr:blipFill>
        <a:blip xmlns:r="http://schemas.openxmlformats.org/officeDocument/2006/relationships" r:embed="rId13"/>
        <a:stretch>
          <a:fillRect/>
        </a:stretch>
      </xdr:blipFill>
      <xdr:spPr>
        <a:xfrm>
          <a:off x="44768742" y="45301782"/>
          <a:ext cx="1442710" cy="1288880"/>
        </a:xfrm>
        <a:prstGeom prst="rect">
          <a:avLst/>
        </a:prstGeom>
      </xdr:spPr>
    </xdr:pic>
    <xdr:clientData/>
  </xdr:oneCellAnchor>
  <xdr:twoCellAnchor>
    <xdr:from>
      <xdr:col>49</xdr:col>
      <xdr:colOff>8757</xdr:colOff>
      <xdr:row>120</xdr:row>
      <xdr:rowOff>148803</xdr:rowOff>
    </xdr:from>
    <xdr:to>
      <xdr:col>55</xdr:col>
      <xdr:colOff>506422</xdr:colOff>
      <xdr:row>121</xdr:row>
      <xdr:rowOff>9939</xdr:rowOff>
    </xdr:to>
    <xdr:sp macro="" textlink="">
      <xdr:nvSpPr>
        <xdr:cNvPr id="26" name="Rectangle 25">
          <a:extLst>
            <a:ext uri="{FF2B5EF4-FFF2-40B4-BE49-F238E27FC236}">
              <a16:creationId xmlns:a16="http://schemas.microsoft.com/office/drawing/2014/main" id="{C6C00359-EA42-4A19-85F5-2FA9EE66FAFD}"/>
            </a:ext>
          </a:extLst>
        </xdr:cNvPr>
        <xdr:cNvSpPr/>
      </xdr:nvSpPr>
      <xdr:spPr>
        <a:xfrm>
          <a:off x="43925357" y="42338203"/>
          <a:ext cx="6403165" cy="4528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55</xdr:col>
      <xdr:colOff>109000</xdr:colOff>
      <xdr:row>119</xdr:row>
      <xdr:rowOff>14198</xdr:rowOff>
    </xdr:from>
    <xdr:ext cx="1088069" cy="427478"/>
    <xdr:pic>
      <xdr:nvPicPr>
        <xdr:cNvPr id="27" name="Picture 26">
          <a:extLst>
            <a:ext uri="{FF2B5EF4-FFF2-40B4-BE49-F238E27FC236}">
              <a16:creationId xmlns:a16="http://schemas.microsoft.com/office/drawing/2014/main" id="{5FDD3C7C-3BE1-40C8-9189-2FE2BDF472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931100" y="42019448"/>
          <a:ext cx="1088069" cy="427478"/>
        </a:xfrm>
        <a:prstGeom prst="rect">
          <a:avLst/>
        </a:prstGeom>
      </xdr:spPr>
    </xdr:pic>
    <xdr:clientData/>
  </xdr:oneCellAnchor>
  <xdr:oneCellAnchor>
    <xdr:from>
      <xdr:col>46</xdr:col>
      <xdr:colOff>621196</xdr:colOff>
      <xdr:row>91</xdr:row>
      <xdr:rowOff>10856</xdr:rowOff>
    </xdr:from>
    <xdr:ext cx="1088069" cy="427478"/>
    <xdr:pic>
      <xdr:nvPicPr>
        <xdr:cNvPr id="28" name="Picture 27">
          <a:extLst>
            <a:ext uri="{FF2B5EF4-FFF2-40B4-BE49-F238E27FC236}">
              <a16:creationId xmlns:a16="http://schemas.microsoft.com/office/drawing/2014/main" id="{D7421487-6A5D-43D3-A544-C83CDF9A2A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670896" y="36751956"/>
          <a:ext cx="1088069" cy="427478"/>
        </a:xfrm>
        <a:prstGeom prst="rect">
          <a:avLst/>
        </a:prstGeom>
      </xdr:spPr>
    </xdr:pic>
    <xdr:clientData/>
  </xdr:oneCellAnchor>
  <xdr:twoCellAnchor>
    <xdr:from>
      <xdr:col>45</xdr:col>
      <xdr:colOff>12562</xdr:colOff>
      <xdr:row>92</xdr:row>
      <xdr:rowOff>149233</xdr:rowOff>
    </xdr:from>
    <xdr:to>
      <xdr:col>46</xdr:col>
      <xdr:colOff>1021522</xdr:colOff>
      <xdr:row>93</xdr:row>
      <xdr:rowOff>12734</xdr:rowOff>
    </xdr:to>
    <xdr:sp macro="" textlink="">
      <xdr:nvSpPr>
        <xdr:cNvPr id="29" name="Rectangle 28">
          <a:extLst>
            <a:ext uri="{FF2B5EF4-FFF2-40B4-BE49-F238E27FC236}">
              <a16:creationId xmlns:a16="http://schemas.microsoft.com/office/drawing/2014/main" id="{9513E42B-5ECF-4F1E-98DB-553B00460EEC}"/>
            </a:ext>
          </a:extLst>
        </xdr:cNvPr>
        <xdr:cNvSpPr/>
      </xdr:nvSpPr>
      <xdr:spPr>
        <a:xfrm flipV="1">
          <a:off x="36683812" y="37074483"/>
          <a:ext cx="6387410" cy="47651"/>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192162</xdr:colOff>
      <xdr:row>27</xdr:row>
      <xdr:rowOff>15043</xdr:rowOff>
    </xdr:from>
    <xdr:ext cx="1088069" cy="427478"/>
    <xdr:pic>
      <xdr:nvPicPr>
        <xdr:cNvPr id="30" name="Picture 29">
          <a:extLst>
            <a:ext uri="{FF2B5EF4-FFF2-40B4-BE49-F238E27FC236}">
              <a16:creationId xmlns:a16="http://schemas.microsoft.com/office/drawing/2014/main" id="{110B4A03-0357-4452-9711-6524480087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24912" y="10498893"/>
          <a:ext cx="1088069" cy="427478"/>
        </a:xfrm>
        <a:prstGeom prst="rect">
          <a:avLst/>
        </a:prstGeom>
      </xdr:spPr>
    </xdr:pic>
    <xdr:clientData/>
  </xdr:oneCellAnchor>
  <xdr:twoCellAnchor>
    <xdr:from>
      <xdr:col>15</xdr:col>
      <xdr:colOff>14200</xdr:colOff>
      <xdr:row>29</xdr:row>
      <xdr:rowOff>22446</xdr:rowOff>
    </xdr:from>
    <xdr:to>
      <xdr:col>25</xdr:col>
      <xdr:colOff>22087</xdr:colOff>
      <xdr:row>29</xdr:row>
      <xdr:rowOff>68165</xdr:rowOff>
    </xdr:to>
    <xdr:sp macro="" textlink="">
      <xdr:nvSpPr>
        <xdr:cNvPr id="31" name="Rectangle 30">
          <a:extLst>
            <a:ext uri="{FF2B5EF4-FFF2-40B4-BE49-F238E27FC236}">
              <a16:creationId xmlns:a16="http://schemas.microsoft.com/office/drawing/2014/main" id="{1182386A-F1E1-44F6-84E8-CE7692AE34AF}"/>
            </a:ext>
          </a:extLst>
        </xdr:cNvPr>
        <xdr:cNvSpPr/>
      </xdr:nvSpPr>
      <xdr:spPr>
        <a:xfrm>
          <a:off x="14924000" y="10874596"/>
          <a:ext cx="638963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146540</xdr:colOff>
      <xdr:row>49</xdr:row>
      <xdr:rowOff>19538</xdr:rowOff>
    </xdr:from>
    <xdr:to>
      <xdr:col>29</xdr:col>
      <xdr:colOff>4885</xdr:colOff>
      <xdr:row>49</xdr:row>
      <xdr:rowOff>2193193</xdr:rowOff>
    </xdr:to>
    <xdr:graphicFrame macro="">
      <xdr:nvGraphicFramePr>
        <xdr:cNvPr id="32" name="Chart 31">
          <a:extLst>
            <a:ext uri="{FF2B5EF4-FFF2-40B4-BE49-F238E27FC236}">
              <a16:creationId xmlns:a16="http://schemas.microsoft.com/office/drawing/2014/main" id="{5E735EA0-E38D-4C4A-BBF4-F280A7DB6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141649</xdr:colOff>
      <xdr:row>52</xdr:row>
      <xdr:rowOff>9771</xdr:rowOff>
    </xdr:from>
    <xdr:to>
      <xdr:col>29</xdr:col>
      <xdr:colOff>19535</xdr:colOff>
      <xdr:row>53</xdr:row>
      <xdr:rowOff>68384</xdr:rowOff>
    </xdr:to>
    <xdr:graphicFrame macro="">
      <xdr:nvGraphicFramePr>
        <xdr:cNvPr id="33" name="Chart 32">
          <a:extLst>
            <a:ext uri="{FF2B5EF4-FFF2-40B4-BE49-F238E27FC236}">
              <a16:creationId xmlns:a16="http://schemas.microsoft.com/office/drawing/2014/main" id="{732BA503-D373-4CDB-96AF-0D3F112AC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68379</xdr:colOff>
      <xdr:row>29</xdr:row>
      <xdr:rowOff>68385</xdr:rowOff>
    </xdr:from>
    <xdr:to>
      <xdr:col>19</xdr:col>
      <xdr:colOff>405415</xdr:colOff>
      <xdr:row>30</xdr:row>
      <xdr:rowOff>2217618</xdr:rowOff>
    </xdr:to>
    <xdr:graphicFrame macro="">
      <xdr:nvGraphicFramePr>
        <xdr:cNvPr id="34" name="Chart 33">
          <a:extLst>
            <a:ext uri="{FF2B5EF4-FFF2-40B4-BE49-F238E27FC236}">
              <a16:creationId xmlns:a16="http://schemas.microsoft.com/office/drawing/2014/main" id="{C5434790-01BF-454A-827E-AEE5D3E96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404792</xdr:colOff>
      <xdr:row>30</xdr:row>
      <xdr:rowOff>1</xdr:rowOff>
    </xdr:from>
    <xdr:to>
      <xdr:col>26</xdr:col>
      <xdr:colOff>90053</xdr:colOff>
      <xdr:row>30</xdr:row>
      <xdr:rowOff>2212731</xdr:rowOff>
    </xdr:to>
    <xdr:graphicFrame macro="">
      <xdr:nvGraphicFramePr>
        <xdr:cNvPr id="35" name="Chart 34">
          <a:extLst>
            <a:ext uri="{FF2B5EF4-FFF2-40B4-BE49-F238E27FC236}">
              <a16:creationId xmlns:a16="http://schemas.microsoft.com/office/drawing/2014/main" id="{6CB1F98E-35A2-4B55-907E-520BA28BC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224691</xdr:colOff>
      <xdr:row>49</xdr:row>
      <xdr:rowOff>39077</xdr:rowOff>
    </xdr:from>
    <xdr:to>
      <xdr:col>30</xdr:col>
      <xdr:colOff>3341076</xdr:colOff>
      <xdr:row>51</xdr:row>
      <xdr:rowOff>92808</xdr:rowOff>
    </xdr:to>
    <xdr:graphicFrame macro="">
      <xdr:nvGraphicFramePr>
        <xdr:cNvPr id="36" name="Chart 35">
          <a:extLst>
            <a:ext uri="{FF2B5EF4-FFF2-40B4-BE49-F238E27FC236}">
              <a16:creationId xmlns:a16="http://schemas.microsoft.com/office/drawing/2014/main" id="{4B6A5FD4-44AC-463B-BEAB-604216E81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30</xdr:col>
      <xdr:colOff>2427653</xdr:colOff>
      <xdr:row>45</xdr:row>
      <xdr:rowOff>9765</xdr:rowOff>
    </xdr:from>
    <xdr:ext cx="1088069" cy="427478"/>
    <xdr:pic>
      <xdr:nvPicPr>
        <xdr:cNvPr id="37" name="Picture 36">
          <a:extLst>
            <a:ext uri="{FF2B5EF4-FFF2-40B4-BE49-F238E27FC236}">
              <a16:creationId xmlns:a16="http://schemas.microsoft.com/office/drawing/2014/main" id="{1CD3C5DB-4E91-444D-8A72-50CBBE7B85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95953" y="15757765"/>
          <a:ext cx="1088069" cy="427478"/>
        </a:xfrm>
        <a:prstGeom prst="rect">
          <a:avLst/>
        </a:prstGeom>
      </xdr:spPr>
    </xdr:pic>
    <xdr:clientData/>
  </xdr:oneCellAnchor>
  <xdr:twoCellAnchor>
    <xdr:from>
      <xdr:col>28</xdr:col>
      <xdr:colOff>1</xdr:colOff>
      <xdr:row>46</xdr:row>
      <xdr:rowOff>149055</xdr:rowOff>
    </xdr:from>
    <xdr:to>
      <xdr:col>30</xdr:col>
      <xdr:colOff>2828192</xdr:colOff>
      <xdr:row>47</xdr:row>
      <xdr:rowOff>9159</xdr:rowOff>
    </xdr:to>
    <xdr:sp macro="" textlink="">
      <xdr:nvSpPr>
        <xdr:cNvPr id="38" name="Rectangle 37">
          <a:extLst>
            <a:ext uri="{FF2B5EF4-FFF2-40B4-BE49-F238E27FC236}">
              <a16:creationId xmlns:a16="http://schemas.microsoft.com/office/drawing/2014/main" id="{E30B101E-6BB7-4EF8-A492-6971E0EA879B}"/>
            </a:ext>
          </a:extLst>
        </xdr:cNvPr>
        <xdr:cNvSpPr/>
      </xdr:nvSpPr>
      <xdr:spPr>
        <a:xfrm>
          <a:off x="22167851" y="16081205"/>
          <a:ext cx="6428641" cy="44254"/>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28</xdr:col>
      <xdr:colOff>3238500</xdr:colOff>
      <xdr:row>52</xdr:row>
      <xdr:rowOff>1</xdr:rowOff>
    </xdr:from>
    <xdr:to>
      <xdr:col>31</xdr:col>
      <xdr:colOff>53731</xdr:colOff>
      <xdr:row>53</xdr:row>
      <xdr:rowOff>48847</xdr:rowOff>
    </xdr:to>
    <xdr:graphicFrame macro="">
      <xdr:nvGraphicFramePr>
        <xdr:cNvPr id="39" name="Chart 38">
          <a:extLst>
            <a:ext uri="{FF2B5EF4-FFF2-40B4-BE49-F238E27FC236}">
              <a16:creationId xmlns:a16="http://schemas.microsoft.com/office/drawing/2014/main" id="{FF27ACFF-BA4A-4892-986B-FBF6F6FF0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A4787D20-89BA-44D8-8F16-13C7403F8DFF}" autoFormatId="16" applyNumberFormats="0" applyBorderFormats="0" applyFontFormats="0" applyPatternFormats="0" applyAlignmentFormats="0" applyWidthHeightFormats="0">
  <queryTableRefresh nextId="10">
    <queryTableFields count="9">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 id="9" name="ticker"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8" xr16:uid="{0CE0EF5D-E175-406B-B4BD-40F8E87EBCA9}" autoFormatId="16" applyNumberFormats="0" applyBorderFormats="0" applyFontFormats="0" applyPatternFormats="0" applyAlignmentFormats="0" applyWidthHeightFormats="0">
  <queryTableRefresh nextId="25">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23" name="cum_volume" tableColumnId="22"/>
      <queryTableField id="8" name="pct_change" tableColumnId="8"/>
      <queryTableField id="9" name="diff" tableColumnId="9"/>
      <queryTableField id="10" name="basis" tableColumnId="10"/>
      <queryTableField id="21" name="open_interest" tableColumnId="21"/>
      <queryTableField id="13" name="week_open" tableColumnId="13"/>
      <queryTableField id="14" name="week_prev_high" tableColumnId="14"/>
      <queryTableField id="15" name="week_prev_low" tableColumnId="15"/>
      <queryTableField id="16" name="week_pivot" tableColumnId="16"/>
      <queryTableField id="17" name="month_open" tableColumnId="17"/>
      <queryTableField id="18" name="month_prev_high" tableColumnId="18"/>
      <queryTableField id="19" name="month_prev_low" tableColumnId="19"/>
      <queryTableField id="20" name="month_pivot"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9" xr16:uid="{A79F91FC-831B-4F1D-A10A-D3D802603457}" autoFormatId="16" applyNumberFormats="0" applyBorderFormats="0" applyFontFormats="0" applyPatternFormats="0" applyAlignmentFormats="0" applyWidthHeightFormats="0">
  <queryTableRefresh nextId="4">
    <queryTableFields count="3">
      <queryTableField id="1" name="type" tableColumnId="1"/>
      <queryTableField id="2" name="name" tableColumnId="2"/>
      <queryTableField id="3" name="valu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C2328DBF-2F9D-485E-9D74-61B3AC85E237}"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5" xr16:uid="{A12C1195-17C1-4A1E-AA24-6A2AFB5613E8}" autoFormatId="16" applyNumberFormats="0" applyBorderFormats="0" applyFontFormats="0" applyPatternFormats="0" applyAlignmentFormats="0" applyWidthHeightFormats="0">
  <queryTableRefresh nextId="31">
    <queryTableFields count="11">
      <queryTableField id="19" name="name" tableColumnId="18"/>
      <queryTableField id="15" name="rate-2025-07-25" tableColumnId="14"/>
      <queryTableField id="16" name="value-2025-07-25" tableColumnId="15"/>
      <queryTableField id="13" name="rate-2025-07-28" tableColumnId="12"/>
      <queryTableField id="14" name="value-2025-07-28" tableColumnId="13"/>
      <queryTableField id="11" name="rate-2025-07-29" tableColumnId="10"/>
      <queryTableField id="12" name="value-2025-07-29" tableColumnId="11"/>
      <queryTableField id="9" name="rate-2025-07-30" tableColumnId="8"/>
      <queryTableField id="10" name="value-2025-07-30" tableColumnId="9"/>
      <queryTableField id="29" name="rate-2025-07-31" tableColumnId="1"/>
      <queryTableField id="30" name="value-2025-07-31"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1"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cdn.vietnambiz.vn/1881912202208555/images/2025/08/04/crawl-20250804103244484-20250804103244497.jpg?width=700" TargetMode="External"/><Relationship Id="rId2" Type="http://schemas.openxmlformats.org/officeDocument/2006/relationships/image" Target="../media/image1.jpg"/><Relationship Id="rId1" Type="http://schemas.openxmlformats.org/officeDocument/2006/relationships/hyperlink" Target="https://cdn.vietnambiz.vn/1881912202208555/images/2025/08/04/crawl-20250804155009336-20250804155009354.jpg?width=700" TargetMode="External"/><Relationship Id="rId6" Type="http://schemas.openxmlformats.org/officeDocument/2006/relationships/image" Target="../media/image3.jpeg"/><Relationship Id="rId5" Type="http://schemas.openxmlformats.org/officeDocument/2006/relationships/hyperlink" Target="https://cdn.vietnambiz.vn/1881912202208555/images/2025/08/04/hinh-anh-4-8-25-luc-1524-2025080415250024.jpeg?width=700" TargetMode="External"/><Relationship Id="rId4" Type="http://schemas.openxmlformats.org/officeDocument/2006/relationships/image" Target="../media/image2.jpg"/></Relationships>
</file>

<file path=xl/richData/_rels/richValueRel.xml.rels><?xml version="1.0" encoding="UTF-8" standalone="yes"?>
<Relationships xmlns="http://schemas.openxmlformats.org/package/2006/relationships"><Relationship Id="rId1"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Srd>
</file>

<file path=xl/richData/rdrichvalue.xml><?xml version="1.0" encoding="utf-8"?>
<rvData xmlns="http://schemas.microsoft.com/office/spreadsheetml/2017/richdata" count="4">
  <rv s="0">
    <v>0</v>
    <v>5</v>
  </rv>
  <rv s="1">
    <v>0</v>
    <v>1</v>
    <v>0</v>
    <v>1</v>
    <v>image</v>
  </rv>
  <rv s="1">
    <v>1</v>
    <v>1</v>
    <v>0</v>
    <v>1</v>
    <v>image</v>
  </rv>
  <rv s="1">
    <v>2</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77A266-F675-472E-AC60-0189A7A97316}" name="daily_8h45_nntd" displayName="daily_8h45_nntd" ref="A1:I41" tableType="queryTable" totalsRowShown="0">
  <autoFilter ref="A1:I41" xr:uid="{0377A266-F675-472E-AC60-0189A7A97316}"/>
  <tableColumns count="9">
    <tableColumn id="1" xr3:uid="{90CB6597-C886-48D1-B645-FEA22383089B}" uniqueName="1" name="date" queryTableFieldId="1" dataDxfId="180"/>
    <tableColumn id="2" xr3:uid="{1A684434-62CE-40F5-B4C2-D27BE692A21C}" uniqueName="2" name="sell_volume" queryTableFieldId="2"/>
    <tableColumn id="3" xr3:uid="{0847B8A7-B3D4-41C5-832D-810F5941CBE7}" uniqueName="3" name="buy_volume" queryTableFieldId="3"/>
    <tableColumn id="4" xr3:uid="{CAD2AA81-0AF0-4651-9467-0E64115EF302}" uniqueName="4" name="sell_value" queryTableFieldId="4"/>
    <tableColumn id="5" xr3:uid="{7DEDA24F-DEEC-4690-9FF5-39D9B6A0B9CA}" uniqueName="5" name="buy_value" queryTableFieldId="5"/>
    <tableColumn id="6" xr3:uid="{CE50DECE-7A2A-44EA-A52B-8EB1AF633FA4}" uniqueName="6" name="net_volume" queryTableFieldId="6"/>
    <tableColumn id="7" xr3:uid="{6DCC0DE8-699A-4487-B3B5-6134AFE765FB}" uniqueName="7" name="net_value" queryTableFieldId="7"/>
    <tableColumn id="8" xr3:uid="{AA79A4FB-672F-4160-8898-DB4EDB3076FE}" uniqueName="8" name="type" queryTableFieldId="8" dataDxfId="179"/>
    <tableColumn id="9" xr3:uid="{A0A72529-9212-47BD-8FFB-8389F8F00C02}" uniqueName="9" name="ticker" queryTableFieldId="9" dataDxfId="17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7F39E8-27D0-4B79-A58A-EB4FC71B8B82}" name="daily_8h45_itd" displayName="daily_8h45_itd" ref="A1:T273" tableType="queryTable" totalsRowShown="0">
  <autoFilter ref="A1:T273" xr:uid="{727F39E8-27D0-4B79-A58A-EB4FC71B8B82}"/>
  <tableColumns count="20">
    <tableColumn id="1" xr3:uid="{A8F3DFCA-E408-49C5-BAB1-0A270FE0BDE9}" uniqueName="1" name="date" queryTableFieldId="1" dataDxfId="177"/>
    <tableColumn id="2" xr3:uid="{62A9DA0E-41FB-4D46-82FD-C797029303B8}" uniqueName="2" name="ticker" queryTableFieldId="2" dataDxfId="176"/>
    <tableColumn id="3" xr3:uid="{41CE5A7A-BB1B-4FB1-B2A6-3496D841DD6A}" uniqueName="3" name="open" queryTableFieldId="3"/>
    <tableColumn id="4" xr3:uid="{EC1CA5F7-327E-446A-91FB-7EFB5B1451D0}" uniqueName="4" name="high" queryTableFieldId="4"/>
    <tableColumn id="5" xr3:uid="{8A9981EF-9377-4019-990E-ECBF8F4DC076}" uniqueName="5" name="low" queryTableFieldId="5"/>
    <tableColumn id="6" xr3:uid="{FB058227-D55D-449B-B6F1-8F3D846A0414}" uniqueName="6" name="close" queryTableFieldId="6"/>
    <tableColumn id="7" xr3:uid="{05D71354-8886-4850-9249-27A07A1639A0}" uniqueName="7" name="volume" queryTableFieldId="7"/>
    <tableColumn id="22" xr3:uid="{F60BC730-8E5E-4AF8-9C2A-925817D6472E}" uniqueName="22" name="cum_volume" queryTableFieldId="23"/>
    <tableColumn id="8" xr3:uid="{CD8E2324-CB84-4AEF-A1F9-246416A65C0D}" uniqueName="8" name="pct_change" queryTableFieldId="8"/>
    <tableColumn id="9" xr3:uid="{52652F88-51FA-40AC-A1C1-4E325F31D10B}" uniqueName="9" name="diff" queryTableFieldId="9"/>
    <tableColumn id="10" xr3:uid="{87FC21A9-A4C8-479A-B61D-773D9B14E57E}" uniqueName="10" name="basis" queryTableFieldId="10"/>
    <tableColumn id="21" xr3:uid="{36C0033D-5109-4698-BB09-B66B76257CE8}" uniqueName="21" name="open_interest" queryTableFieldId="21"/>
    <tableColumn id="13" xr3:uid="{32CEF732-2463-4A2C-8B66-C6FDA52116A7}" uniqueName="13" name="week_open" queryTableFieldId="13"/>
    <tableColumn id="14" xr3:uid="{FB75F214-105E-46E1-A0A3-8287F19D6338}" uniqueName="14" name="week_prev_high" queryTableFieldId="14"/>
    <tableColumn id="15" xr3:uid="{7C223EFB-5CCC-4047-9A01-9E24184D9F4E}" uniqueName="15" name="week_prev_low" queryTableFieldId="15"/>
    <tableColumn id="16" xr3:uid="{3E937B92-9004-4F90-855F-BE5D6E77D696}" uniqueName="16" name="week_pivot" queryTableFieldId="16"/>
    <tableColumn id="17" xr3:uid="{B21A287E-43EE-4A83-8362-75FB62295236}" uniqueName="17" name="month_open" queryTableFieldId="17"/>
    <tableColumn id="18" xr3:uid="{08B48AFB-AF09-4EC1-BF4E-EEAD5A585B29}" uniqueName="18" name="month_prev_high" queryTableFieldId="18"/>
    <tableColumn id="19" xr3:uid="{76AA5311-A079-4A42-A580-975CB48A33D7}" uniqueName="19" name="month_prev_low" queryTableFieldId="19"/>
    <tableColumn id="20" xr3:uid="{D29F4B5B-6B31-4726-B28E-952FEA645A5F}" uniqueName="20" name="month_pivot" queryTableField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47FE5B-4377-44B4-A6FC-4E8D051C9EBC}" name="daily_8h45_nearest" displayName="daily_8h45_nearest" ref="A1:C7" tableType="queryTable" totalsRowShown="0">
  <autoFilter ref="A1:C7" xr:uid="{5F47FE5B-4377-44B4-A6FC-4E8D051C9EBC}"/>
  <tableColumns count="3">
    <tableColumn id="1" xr3:uid="{EECD0AF0-4942-4B72-B229-94DF971CF998}" uniqueName="1" name="type" queryTableFieldId="1" dataDxfId="173"/>
    <tableColumn id="2" xr3:uid="{16A08099-85D0-486D-B148-2A1B67D432F7}" uniqueName="2" name="name" queryTableFieldId="2" dataDxfId="172"/>
    <tableColumn id="3" xr3:uid="{CD7A2956-25BF-407E-8C14-C38276BCBD43}" uniqueName="3" name="value" queryTableField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CA5A1F-2B6B-42AE-A32A-3F4EE42679DD}" name="daily_8h45_comment" displayName="daily_8h45_comment" ref="A1:B6" tableType="queryTable" totalsRowShown="0">
  <autoFilter ref="A1:B6" xr:uid="{62CA5A1F-2B6B-42AE-A32A-3F4EE42679DD}"/>
  <tableColumns count="2">
    <tableColumn id="1" xr3:uid="{98201BC4-4A88-4BD6-8244-8E2D878B4A7E}" uniqueName="1" name="type" queryTableFieldId="1" dataDxfId="171"/>
    <tableColumn id="2" xr3:uid="{02DDC4FF-EB3A-4383-A0B3-28034216E0DB}" uniqueName="2" name="comment" queryTableFieldId="2" dataDxfId="17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169"/>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94"/>
    <tableColumn id="2" xr3:uid="{24832ADF-485E-4183-B097-4954B5CC8656}" uniqueName="2" name="date" queryTableFieldId="2" dataDxfId="19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192"/>
    <tableColumn id="14" xr3:uid="{8295DAB5-4865-4EF7-9E1A-E1FA528611CB}" uniqueName="14" name="rate-2025-07-25" queryTableFieldId="15"/>
    <tableColumn id="15" xr3:uid="{28311FEA-EC38-46FE-9F12-06C581FB3B26}" uniqueName="15" name="value-2025-07-25" queryTableFieldId="16"/>
    <tableColumn id="12" xr3:uid="{C56C7D5A-343B-41F9-8F1F-A9D4878CA4E4}" uniqueName="12" name="rate-2025-07-28" queryTableFieldId="13"/>
    <tableColumn id="13" xr3:uid="{9985FC7D-2916-4BA9-A694-CE87622667F8}" uniqueName="13" name="value-2025-07-28" queryTableFieldId="14"/>
    <tableColumn id="10" xr3:uid="{E75B9226-C442-4D39-BC81-309E81A4268B}" uniqueName="10" name="rate-2025-07-29" queryTableFieldId="11"/>
    <tableColumn id="11" xr3:uid="{2CCFA2DA-5DD0-4A93-BAF6-59C1E9037086}" uniqueName="11" name="value-2025-07-29" queryTableFieldId="12"/>
    <tableColumn id="8" xr3:uid="{FF26CE41-8697-4FB6-B614-29E5B3B4DC3A}" uniqueName="8" name="rate-2025-07-30" queryTableFieldId="9"/>
    <tableColumn id="9" xr3:uid="{3A94539C-9FAB-4058-81E4-E0288686DF0C}" uniqueName="9" name="value-2025-07-30" queryTableFieldId="10"/>
    <tableColumn id="1" xr3:uid="{7664E06B-1B74-409D-B795-C433F89DB3CA}" uniqueName="1" name="rate-2025-07-31" queryTableFieldId="29"/>
    <tableColumn id="2" xr3:uid="{E366307C-C995-4C7A-82EE-EE009DD083F3}" uniqueName="2" name="value-2025-07-31" queryTableFieldId="3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4" tableType="queryTable" totalsRowShown="0">
  <autoFilter ref="A1:O24" xr:uid="{0DB8C97C-2950-4968-B8D1-BBA35EED9FF8}"/>
  <tableColumns count="15">
    <tableColumn id="1" xr3:uid="{6A8DD3A7-5090-47C2-8B84-74A736C892C3}" uniqueName="1" name="date" queryTableFieldId="1" dataDxfId="175"/>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191"/>
    <tableColumn id="3" xr3:uid="{BD7BD682-2605-42E9-978B-94FB164FCF1E}" uniqueName="3" name="title" queryTableFieldId="3" dataDxfId="190"/>
    <tableColumn id="4" xr3:uid="{A905E4C9-EEBE-4841-A43B-F14CB3460749}" uniqueName="4" name="content" queryTableFieldId="4" dataDxfId="189"/>
    <tableColumn id="5" xr3:uid="{A9B58CA8-B535-4EFC-BAD2-EDEA355BCF6C}" uniqueName="5" name="image_url" queryTableFieldId="5" dataDxfId="188"/>
    <tableColumn id="6" xr3:uid="{1C3C3C04-47F2-4241-B2D6-86831B3CBC90}" uniqueName="6" name="article_url" queryTableFieldId="6" dataDxfId="187"/>
    <tableColumn id="7" xr3:uid="{D383E02F-BE8F-4284-9450-AE3A3493ABD4}" uniqueName="7" name="published_time" queryTableFieldId="7" dataDxfId="174"/>
    <tableColumn id="1" xr3:uid="{EA10FB92-FCB0-4BE5-932A-D13B2425CD9D}" uniqueName="1" name="news_type" queryTableFieldId="1" dataDxfId="186"/>
    <tableColumn id="8" xr3:uid="{07F50A2D-7E87-4D35-AB57-11098F123275}" uniqueName="8" name="word_count" queryTableFieldId="8"/>
    <tableColumn id="9" xr3:uid="{A499F4FF-62A1-43EB-B441-A0129BA0A3E2}" uniqueName="9" name="impact" queryTableFieldId="9" dataDxfId="185"/>
    <tableColumn id="10" xr3:uid="{63E562D6-4C6A-4D7D-876B-4D2E4A82557B}" uniqueName="10" name="ai_selected" queryTableFieldId="12" dataDxfId="18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168"/>
    <tableColumn id="2" xr3:uid="{DC70E0B3-6607-436A-B628-7901FD6908F9}" uniqueName="2" name="ticker" queryTableFieldId="2" dataDxfId="183"/>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82"/>
    <tableColumn id="8" xr3:uid="{66E6611C-10BB-44C1-8D09-184018F055C8}" uniqueName="8" name="type" queryTableFieldId="8" dataDxfId="18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29"/>
  <sheetViews>
    <sheetView view="pageBreakPreview" topLeftCell="E12" zoomScale="130" zoomScaleNormal="70" zoomScaleSheetLayoutView="130" workbookViewId="0">
      <selection activeCell="Y23" sqref="Y23"/>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3" customWidth="1"/>
    <col min="19" max="19" width="8" customWidth="1"/>
    <col min="20" max="20" width="8" style="53" customWidth="1"/>
    <col min="21" max="21" width="8" customWidth="1"/>
    <col min="22" max="22" width="8" style="53" customWidth="1"/>
    <col min="23" max="23" width="8" customWidth="1"/>
    <col min="24" max="24" width="8" style="53" customWidth="1"/>
    <col min="25" max="25" width="8" customWidth="1"/>
    <col min="26" max="26" width="8" style="53"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72656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7" customWidth="1"/>
    <col min="47" max="47" width="22.1796875" style="37"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409.5" customHeight="1" x14ac:dyDescent="0.35">
      <c r="A1" t="e" vm="1">
        <v>#VALUE!</v>
      </c>
    </row>
    <row r="2" spans="1:17" ht="14.65" customHeight="1" x14ac:dyDescent="0.35">
      <c r="A2" t="str">
        <f>"PHIÊN NGÀY " &amp; daily_8h30_time[[#This Row],[date]]</f>
        <v>PHIÊN NGÀY 05/08/2025</v>
      </c>
      <c r="C2" s="76" t="s">
        <v>72</v>
      </c>
      <c r="D2" s="76"/>
      <c r="E2" s="76"/>
      <c r="F2" s="76"/>
      <c r="G2" s="76"/>
      <c r="H2" s="76"/>
      <c r="P2" s="78"/>
      <c r="Q2" s="78"/>
    </row>
    <row r="3" spans="1:17" ht="14.65" customHeight="1" x14ac:dyDescent="0.35">
      <c r="C3" s="76"/>
      <c r="D3" s="76"/>
      <c r="E3" s="76"/>
      <c r="F3" s="76"/>
      <c r="G3" s="76"/>
      <c r="H3" s="76"/>
      <c r="P3" s="78"/>
      <c r="Q3" s="78"/>
    </row>
    <row r="4" spans="1:17" ht="14" customHeight="1" x14ac:dyDescent="0.35"/>
    <row r="5" spans="1:17" ht="14" customHeight="1" x14ac:dyDescent="0.35">
      <c r="C5" s="11" t="s">
        <v>24</v>
      </c>
      <c r="D5" s="14" t="s">
        <v>47</v>
      </c>
      <c r="E5" s="14" t="s">
        <v>48</v>
      </c>
      <c r="G5" s="11" t="s">
        <v>25</v>
      </c>
      <c r="H5" s="14" t="s">
        <v>47</v>
      </c>
      <c r="I5" s="14" t="s">
        <v>48</v>
      </c>
      <c r="K5" s="11" t="s">
        <v>39</v>
      </c>
      <c r="L5" s="14" t="s">
        <v>47</v>
      </c>
      <c r="M5" s="14" t="s">
        <v>48</v>
      </c>
    </row>
    <row r="6" spans="1:17" ht="14" customHeight="1" x14ac:dyDescent="0.35">
      <c r="C6" s="4">
        <f>daily_8h30_data!K3</f>
        <v>1547.1500244140625</v>
      </c>
      <c r="D6" s="12">
        <f>daily_8h30_data!L3</f>
        <v>18.9600830078125</v>
      </c>
      <c r="E6" s="13">
        <f>daily_8h30_data!M3</f>
        <v>1.2406889022162693E-2</v>
      </c>
      <c r="F6" s="5"/>
      <c r="G6" s="4">
        <f>daily_8h30_data!Q3</f>
        <v>1690.4300537109375</v>
      </c>
      <c r="H6" s="12">
        <f>daily_8h30_data!R3</f>
        <v>37.2100830078125</v>
      </c>
      <c r="I6" s="13">
        <f>daily_8h30_data!S3</f>
        <v>2.2507641854814242E-2</v>
      </c>
      <c r="K6" s="4">
        <f>daily_8h30_data!W3</f>
        <v>1689.5999755859375</v>
      </c>
      <c r="L6" s="12">
        <f>daily_8h30_data!X3</f>
        <v>36.0999755859375</v>
      </c>
      <c r="M6" s="13">
        <f>daily_8h30_data!Y3</f>
        <v>2.1832461799780711E-2</v>
      </c>
    </row>
    <row r="7" spans="1:17" ht="17" customHeight="1" x14ac:dyDescent="0.35"/>
    <row r="8" spans="1:17" ht="17" customHeight="1" x14ac:dyDescent="0.35"/>
    <row r="9" spans="1:17" ht="17" customHeight="1" x14ac:dyDescent="0.35"/>
    <row r="10" spans="1:17" ht="17" customHeight="1" x14ac:dyDescent="0.35"/>
    <row r="11" spans="1:17" ht="17" customHeight="1" x14ac:dyDescent="0.35"/>
    <row r="12" spans="1:17" ht="14" customHeight="1" x14ac:dyDescent="0.35">
      <c r="C12" s="11" t="s">
        <v>22</v>
      </c>
      <c r="D12" s="14" t="s">
        <v>47</v>
      </c>
      <c r="E12" s="14" t="s">
        <v>48</v>
      </c>
      <c r="G12" s="11" t="s">
        <v>23</v>
      </c>
      <c r="H12" s="14" t="s">
        <v>47</v>
      </c>
      <c r="I12" s="14" t="s">
        <v>48</v>
      </c>
      <c r="K12" s="11" t="s">
        <v>21</v>
      </c>
      <c r="L12" s="14" t="s">
        <v>47</v>
      </c>
      <c r="M12" s="14" t="s">
        <v>48</v>
      </c>
    </row>
    <row r="13" spans="1:17" ht="14" customHeight="1" x14ac:dyDescent="0.35">
      <c r="C13" s="4">
        <f>daily_8h30_data!K25</f>
        <v>44173.640625</v>
      </c>
      <c r="D13" s="12">
        <f>daily_8h30_data!L25</f>
        <v>585.0625</v>
      </c>
      <c r="E13" s="13">
        <f>daily_8h30_data!M25</f>
        <v>1.3422380934799083E-2</v>
      </c>
      <c r="G13" s="4">
        <f>daily_8h30_data!Q25</f>
        <v>9147.8896484375</v>
      </c>
      <c r="H13" s="12">
        <f>daily_8h30_data!R25</f>
        <v>19.58984375</v>
      </c>
      <c r="I13" s="13">
        <f>daily_8h30_data!S25</f>
        <v>2.1460561297450553E-3</v>
      </c>
      <c r="K13" s="4">
        <f>daily_8h30_data!W25</f>
        <v>3617.59765625</v>
      </c>
      <c r="L13" s="12">
        <f>daily_8h30_data!X25</f>
        <v>34.288818359375</v>
      </c>
      <c r="M13" s="13">
        <f>daily_8h30_data!Y25</f>
        <v>9.5690379787525259E-3</v>
      </c>
    </row>
    <row r="14" spans="1:17" ht="17" customHeight="1" x14ac:dyDescent="0.35"/>
    <row r="15" spans="1:17" ht="17" customHeight="1" x14ac:dyDescent="0.35"/>
    <row r="16" spans="1:17" ht="17" customHeight="1" x14ac:dyDescent="0.35"/>
    <row r="17" spans="3:26" ht="17" customHeight="1" x14ac:dyDescent="0.35"/>
    <row r="18" spans="3:26" ht="17" customHeight="1" x14ac:dyDescent="0.35"/>
    <row r="19" spans="3:26" ht="14" customHeight="1" x14ac:dyDescent="0.35">
      <c r="C19" s="11" t="s">
        <v>49</v>
      </c>
      <c r="D19" s="14" t="s">
        <v>47</v>
      </c>
      <c r="E19" s="14" t="s">
        <v>48</v>
      </c>
      <c r="G19" s="11" t="s">
        <v>67</v>
      </c>
      <c r="H19" s="14" t="s">
        <v>47</v>
      </c>
      <c r="I19" s="14" t="s">
        <v>48</v>
      </c>
      <c r="K19" s="11" t="s">
        <v>26</v>
      </c>
      <c r="L19" s="14" t="s">
        <v>47</v>
      </c>
      <c r="M19" s="14" t="s">
        <v>48</v>
      </c>
    </row>
    <row r="20" spans="3:26" ht="14" customHeight="1" x14ac:dyDescent="0.35">
      <c r="C20" s="4">
        <f>daily_8h30_data!K47</f>
        <v>3369.708984375</v>
      </c>
      <c r="D20" s="12">
        <f>daily_8h30_data!L47</f>
        <v>-5.369140625</v>
      </c>
      <c r="E20" s="13">
        <f>daily_8h30_data!M47</f>
        <v>-1.5908196569524025E-3</v>
      </c>
      <c r="G20" s="4">
        <f>daily_8h30_data!Q47</f>
        <v>63.770000457763672</v>
      </c>
      <c r="H20" s="12">
        <f>daily_8h30_data!R47</f>
        <v>-9.0000152587890625E-2</v>
      </c>
      <c r="I20" s="13">
        <f>daily_8h30_data!S47</f>
        <v>-1.4093352916959567E-3</v>
      </c>
      <c r="K20" s="4">
        <f>daily_8h30_data!W47</f>
        <v>98.903439374863382</v>
      </c>
      <c r="L20" s="12">
        <f>daily_8h30_data!X47</f>
        <v>0.25041845185339184</v>
      </c>
      <c r="M20" s="13">
        <f>daily_8h30_data!Y47</f>
        <v>2.5383759109498527E-3</v>
      </c>
    </row>
    <row r="21" spans="3:26" ht="17" customHeight="1" x14ac:dyDescent="0.35"/>
    <row r="22" spans="3:26" ht="17" customHeight="1" x14ac:dyDescent="0.35"/>
    <row r="23" spans="3:26" ht="17" customHeight="1" x14ac:dyDescent="0.35">
      <c r="Z23" s="57"/>
    </row>
    <row r="24" spans="3:26" ht="17" customHeight="1" x14ac:dyDescent="0.35">
      <c r="Z24" s="57"/>
    </row>
    <row r="25" spans="3:26" ht="17" customHeight="1" x14ac:dyDescent="0.35"/>
    <row r="26" spans="3:26" ht="17.25" customHeight="1" thickBot="1" x14ac:dyDescent="0.4">
      <c r="C26" s="79" t="str">
        <f>"*Dữ liệu cập nhật lúc " &amp; daily_8h30_time!$A$2 &amp; " ngày " &amp; daily_8h30_time!$B$2</f>
        <v>*Dữ liệu cập nhật lúc 15:00 ngày 05/08/2025</v>
      </c>
      <c r="D26" s="79"/>
      <c r="E26" s="79"/>
      <c r="F26" s="79"/>
      <c r="G26" s="79"/>
      <c r="H26" s="79"/>
      <c r="I26" s="79"/>
      <c r="J26" s="79"/>
      <c r="K26" s="79"/>
      <c r="L26" s="79"/>
      <c r="M26" s="79"/>
      <c r="P26" s="78"/>
      <c r="Q26" s="78"/>
      <c r="R26" s="78"/>
      <c r="S26" s="78"/>
      <c r="T26" s="78"/>
      <c r="U26" s="78"/>
      <c r="V26" s="78"/>
      <c r="W26" s="78"/>
      <c r="X26" s="78"/>
      <c r="Y26" s="78"/>
      <c r="Z26" s="78"/>
    </row>
    <row r="27" spans="3:26" ht="17.149999999999999" customHeight="1" x14ac:dyDescent="0.35">
      <c r="C27" s="80" t="str">
        <f>"BẢN TIN CHÀO BUỔI SÁNG | " &amp; $A$2</f>
        <v>BẢN TIN CHÀO BUỔI SÁNG | PHIÊN NGÀY 05/08/2025</v>
      </c>
      <c r="D27" s="80"/>
      <c r="E27" s="80"/>
      <c r="F27" s="80"/>
      <c r="G27" s="80"/>
      <c r="H27" s="80"/>
      <c r="I27" s="80"/>
      <c r="J27" s="8"/>
      <c r="K27" s="9"/>
      <c r="L27" s="9"/>
      <c r="M27" s="10" t="s">
        <v>45</v>
      </c>
      <c r="P27" s="78"/>
      <c r="Q27" s="78"/>
    </row>
    <row r="28" spans="3:26" ht="14.5" customHeight="1" x14ac:dyDescent="0.35">
      <c r="C28" s="78"/>
      <c r="D28" s="78"/>
      <c r="E28" s="78"/>
      <c r="F28" s="78"/>
      <c r="G28" s="78"/>
      <c r="H28" s="78"/>
      <c r="P28" s="76" t="s">
        <v>92</v>
      </c>
      <c r="Q28" s="76"/>
      <c r="R28" s="76"/>
      <c r="S28" s="76"/>
      <c r="T28" s="76"/>
      <c r="U28" s="76"/>
      <c r="V28" s="55"/>
      <c r="W28" s="3"/>
      <c r="X28" s="55"/>
      <c r="Y28" s="3"/>
    </row>
    <row r="29" spans="3:26" ht="14.5" customHeight="1" x14ac:dyDescent="0.35">
      <c r="C29" s="78"/>
      <c r="D29" s="78"/>
      <c r="E29" s="78"/>
      <c r="F29" s="78"/>
      <c r="G29" s="78"/>
      <c r="H29" s="78"/>
      <c r="P29" s="76"/>
      <c r="Q29" s="76"/>
      <c r="R29" s="76"/>
      <c r="S29" s="76"/>
      <c r="T29" s="76"/>
      <c r="U29" s="76"/>
      <c r="V29" s="55"/>
      <c r="W29" s="3"/>
      <c r="X29" s="55"/>
      <c r="Y29" s="3"/>
    </row>
    <row r="30" spans="3:26" ht="10" customHeight="1" x14ac:dyDescent="0.35"/>
    <row r="31" spans="3:26" ht="175.5" customHeight="1" x14ac:dyDescent="0.35">
      <c r="J31" s="41"/>
    </row>
    <row r="32" spans="3:26" ht="10" customHeight="1" x14ac:dyDescent="0.35">
      <c r="J32" s="41"/>
    </row>
    <row r="33" spans="3:35" ht="15" customHeight="1" x14ac:dyDescent="0.35">
      <c r="P33" s="84" t="s">
        <v>119</v>
      </c>
      <c r="Q33" s="86">
        <f>DATEVALUE(RIGHT(daily_8h30_omo!$B$1, 10))</f>
        <v>45863</v>
      </c>
      <c r="R33" s="86"/>
      <c r="S33" s="86">
        <f>DATEVALUE(RIGHT(daily_8h30_omo!$D$1, 10))</f>
        <v>45866</v>
      </c>
      <c r="T33" s="86"/>
      <c r="U33" s="86">
        <f>DATEVALUE(RIGHT(daily_8h30_omo!$F$1, 10))</f>
        <v>45867</v>
      </c>
      <c r="V33" s="86"/>
      <c r="W33" s="86">
        <f>DATEVALUE(RIGHT(daily_8h30_omo!$H$1, 10))</f>
        <v>45868</v>
      </c>
      <c r="X33" s="86"/>
      <c r="Y33" s="86">
        <f>DATEVALUE(RIGHT(daily_8h30_omo!$J$1, 10))</f>
        <v>45869</v>
      </c>
      <c r="Z33" s="86"/>
    </row>
    <row r="34" spans="3:35" ht="15" customHeight="1" x14ac:dyDescent="0.35">
      <c r="P34" s="84"/>
      <c r="Q34" s="63" t="s">
        <v>108</v>
      </c>
      <c r="R34" s="63" t="s">
        <v>118</v>
      </c>
      <c r="S34" s="63" t="s">
        <v>108</v>
      </c>
      <c r="T34" s="63" t="s">
        <v>118</v>
      </c>
      <c r="U34" s="63" t="s">
        <v>108</v>
      </c>
      <c r="V34" s="63" t="s">
        <v>118</v>
      </c>
      <c r="W34" s="63" t="s">
        <v>108</v>
      </c>
      <c r="X34" s="63" t="s">
        <v>118</v>
      </c>
      <c r="Y34" s="63" t="s">
        <v>108</v>
      </c>
      <c r="Z34" s="63" t="s">
        <v>118</v>
      </c>
    </row>
    <row r="35" spans="3:35" ht="14" customHeight="1" x14ac:dyDescent="0.35">
      <c r="P35" s="64" t="str" cm="1">
        <f t="array" ref="P35:Z43">IF(daily_8h30_omo[] = "", "-", daily_8h30_omo[])</f>
        <v>Tín phiếu 7 ngày</v>
      </c>
      <c r="Q35" s="69" t="str">
        <v>-</v>
      </c>
      <c r="R35" s="70" t="str">
        <v>-</v>
      </c>
      <c r="S35" s="69" t="str">
        <v>-</v>
      </c>
      <c r="T35" s="70" t="str">
        <v>-</v>
      </c>
      <c r="U35" s="69" t="str">
        <v>-</v>
      </c>
      <c r="V35" s="70" t="str">
        <v>-</v>
      </c>
      <c r="W35" s="69" t="str">
        <v>-</v>
      </c>
      <c r="X35" s="70" t="str">
        <v>-</v>
      </c>
      <c r="Y35" s="69" t="str">
        <v>-</v>
      </c>
      <c r="Z35" s="70" t="str">
        <v>-</v>
      </c>
    </row>
    <row r="36" spans="3:35" ht="14" customHeight="1" x14ac:dyDescent="0.35">
      <c r="P36" s="65" t="str">
        <v>Tín phiếu 14 ngày</v>
      </c>
      <c r="Q36" s="71" t="str">
        <v>-</v>
      </c>
      <c r="R36" s="70" t="str">
        <v>-</v>
      </c>
      <c r="S36" s="71" t="str">
        <v>-</v>
      </c>
      <c r="T36" s="70" t="str">
        <v>-</v>
      </c>
      <c r="U36" s="71" t="str">
        <v>-</v>
      </c>
      <c r="V36" s="70" t="str">
        <v>-</v>
      </c>
      <c r="W36" s="71" t="str">
        <v>-</v>
      </c>
      <c r="X36" s="70" t="str">
        <v>-</v>
      </c>
      <c r="Y36" s="71" t="str">
        <v>-</v>
      </c>
      <c r="Z36" s="70" t="str">
        <v>-</v>
      </c>
    </row>
    <row r="37" spans="3:35" ht="14" customHeight="1" x14ac:dyDescent="0.35">
      <c r="J37" s="41"/>
      <c r="P37" s="65" t="str">
        <v>Tín phiếu 28 ngày</v>
      </c>
      <c r="Q37" s="71" t="str">
        <v>-</v>
      </c>
      <c r="R37" s="70" t="str">
        <v>-</v>
      </c>
      <c r="S37" s="71" t="str">
        <v>-</v>
      </c>
      <c r="T37" s="70" t="str">
        <v>-</v>
      </c>
      <c r="U37" s="71" t="str">
        <v>-</v>
      </c>
      <c r="V37" s="70" t="str">
        <v>-</v>
      </c>
      <c r="W37" s="71" t="str">
        <v>-</v>
      </c>
      <c r="X37" s="70" t="str">
        <v>-</v>
      </c>
      <c r="Y37" s="71" t="str">
        <v>-</v>
      </c>
      <c r="Z37" s="70" t="str">
        <v>-</v>
      </c>
    </row>
    <row r="38" spans="3:35" ht="14" customHeight="1" x14ac:dyDescent="0.35">
      <c r="J38" s="41"/>
      <c r="P38" s="65" t="str">
        <v>Reversed Repo 7 ngày</v>
      </c>
      <c r="Q38" s="71">
        <v>0.04</v>
      </c>
      <c r="R38" s="70">
        <v>-12105.21</v>
      </c>
      <c r="S38" s="71">
        <v>0.04</v>
      </c>
      <c r="T38" s="70">
        <v>-2307.9899999999998</v>
      </c>
      <c r="U38" s="71">
        <v>0.04</v>
      </c>
      <c r="V38" s="70">
        <v>0</v>
      </c>
      <c r="W38" s="71">
        <v>0.04</v>
      </c>
      <c r="X38" s="70">
        <v>0</v>
      </c>
      <c r="Y38" s="71">
        <v>0.04</v>
      </c>
      <c r="Z38" s="70">
        <v>-7835.26</v>
      </c>
    </row>
    <row r="39" spans="3:35" ht="14" customHeight="1" x14ac:dyDescent="0.35">
      <c r="J39" s="41"/>
      <c r="P39" s="65" t="str">
        <v>Reversed Repo 14 ngày</v>
      </c>
      <c r="Q39" s="71">
        <v>0.04</v>
      </c>
      <c r="R39" s="70">
        <v>-11132.22</v>
      </c>
      <c r="S39" s="71">
        <v>0.04</v>
      </c>
      <c r="T39" s="70">
        <v>-9675.93</v>
      </c>
      <c r="U39" s="71">
        <v>0.04</v>
      </c>
      <c r="V39" s="70">
        <v>-6630.69</v>
      </c>
      <c r="W39" s="71">
        <v>0.04</v>
      </c>
      <c r="X39" s="70">
        <v>-238.55</v>
      </c>
      <c r="Y39" s="71">
        <v>0.04</v>
      </c>
      <c r="Z39" s="70">
        <v>0</v>
      </c>
      <c r="AD39" s="68"/>
      <c r="AE39" s="68"/>
      <c r="AF39" s="68"/>
      <c r="AG39" s="68"/>
      <c r="AH39" s="68"/>
      <c r="AI39" s="68"/>
    </row>
    <row r="40" spans="3:35" ht="14" customHeight="1" x14ac:dyDescent="0.35">
      <c r="J40" s="41"/>
      <c r="P40" s="65" t="str">
        <v>Reversed Repo 21 ngày</v>
      </c>
      <c r="Q40" s="71" t="str">
        <v>-</v>
      </c>
      <c r="R40" s="70" t="str">
        <v>-</v>
      </c>
      <c r="S40" s="71" t="str">
        <v>-</v>
      </c>
      <c r="T40" s="70" t="str">
        <v>-</v>
      </c>
      <c r="U40" s="71" t="str">
        <v>-</v>
      </c>
      <c r="V40" s="70" t="str">
        <v>-</v>
      </c>
      <c r="W40" s="71" t="str">
        <v>-</v>
      </c>
      <c r="X40" s="70" t="str">
        <v>-</v>
      </c>
      <c r="Y40" s="71" t="str">
        <v>-</v>
      </c>
      <c r="Z40" s="70" t="str">
        <v>-</v>
      </c>
    </row>
    <row r="41" spans="3:35" ht="14" customHeight="1" x14ac:dyDescent="0.35">
      <c r="J41" s="41"/>
      <c r="P41" s="65" t="str">
        <v>Reversed Repo 28 ngày</v>
      </c>
      <c r="Q41" s="71">
        <v>0.04</v>
      </c>
      <c r="R41" s="70">
        <v>-8291.33</v>
      </c>
      <c r="S41" s="71">
        <v>0.04</v>
      </c>
      <c r="T41" s="70">
        <v>-6394.08</v>
      </c>
      <c r="U41" s="71">
        <v>0.04</v>
      </c>
      <c r="V41" s="70">
        <v>-3219.83</v>
      </c>
      <c r="W41" s="71">
        <v>0.04</v>
      </c>
      <c r="X41" s="70">
        <v>-1082.26</v>
      </c>
      <c r="Y41" s="71">
        <v>0.04</v>
      </c>
      <c r="Z41" s="70">
        <v>0</v>
      </c>
      <c r="AC41" s="41"/>
      <c r="AE41" s="41"/>
    </row>
    <row r="42" spans="3:35" ht="14" customHeight="1" x14ac:dyDescent="0.35">
      <c r="J42" s="41"/>
      <c r="P42" s="65" t="str">
        <v>Reversed Repo 35 ngày</v>
      </c>
      <c r="Q42" s="71" t="str">
        <v>-</v>
      </c>
      <c r="R42" s="70" t="str">
        <v>-</v>
      </c>
      <c r="S42" s="71" t="str">
        <v>-</v>
      </c>
      <c r="T42" s="70" t="str">
        <v>-</v>
      </c>
      <c r="U42" s="71" t="str">
        <v>-</v>
      </c>
      <c r="V42" s="70" t="str">
        <v>-</v>
      </c>
      <c r="W42" s="71" t="str">
        <v>-</v>
      </c>
      <c r="X42" s="70" t="str">
        <v>-</v>
      </c>
      <c r="Y42" s="71" t="str">
        <v>-</v>
      </c>
      <c r="Z42" s="70" t="str">
        <v>-</v>
      </c>
      <c r="AE42" s="41"/>
    </row>
    <row r="43" spans="3:35" ht="14" customHeight="1" x14ac:dyDescent="0.35">
      <c r="J43" s="41"/>
      <c r="P43" s="66" t="str">
        <v>Reversed Repo 91 ngày</v>
      </c>
      <c r="Q43" s="72">
        <v>0.04</v>
      </c>
      <c r="R43" s="72">
        <v>0</v>
      </c>
      <c r="S43" s="72">
        <v>0.04</v>
      </c>
      <c r="T43" s="72">
        <v>0</v>
      </c>
      <c r="U43" s="72">
        <v>0.04</v>
      </c>
      <c r="V43" s="72">
        <v>-298.76</v>
      </c>
      <c r="W43" s="72">
        <v>0.04</v>
      </c>
      <c r="X43" s="72">
        <v>-173.04</v>
      </c>
      <c r="Y43" s="72">
        <v>0.04</v>
      </c>
      <c r="Z43" s="72">
        <v>0</v>
      </c>
    </row>
    <row r="44" spans="3:35" ht="17.25" customHeight="1" thickBot="1" x14ac:dyDescent="0.4">
      <c r="C44" s="78"/>
      <c r="D44" s="78"/>
      <c r="E44" s="78"/>
      <c r="F44" s="78"/>
      <c r="G44" s="78"/>
      <c r="H44" s="78"/>
      <c r="I44" s="78"/>
      <c r="J44" s="78"/>
      <c r="K44" s="78"/>
      <c r="L44" s="78"/>
      <c r="M44" s="78"/>
      <c r="P44" s="79" t="str">
        <f>"*Dữ liệu cập nhật lúc " &amp; daily_8h30_time!$A$2 &amp; " ngày " &amp; daily_8h30_time!$B$2</f>
        <v>*Dữ liệu cập nhật lúc 15:00 ngày 05/08/2025</v>
      </c>
      <c r="Q44" s="79"/>
      <c r="R44" s="79"/>
      <c r="S44" s="79"/>
      <c r="T44" s="79"/>
      <c r="U44" s="79"/>
      <c r="V44" s="79"/>
      <c r="W44" s="79"/>
      <c r="X44" s="79"/>
      <c r="Y44" s="79"/>
      <c r="Z44" s="79"/>
    </row>
    <row r="45" spans="3:35" ht="17.149999999999999" customHeight="1" x14ac:dyDescent="0.35">
      <c r="C45" s="78"/>
      <c r="D45" s="78"/>
      <c r="E45" s="78"/>
      <c r="F45" s="78"/>
      <c r="G45" s="78"/>
      <c r="H45" s="78"/>
      <c r="I45" s="78"/>
      <c r="P45" s="80" t="str">
        <f>C27</f>
        <v>BẢN TIN CHÀO BUỔI SÁNG | PHIÊN NGÀY 05/08/2025</v>
      </c>
      <c r="Q45" s="80"/>
      <c r="R45" s="80"/>
      <c r="S45" s="80"/>
      <c r="T45" s="80"/>
      <c r="U45" s="80"/>
      <c r="V45" s="56"/>
      <c r="W45" s="7"/>
      <c r="X45" s="56"/>
      <c r="Y45" s="7"/>
      <c r="Z45" s="58" t="s">
        <v>56</v>
      </c>
    </row>
    <row r="46" spans="3:35" ht="14.5" customHeight="1" x14ac:dyDescent="0.35">
      <c r="P46" s="52"/>
      <c r="Q46" s="52"/>
      <c r="R46" s="54"/>
      <c r="S46" s="52"/>
      <c r="T46" s="54"/>
      <c r="U46" s="52"/>
      <c r="V46" s="54"/>
      <c r="W46" s="52"/>
      <c r="X46" s="54"/>
      <c r="Y46" s="52"/>
      <c r="Z46" s="59"/>
      <c r="AC46" s="76" t="s">
        <v>120</v>
      </c>
      <c r="AD46" s="76"/>
      <c r="AE46" s="67"/>
    </row>
    <row r="47" spans="3:35" ht="14.5" customHeight="1" x14ac:dyDescent="0.35">
      <c r="P47" s="52"/>
      <c r="Q47" s="52"/>
      <c r="R47" s="54"/>
      <c r="S47" s="52"/>
      <c r="T47" s="54"/>
      <c r="U47" s="52"/>
      <c r="V47" s="54"/>
      <c r="W47" s="52"/>
      <c r="X47" s="54"/>
      <c r="Y47" s="52"/>
      <c r="Z47" s="59"/>
      <c r="AC47" s="76"/>
      <c r="AD47" s="76"/>
      <c r="AE47" s="67"/>
    </row>
    <row r="48" spans="3:35" ht="10" customHeight="1" x14ac:dyDescent="0.35">
      <c r="P48" s="52"/>
      <c r="Q48" s="52"/>
      <c r="R48" s="54"/>
      <c r="S48" s="52"/>
      <c r="T48" s="54"/>
      <c r="U48" s="52"/>
      <c r="V48" s="54"/>
      <c r="W48" s="52"/>
      <c r="X48" s="54"/>
      <c r="Y48" s="52"/>
      <c r="Z48" s="59"/>
    </row>
    <row r="49" spans="16:47" ht="17" customHeight="1" x14ac:dyDescent="0.35">
      <c r="P49" s="52"/>
      <c r="Q49" s="52"/>
      <c r="R49" s="54"/>
      <c r="S49" s="52"/>
      <c r="T49" s="54"/>
      <c r="U49" s="52"/>
      <c r="V49" s="54"/>
      <c r="W49" s="52"/>
      <c r="X49" s="54"/>
      <c r="Y49" s="52"/>
      <c r="Z49" s="59"/>
      <c r="AC49" s="44" t="s">
        <v>121</v>
      </c>
      <c r="AE49" s="44" t="s">
        <v>122</v>
      </c>
    </row>
    <row r="50" spans="16:47" ht="173.5" customHeight="1" x14ac:dyDescent="0.35">
      <c r="P50" s="52"/>
      <c r="Q50" s="52"/>
      <c r="R50" s="54"/>
      <c r="S50" s="52"/>
      <c r="T50" s="54"/>
      <c r="U50" s="52"/>
      <c r="V50" s="54"/>
      <c r="W50" s="52"/>
      <c r="X50" s="54"/>
      <c r="Y50" s="52"/>
      <c r="Z50" s="59"/>
    </row>
    <row r="51" spans="16:47" ht="11.5" customHeight="1" x14ac:dyDescent="0.35">
      <c r="P51" s="52"/>
      <c r="Q51" s="52"/>
      <c r="R51" s="54"/>
      <c r="S51" s="52"/>
      <c r="T51" s="54"/>
      <c r="U51" s="52"/>
      <c r="V51" s="54"/>
      <c r="W51" s="52"/>
      <c r="X51" s="54"/>
      <c r="Y51" s="52"/>
      <c r="Z51" s="59"/>
    </row>
    <row r="52" spans="16:47" ht="17" customHeight="1" x14ac:dyDescent="0.35">
      <c r="P52" s="52"/>
      <c r="Q52" s="52"/>
      <c r="R52" s="54"/>
      <c r="S52" s="52"/>
      <c r="T52" s="54"/>
      <c r="U52" s="52"/>
      <c r="V52" s="54"/>
      <c r="W52" s="52"/>
      <c r="X52" s="54"/>
      <c r="Y52" s="52"/>
      <c r="Z52" s="59"/>
      <c r="AC52" s="44" t="s">
        <v>124</v>
      </c>
      <c r="AE52" s="44" t="s">
        <v>123</v>
      </c>
    </row>
    <row r="53" spans="16:47" ht="122" customHeight="1" x14ac:dyDescent="0.35">
      <c r="P53" s="52"/>
      <c r="Q53" s="52"/>
      <c r="R53" s="54"/>
      <c r="S53" s="52"/>
      <c r="T53" s="54"/>
      <c r="U53" s="52"/>
      <c r="V53" s="54"/>
      <c r="W53" s="52"/>
      <c r="Y53" s="52"/>
      <c r="Z53" s="59"/>
    </row>
    <row r="54" spans="16:47" ht="17" customHeight="1" thickBot="1" x14ac:dyDescent="0.4">
      <c r="P54" s="52"/>
      <c r="Q54" s="52"/>
      <c r="R54" s="54"/>
      <c r="S54" s="52"/>
      <c r="T54" s="54"/>
      <c r="U54" s="52"/>
      <c r="V54" s="54"/>
      <c r="W54" s="52"/>
      <c r="X54" s="54"/>
      <c r="Y54" s="52"/>
      <c r="Z54" s="59"/>
      <c r="AC54" s="85" t="str">
        <f>"*Dữ liệu cập nhật lúc " &amp; daily_8h30_time!$A$2 &amp; " ngày " &amp; daily_8h30_time!$B$2</f>
        <v>*Dữ liệu cập nhật lúc 15:00 ngày 05/08/2025</v>
      </c>
      <c r="AD54" s="85"/>
      <c r="AE54" s="85"/>
    </row>
    <row r="55" spans="16:47" ht="17.149999999999999" customHeight="1" x14ac:dyDescent="0.35">
      <c r="P55" s="52"/>
      <c r="Q55" s="52"/>
      <c r="R55" s="54"/>
      <c r="S55" s="52"/>
      <c r="T55" s="54"/>
      <c r="U55" s="52"/>
      <c r="V55" s="54"/>
      <c r="W55" s="52"/>
      <c r="X55" s="54"/>
      <c r="Y55" s="52"/>
      <c r="Z55" s="59"/>
      <c r="AC55" s="40" t="str">
        <f>"BÁO CÁO CHIẾN LƯỢC HÀNG NGÀY | " &amp; $A$2</f>
        <v>BÁO CÁO CHIẾN LƯỢC HÀNG NGÀY | PHIÊN NGÀY 05/08/2025</v>
      </c>
      <c r="AD55" s="10"/>
      <c r="AE55" s="10" t="s">
        <v>125</v>
      </c>
    </row>
    <row r="56" spans="16:47" ht="14.65" customHeight="1" x14ac:dyDescent="0.35">
      <c r="AH56" s="76" t="s">
        <v>51</v>
      </c>
      <c r="AI56" s="76"/>
      <c r="AJ56" s="76"/>
      <c r="AK56" s="76"/>
      <c r="AL56" s="3"/>
      <c r="AM56" s="3"/>
      <c r="AT56" s="76"/>
      <c r="AU56" s="76"/>
    </row>
    <row r="57" spans="16:47" ht="14.65" customHeight="1" x14ac:dyDescent="0.35">
      <c r="AH57" s="76"/>
      <c r="AI57" s="76"/>
      <c r="AJ57" s="76"/>
      <c r="AK57" s="76"/>
      <c r="AL57" s="3"/>
      <c r="AM57" s="3"/>
      <c r="AT57" s="76"/>
      <c r="AU57" s="76"/>
    </row>
    <row r="59" spans="16:47" ht="35" customHeight="1" x14ac:dyDescent="0.35">
      <c r="AH59" s="77" t="e" cm="1" vm="2">
        <f t="array" ref="AH59">_xlfn.IMAGE(TRANSPOSE(_xlfn._xlws.FILTER(daily_8h30_news!S3:S12, daily_8h30_news!L3:L12="o")), "image", 1)</f>
        <v>#VALUE!</v>
      </c>
      <c r="AI59" s="77"/>
      <c r="AJ59" s="77"/>
      <c r="AK59" s="77"/>
      <c r="AL59" s="77"/>
      <c r="AM59" s="113" t="str" cm="1">
        <f t="array" ref="AM59">TRANSPOSE(_xlfn._xlws.FILTER(daily_8h30_news!Q3:Q12, daily_8h30_news!L3:L12="o"))</f>
        <v>Chiều 4/8, NHNN họp với các ngân hàng, bàn giải pháp giảm lãi suất cho vay</v>
      </c>
      <c r="AN59" s="113"/>
      <c r="AO59" s="113"/>
      <c r="AP59" s="113"/>
      <c r="AQ59" s="113"/>
      <c r="AT59" s="77"/>
      <c r="AU59" s="77"/>
    </row>
    <row r="60" spans="16:47" ht="87" customHeight="1" x14ac:dyDescent="0.35">
      <c r="AH60" s="77"/>
      <c r="AI60" s="77"/>
      <c r="AJ60" s="77"/>
      <c r="AK60" s="77"/>
      <c r="AL60" s="77"/>
      <c r="AM60" s="87" t="str" cm="1">
        <f t="array" ref="AM60">TRIM(SUBSTITUTE(TRANSPOSE(_xlfn._xlws.FILTER(daily_8h30_news!R3:R12, daily_8h30_news!L3:L12="o")), CHAR(10), " "))</f>
        <v>Ngân hàng Nhà nước yêu cầu các tổ chức tín dụng ổn định lãi suất tiền gửi, giảm lãi suất cho vay năm 2025. GDP sáu tháng đầu năm 2025 tăng trưởng 7,52%, lạm phát 3,27%. Tín dụng toàn hệ thống tăng 9,8% tính đến 29/7/2025. NHNN nới room tín dụng cho ngân hàng ngày 31/7. Tiết giảm chi phí để giảm lãi suất cho vay là yêu cầu then chốt.</v>
      </c>
      <c r="AN60" s="87"/>
      <c r="AO60" s="87"/>
      <c r="AP60" s="87"/>
      <c r="AQ60" s="87"/>
      <c r="AT60" s="77"/>
      <c r="AU60" s="77"/>
    </row>
    <row r="61" spans="16:47" ht="20" customHeight="1" x14ac:dyDescent="0.35">
      <c r="AH61" s="77"/>
      <c r="AI61" s="77"/>
      <c r="AJ61" s="77"/>
      <c r="AK61" s="77"/>
      <c r="AL61" s="77"/>
      <c r="AM61" s="27" t="s">
        <v>55</v>
      </c>
      <c r="AN61" s="81" t="str" cm="1">
        <f t="array" ref="AN61">TRANSPOSE(_xlfn._xlws.FILTER(daily_8h30_news!O3:O12, daily_8h30_news!L3:L12="o"))</f>
        <v>Tích cực</v>
      </c>
      <c r="AO61" s="81"/>
      <c r="AP61" s="81"/>
      <c r="AQ61" s="81"/>
      <c r="AT61" s="77"/>
      <c r="AU61" s="77"/>
    </row>
    <row r="62" spans="16:47" ht="14" customHeight="1" x14ac:dyDescent="0.35">
      <c r="AI62" s="16"/>
      <c r="AJ62" s="15"/>
      <c r="AK62" s="15"/>
      <c r="AL62" s="15"/>
      <c r="AM62" s="15"/>
      <c r="AN62" s="16"/>
      <c r="AO62" s="15"/>
      <c r="AP62" s="15"/>
      <c r="AQ62" s="15"/>
      <c r="AU62" s="36"/>
    </row>
    <row r="63" spans="16:47" ht="45" customHeight="1" x14ac:dyDescent="0.35">
      <c r="X63" s="21" t="str" cm="1">
        <f t="array" ref="X63:Z63">TRANSPOSE(_xlfn._xlws.FILTER(daily_8h30_news!Q3:Q12, daily_8h30_news!L3:L12="x"))</f>
        <v>Tăng giảm sốc, thanh khoản lập kỷ lục mới, VN-Index may còn trụ đỡ</v>
      </c>
      <c r="Y63" s="21" t="str">
        <v>Thủ tướng: Thích ứng linh hoạt, hiệu quả với tình hình để đạt tăng trưởng 8.3-8.5%</v>
      </c>
      <c r="Z63" s="21" t="str">
        <v>Thủ tướng: Chậm nhất tới 2027 phải thiết kế, chế tạo, kiểm thử một số chíp bán dẫn cần thiết</v>
      </c>
      <c r="AA63" t="s">
        <v>54</v>
      </c>
      <c r="AH63" s="110" t="str">
        <f>X63</f>
        <v>Tăng giảm sốc, thanh khoản lập kỷ lục mới, VN-Index may còn trụ đỡ</v>
      </c>
      <c r="AI63" s="110"/>
      <c r="AJ63" s="111"/>
      <c r="AK63" s="112" t="str">
        <f>Y63</f>
        <v>Thủ tướng: Thích ứng linh hoạt, hiệu quả với tình hình để đạt tăng trưởng 8.3-8.5%</v>
      </c>
      <c r="AL63" s="112"/>
      <c r="AM63" s="112"/>
      <c r="AN63" s="112"/>
      <c r="AO63" s="111"/>
      <c r="AP63" s="110" t="str">
        <f>Z63</f>
        <v>Thủ tướng: Chậm nhất tới 2027 phải thiết kế, chế tạo, kiểm thử một số chíp bán dẫn cần thiết</v>
      </c>
      <c r="AQ63" s="110"/>
      <c r="AT63" s="82"/>
      <c r="AU63" s="82"/>
    </row>
    <row r="64" spans="16:47" ht="112.5" customHeight="1" x14ac:dyDescent="0.35">
      <c r="X64" s="20" t="str" cm="1">
        <f t="array" ref="X64:Z64">TRANSPOSE(_xlfn._xlws.FILTER(daily_8h30_news!R3:R12, daily_8h30_news!L3:L12="x"))</f>
        <v>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v>
      </c>
      <c r="Y64" s="20" t="str">
        <v>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v>
      </c>
      <c r="Z64" s="20" t="str">
        <v>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v>
      </c>
      <c r="AA64" t="s">
        <v>54</v>
      </c>
      <c r="AH64" s="89" t="str">
        <f>X64</f>
        <v>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v>
      </c>
      <c r="AI64" s="89"/>
      <c r="AK64" s="83" t="str">
        <f>Y64</f>
        <v>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v>
      </c>
      <c r="AL64" s="83"/>
      <c r="AM64" s="83"/>
      <c r="AN64" s="83"/>
      <c r="AP64" s="83" t="str">
        <f>Z64</f>
        <v>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v>
      </c>
      <c r="AQ64" s="83"/>
      <c r="AT64" s="78"/>
      <c r="AU64" s="78"/>
    </row>
    <row r="65" spans="24:52" ht="21.4" customHeight="1" x14ac:dyDescent="0.35">
      <c r="X65" s="24" t="str" cm="1">
        <f t="array" ref="X65:Z65">TRANSPOSE(_xlfn._xlws.FILTER(daily_8h30_news!O3:O12, daily_8h30_news!L3:L12="x"))</f>
        <v>Tiêu cực</v>
      </c>
      <c r="Y65" s="24" t="str">
        <v>Tích cực</v>
      </c>
      <c r="Z65" s="24" t="str">
        <v>Tích cực</v>
      </c>
      <c r="AA65" t="s">
        <v>54</v>
      </c>
      <c r="AH65" s="26" t="s">
        <v>55</v>
      </c>
      <c r="AI65" s="25" t="str">
        <f>X65</f>
        <v>Tiêu cực</v>
      </c>
      <c r="AJ65" s="23"/>
      <c r="AK65" s="26" t="s">
        <v>55</v>
      </c>
      <c r="AL65" s="81" t="str">
        <f>Y65</f>
        <v>Tích cực</v>
      </c>
      <c r="AM65" s="81"/>
      <c r="AN65" s="81"/>
      <c r="AO65" s="23"/>
      <c r="AP65" s="26" t="s">
        <v>55</v>
      </c>
      <c r="AQ65" s="81" t="str">
        <f>Z65</f>
        <v>Tích cực</v>
      </c>
      <c r="AR65" s="81"/>
    </row>
    <row r="66" spans="24:52" ht="17.149999999999999" customHeight="1" thickBot="1" x14ac:dyDescent="0.4">
      <c r="X66"/>
      <c r="Z66"/>
      <c r="AJ66" s="23"/>
      <c r="AK66" s="23"/>
      <c r="AL66" s="23"/>
      <c r="AM66" s="23"/>
      <c r="AN66" s="23"/>
      <c r="AO66" s="23"/>
      <c r="AP66" s="23"/>
      <c r="AQ66" s="6" t="str">
        <f>"*Dữ liệu cập nhật lúc " &amp; daily_8h30_time!$A$2 &amp; " ngày " &amp; daily_8h30_time!$B$2</f>
        <v>*Dữ liệu cập nhật lúc 15:00 ngày 05/08/2025</v>
      </c>
      <c r="AR66" s="23"/>
      <c r="AT66" s="78"/>
      <c r="AU66" s="78"/>
      <c r="AW66" s="23"/>
      <c r="AX66" s="23"/>
      <c r="AY66" s="23"/>
      <c r="AZ66" s="23"/>
    </row>
    <row r="67" spans="24:52" ht="17.149999999999999" customHeight="1" x14ac:dyDescent="0.35">
      <c r="X67"/>
      <c r="Z67"/>
      <c r="AH67" s="90" t="str">
        <f>P45</f>
        <v>BẢN TIN CHÀO BUỔI SÁNG | PHIÊN NGÀY 05/08/2025</v>
      </c>
      <c r="AI67" s="90"/>
      <c r="AJ67" s="90"/>
      <c r="AK67" s="90"/>
      <c r="AL67" s="90"/>
      <c r="AM67" s="7"/>
      <c r="AN67" s="9"/>
      <c r="AO67" s="9"/>
      <c r="AP67" s="9"/>
      <c r="AQ67" s="10" t="s">
        <v>59</v>
      </c>
    </row>
    <row r="68" spans="24:52" ht="15" customHeight="1" x14ac:dyDescent="0.35">
      <c r="X68"/>
      <c r="Z68"/>
      <c r="AH68" s="76" t="s">
        <v>57</v>
      </c>
      <c r="AI68" s="76"/>
      <c r="AJ68" s="76"/>
      <c r="AK68" s="76"/>
      <c r="AL68" s="3"/>
      <c r="AM68" s="3"/>
      <c r="AT68" s="78"/>
      <c r="AU68" s="78"/>
    </row>
    <row r="69" spans="24:52" ht="15" customHeight="1" x14ac:dyDescent="0.35">
      <c r="X69"/>
      <c r="Z69"/>
      <c r="AH69" s="76"/>
      <c r="AI69" s="76"/>
      <c r="AJ69" s="76"/>
      <c r="AK69" s="76"/>
      <c r="AL69" s="3"/>
      <c r="AM69" s="3"/>
      <c r="AT69" s="78"/>
      <c r="AU69" s="78"/>
    </row>
    <row r="70" spans="24:52" x14ac:dyDescent="0.35">
      <c r="X70"/>
      <c r="Z70"/>
    </row>
    <row r="71" spans="24:52" ht="36.5" customHeight="1" x14ac:dyDescent="0.35">
      <c r="X71"/>
      <c r="Z71"/>
      <c r="AH71" s="77" t="e" cm="1" vm="3">
        <f t="array" ref="AH71">_xlfn.IMAGE(TRANSPOSE(_xlfn._xlws.FILTER(daily_8h30_news!S15:S24, daily_8h30_news!L15:L24="o")), "image", 1)</f>
        <v>#VALUE!</v>
      </c>
      <c r="AI71" s="77"/>
      <c r="AJ71" s="77"/>
      <c r="AK71" s="77"/>
      <c r="AL71" s="77"/>
      <c r="AM71" s="75" t="str" cm="1">
        <f t="array" ref="AM71">TRANSPOSE(_xlfn._xlws.FILTER(daily_8h30_news!Q15:Q24, daily_8h30_news!L15:L24="o"))</f>
        <v>Ông Trump sẽ công bố thống đốc Fed và lãnh đạo cục thống kê việc làm mới trong vài ngày tới</v>
      </c>
      <c r="AN71" s="75"/>
      <c r="AO71" s="75"/>
      <c r="AP71" s="75"/>
      <c r="AQ71" s="75"/>
      <c r="AT71" s="78"/>
      <c r="AU71" s="78"/>
    </row>
    <row r="72" spans="24:52" ht="86.5" customHeight="1" x14ac:dyDescent="0.35">
      <c r="X72"/>
      <c r="Z72"/>
      <c r="AH72" s="77"/>
      <c r="AI72" s="77"/>
      <c r="AJ72" s="77"/>
      <c r="AK72" s="77"/>
      <c r="AL72" s="77"/>
      <c r="AM72" s="87" t="str" cm="1">
        <f t="array" ref="AM72">TRIM(SUBSTITUTE(TRANSPOSE(_xlfn._xlws.FILTER(daily_8h30_news!R15:R24, daily_8h30_news!L15:L24="o")), CHAR(10), " "))</f>
        <v>Tổng thống Trump sẽ bổ nhiệm thống đốc Fed và chuyên gia thống kê dữ liệu việc làm mới. Quyết định này định hình chương trình nghị sự kinh tế giữa lo ngại tăng trưởng toàn cầu. Ông Trump sa thải Cục trưởng Cục Thống kê Lao động sau báo cáo việc làm yếu. Vị trí trống tại Fed mở ra cơ hội bổ nhiệm người ủng hộ hạ lãi suất sớm. Bloomberg cho rằng ứng viên có thể trở thành chủ tịch Fed sau năm 2026.</v>
      </c>
      <c r="AN72" s="87"/>
      <c r="AO72" s="87"/>
      <c r="AP72" s="87"/>
      <c r="AQ72" s="87"/>
      <c r="AT72" s="78"/>
      <c r="AU72" s="78"/>
    </row>
    <row r="73" spans="24:52" ht="20" customHeight="1" x14ac:dyDescent="0.35">
      <c r="X73"/>
      <c r="Z73"/>
      <c r="AH73" s="77"/>
      <c r="AI73" s="77"/>
      <c r="AJ73" s="77"/>
      <c r="AK73" s="77"/>
      <c r="AL73" s="77"/>
      <c r="AM73" s="27" t="s">
        <v>55</v>
      </c>
      <c r="AN73" s="81" t="str" cm="1">
        <f t="array" ref="AN73">TRANSPOSE(_xlfn._xlws.FILTER(daily_8h30_news!O15:O24, daily_8h30_news!L15:L24="o"))</f>
        <v>Trung lập</v>
      </c>
      <c r="AO73" s="81"/>
      <c r="AP73" s="81"/>
      <c r="AQ73" s="81"/>
      <c r="AT73" s="78"/>
      <c r="AU73" s="78"/>
    </row>
    <row r="74" spans="24:52" ht="10" customHeight="1" x14ac:dyDescent="0.35">
      <c r="X74"/>
      <c r="Z74"/>
      <c r="AI74" s="16"/>
      <c r="AJ74" s="15"/>
      <c r="AK74" s="15"/>
      <c r="AL74" s="15"/>
      <c r="AM74" s="15"/>
      <c r="AN74" s="16"/>
      <c r="AO74" s="15"/>
      <c r="AP74" s="15"/>
      <c r="AQ74" s="15"/>
    </row>
    <row r="75" spans="24:52" ht="39.5" customHeight="1" x14ac:dyDescent="0.35">
      <c r="X75" s="21" t="str" cm="1">
        <f t="array" ref="X75:Z75">TRANSPOSE(_xlfn._xlws.FILTER(daily_8h30_news!Q15:Q24, daily_8h30_news!L15:L24="x"))</f>
        <v>Quan chức Fed: Thời điểm cắt giảm lãi suất đang đến gần, có thể cần hơn hai đợt giảm</v>
      </c>
      <c r="Y75" s="21" t="str">
        <v>Trung Quốc siết đất hiếm khiến giá vật liệu tăng 60 lần, ngành quốc phòng Mỹ chật vật xoay xở</v>
      </c>
      <c r="Z75" s="21" t="str">
        <v>Báo cáo việc làm tháng 7 của Mỹ ẩn chứa tín hiệu suy thoái</v>
      </c>
      <c r="AH75" s="110" t="str">
        <f>X75</f>
        <v>Quan chức Fed: Thời điểm cắt giảm lãi suất đang đến gần, có thể cần hơn hai đợt giảm</v>
      </c>
      <c r="AI75" s="110"/>
      <c r="AJ75" s="111"/>
      <c r="AK75" s="112" t="str">
        <f>Y75</f>
        <v>Trung Quốc siết đất hiếm khiến giá vật liệu tăng 60 lần, ngành quốc phòng Mỹ chật vật xoay xở</v>
      </c>
      <c r="AL75" s="112"/>
      <c r="AM75" s="112"/>
      <c r="AN75" s="112"/>
      <c r="AO75" s="111"/>
      <c r="AP75" s="110" t="str">
        <f>Z75</f>
        <v>Báo cáo việc làm tháng 7 của Mỹ ẩn chứa tín hiệu suy thoái</v>
      </c>
      <c r="AQ75" s="110"/>
      <c r="AT75" s="78"/>
      <c r="AU75" s="78"/>
    </row>
    <row r="76" spans="24:52" ht="123.5" customHeight="1" x14ac:dyDescent="0.35">
      <c r="X76" s="20" t="str" cm="1">
        <f t="array" ref="X76:Z76">TRANSPOSE(_xlfn._xlws.FILTER(daily_8h30_news!R15:R24, daily_8h30_news!L15:L24="x"))</f>
        <v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v>
      </c>
      <c r="Y76" s="20" t="str">
        <v>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v>
      </c>
      <c r="Z76" s="20" t="str">
        <v>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v>
      </c>
      <c r="AH76" s="83" t="str">
        <f>X76</f>
        <v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v>
      </c>
      <c r="AI76" s="83"/>
      <c r="AK76" s="83" t="str">
        <f>Y76</f>
        <v>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v>
      </c>
      <c r="AL76" s="83"/>
      <c r="AM76" s="83"/>
      <c r="AN76" s="83"/>
      <c r="AP76" s="83" t="str">
        <f>Z76</f>
        <v>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v>
      </c>
      <c r="AQ76" s="83"/>
      <c r="AT76" s="78"/>
      <c r="AU76" s="78"/>
    </row>
    <row r="77" spans="24:52" ht="19.5" customHeight="1" x14ac:dyDescent="0.35">
      <c r="X77" s="24" t="str" cm="1">
        <f t="array" ref="X77:Z77">TRANSPOSE(_xlfn._xlws.FILTER(daily_8h30_news!O15:O24, daily_8h30_news!L15:L24="x"))</f>
        <v>Tích cực</v>
      </c>
      <c r="Y77" s="24" t="str">
        <v>Trung lập</v>
      </c>
      <c r="Z77" s="24" t="str">
        <v>Tiêu cực</v>
      </c>
      <c r="AH77" s="26" t="s">
        <v>55</v>
      </c>
      <c r="AI77" s="25" t="str">
        <f>X77</f>
        <v>Tích cực</v>
      </c>
      <c r="AJ77" s="23"/>
      <c r="AK77" s="26" t="s">
        <v>55</v>
      </c>
      <c r="AL77" s="81" t="str">
        <f>Y77</f>
        <v>Trung lập</v>
      </c>
      <c r="AM77" s="81"/>
      <c r="AN77" s="81"/>
      <c r="AO77" s="23"/>
      <c r="AP77" s="26" t="s">
        <v>55</v>
      </c>
      <c r="AQ77" s="81" t="str">
        <f>Z77</f>
        <v>Tiêu cực</v>
      </c>
      <c r="AR77" s="81"/>
    </row>
    <row r="78" spans="24:52" ht="16.75" customHeight="1" thickBot="1" x14ac:dyDescent="0.4">
      <c r="X78"/>
      <c r="Z78"/>
      <c r="AJ78" s="23"/>
      <c r="AK78" s="23"/>
      <c r="AL78" s="23"/>
      <c r="AM78" s="23"/>
      <c r="AN78" s="23"/>
      <c r="AO78" s="23"/>
      <c r="AP78" s="23"/>
      <c r="AQ78" s="6" t="str">
        <f>"*Dữ liệu cập nhật lúc " &amp; daily_8h30_time!$A$2 &amp; " ngày " &amp; daily_8h30_time!$B$2</f>
        <v>*Dữ liệu cập nhật lúc 15:00 ngày 05/08/2025</v>
      </c>
      <c r="AR78" s="23"/>
    </row>
    <row r="79" spans="24:52" ht="17.149999999999999" customHeight="1" x14ac:dyDescent="0.35">
      <c r="X79"/>
      <c r="Z79"/>
      <c r="AH79" s="90" t="str">
        <f>AH67</f>
        <v>BẢN TIN CHÀO BUỔI SÁNG | PHIÊN NGÀY 05/08/2025</v>
      </c>
      <c r="AI79" s="90"/>
      <c r="AJ79" s="90"/>
      <c r="AK79" s="90"/>
      <c r="AL79" s="90"/>
      <c r="AM79" s="7"/>
      <c r="AN79" s="9"/>
      <c r="AO79" s="9"/>
      <c r="AP79" s="9"/>
      <c r="AQ79" s="10" t="s">
        <v>80</v>
      </c>
      <c r="AT79" s="78"/>
      <c r="AU79" s="78"/>
    </row>
    <row r="80" spans="24:52" ht="14.65" customHeight="1" x14ac:dyDescent="0.35">
      <c r="X80"/>
      <c r="Z80"/>
      <c r="AH80" s="76" t="s">
        <v>58</v>
      </c>
      <c r="AI80" s="76"/>
      <c r="AJ80" s="76"/>
      <c r="AK80" s="76"/>
      <c r="AL80" s="3"/>
      <c r="AM80" s="3"/>
      <c r="AT80" s="78"/>
      <c r="AU80" s="78"/>
    </row>
    <row r="81" spans="24:47" ht="14.65" customHeight="1" x14ac:dyDescent="0.35">
      <c r="X81"/>
      <c r="Z81"/>
      <c r="AH81" s="76"/>
      <c r="AI81" s="76"/>
      <c r="AJ81" s="76"/>
      <c r="AK81" s="76"/>
      <c r="AL81" s="3"/>
      <c r="AM81" s="3"/>
      <c r="AT81" s="78"/>
      <c r="AU81" s="78"/>
    </row>
    <row r="82" spans="24:47" x14ac:dyDescent="0.35">
      <c r="X82"/>
      <c r="Z82"/>
    </row>
    <row r="83" spans="24:47" ht="35.15" customHeight="1" x14ac:dyDescent="0.35">
      <c r="X83"/>
      <c r="Z83"/>
      <c r="AH83" s="77" t="e" cm="1" vm="4">
        <f t="array" ref="AH83">_xlfn.IMAGE(TRANSPOSE(_xlfn._xlws.FILTER(daily_8h30_news!S27:S36, daily_8h30_news!L27:L36="o")), "image", 1)</f>
        <v>#VALUE!</v>
      </c>
      <c r="AI83" s="77"/>
      <c r="AJ83" s="77"/>
      <c r="AK83" s="77"/>
      <c r="AL83" s="77"/>
      <c r="AM83" s="113" t="str" cm="1">
        <f t="array" ref="AM83">TRANSPOSE(_xlfn._xlws.FILTER(daily_8h30_news!Q27:Q36, daily_8h30_news!L27:L36="o"))</f>
        <v>Khối ngoại trao tay gần 10.000 tỷ đồng cổ phiếu VIC</v>
      </c>
      <c r="AN83" s="113"/>
      <c r="AO83" s="113"/>
      <c r="AP83" s="113"/>
      <c r="AQ83" s="113"/>
      <c r="AT83" s="78"/>
      <c r="AU83" s="78"/>
    </row>
    <row r="84" spans="24:47" ht="87" customHeight="1" x14ac:dyDescent="0.35">
      <c r="X84"/>
      <c r="Z84"/>
      <c r="AH84" s="77"/>
      <c r="AI84" s="77"/>
      <c r="AJ84" s="77"/>
      <c r="AK84" s="77"/>
      <c r="AL84" s="77"/>
      <c r="AM84" s="87" t="str" cm="1">
        <f t="array" ref="AM84">TRIM(SUBSTITUTE(TRANSPOSE(_xlfn._xlws.FILTER(daily_8h30_news!R27:R36, daily_8h30_news!L27:L36="o")), CHAR(10), " "))</f>
        <v>SK (Hàn Quốc) bán gần 10.000 tỷ đồng cổ phiếu VIC trong ngày 4/8, thỏa thuận 90 triệu cổ phiếu. Cổ phiếu VIC tăng mạnh, đạt 111.200 đồng/cổ phiếu, vốn hóa 431.298 tỷ đồng. Khối ngoại bán ròng VIC gần 10.000 tỷ đồng, VHM bán ròng 161 tỷ đồng trong phiên. Tổng giá trị bán ròng sàn HOSE là 10.258 tỷ đồng, giao dịch GEX và NVL được mua vào. Chủ tịch Vượng chuyển nhượng cổ phần VIC, nắm giữ trực tiếp hơn 449 triệu cổ phiếu.</v>
      </c>
      <c r="AN84" s="87"/>
      <c r="AO84" s="87"/>
      <c r="AP84" s="87"/>
      <c r="AQ84" s="87"/>
      <c r="AT84" s="78"/>
      <c r="AU84" s="78"/>
    </row>
    <row r="85" spans="24:47" ht="12" customHeight="1" x14ac:dyDescent="0.35">
      <c r="X85"/>
      <c r="Z85"/>
      <c r="AH85" s="77"/>
      <c r="AI85" s="77"/>
      <c r="AJ85" s="77"/>
      <c r="AK85" s="77"/>
      <c r="AL85" s="77"/>
      <c r="AM85" s="27" t="s">
        <v>55</v>
      </c>
      <c r="AN85" s="81" t="str" cm="1">
        <f t="array" ref="AN85">TRANSPOSE(_xlfn._xlws.FILTER(daily_8h30_news!O27:O36, daily_8h30_news!L27:L36="o"))</f>
        <v>Trung lập</v>
      </c>
      <c r="AO85" s="81"/>
      <c r="AP85" s="81"/>
      <c r="AQ85" s="81"/>
      <c r="AT85" s="78"/>
      <c r="AU85" s="78"/>
    </row>
    <row r="86" spans="24:47" ht="13.5" customHeight="1" x14ac:dyDescent="0.35">
      <c r="X86"/>
      <c r="Z86"/>
      <c r="AI86" s="16"/>
      <c r="AJ86" s="15"/>
      <c r="AK86" s="15"/>
      <c r="AL86" s="15"/>
      <c r="AM86" s="15"/>
      <c r="AN86" s="16"/>
      <c r="AO86" s="15"/>
      <c r="AP86" s="15"/>
      <c r="AQ86" s="15"/>
    </row>
    <row r="87" spans="24:47" ht="43.5" customHeight="1" x14ac:dyDescent="0.35">
      <c r="X87" s="21" t="str" cm="1">
        <f t="array" ref="X87:Z87">TRANSPOSE(_xlfn._xlws.FILTER(daily_8h30_news!Q27:Q36, daily_8h30_news!L27:L36="x"))</f>
        <v>Dòng tiền kinh doanh của Kinh Bắc âm kỷ lục, 4 ngân hàng cấp hạn mức vay hơn 16.300 tỷ</v>
      </c>
      <c r="Y87" s="21" t="str">
        <v>Vingroup muốn đầu tư bến cảng Nam Đồ Sơn hơn 14 tỷ USD</v>
      </c>
      <c r="Z87" s="21" t="str">
        <v>20 doanh nghiệp lỗ lớn nhất 6T2025: Novaland 'vô địch', bất động sản áp đảo, 8 doanh nghiệp lỗ trăm tỷ</v>
      </c>
      <c r="AH87" s="110" t="str">
        <f>X87</f>
        <v>Dòng tiền kinh doanh của Kinh Bắc âm kỷ lục, 4 ngân hàng cấp hạn mức vay hơn 16.300 tỷ</v>
      </c>
      <c r="AI87" s="110"/>
      <c r="AJ87" s="111"/>
      <c r="AK87" s="112" t="str">
        <f>Y87</f>
        <v>Vingroup muốn đầu tư bến cảng Nam Đồ Sơn hơn 14 tỷ USD</v>
      </c>
      <c r="AL87" s="112"/>
      <c r="AM87" s="112"/>
      <c r="AN87" s="112"/>
      <c r="AO87" s="111"/>
      <c r="AP87" s="110" t="str">
        <f>Z87</f>
        <v>20 doanh nghiệp lỗ lớn nhất 6T2025: Novaland 'vô địch', bất động sản áp đảo, 8 doanh nghiệp lỗ trăm tỷ</v>
      </c>
      <c r="AQ87" s="110"/>
      <c r="AT87" s="78"/>
      <c r="AU87" s="78"/>
    </row>
    <row r="88" spans="24:47" ht="125.5" customHeight="1" x14ac:dyDescent="0.35">
      <c r="X88" s="20" t="str" cm="1">
        <f t="array" ref="X88:Z88">TRANSPOSE(_xlfn._xlws.FILTER(daily_8h30_news!R27:R36, daily_8h30_news!L27:L36="x"))</f>
        <v xml:space="preserve">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
</v>
      </c>
      <c r="Y88" s="20" t="str">
        <v xml:space="preserve">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
</v>
      </c>
      <c r="Z88" s="20" t="str">
        <v xml:space="preserve">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
</v>
      </c>
      <c r="AH88" s="83" t="str">
        <f>TRIM(SUBSTITUTE(X88, CHAR(10), " "))</f>
        <v>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v>
      </c>
      <c r="AI88" s="83"/>
      <c r="AK88" s="83" t="str">
        <f>TRIM(SUBSTITUTE(Y88, CHAR(10), " "))</f>
        <v>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v>
      </c>
      <c r="AL88" s="83"/>
      <c r="AM88" s="83"/>
      <c r="AN88" s="83"/>
      <c r="AP88" s="83" t="str">
        <f>TRIM(SUBSTITUTE(Z88, CHAR(10), " "))</f>
        <v>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v>
      </c>
      <c r="AQ88" s="83"/>
      <c r="AT88" s="78"/>
      <c r="AU88" s="78"/>
    </row>
    <row r="89" spans="24:47" ht="21.4" customHeight="1" x14ac:dyDescent="0.35">
      <c r="X89" s="24" t="str" cm="1">
        <f t="array" ref="X89:Z89">TRANSPOSE(_xlfn._xlws.FILTER(daily_8h30_news!O27:O36, daily_8h30_news!L27:L36="x"))</f>
        <v>Trung lập</v>
      </c>
      <c r="Y89" s="24" t="str">
        <v>Tích cực</v>
      </c>
      <c r="Z89" s="24" t="str">
        <v>Tiêu cực</v>
      </c>
      <c r="AH89" s="26" t="s">
        <v>55</v>
      </c>
      <c r="AI89" s="25" t="str">
        <f>X89</f>
        <v>Trung lập</v>
      </c>
      <c r="AJ89" s="23"/>
      <c r="AK89" s="26" t="s">
        <v>55</v>
      </c>
      <c r="AL89" s="81" t="str">
        <f>Y89</f>
        <v>Tích cực</v>
      </c>
      <c r="AM89" s="81"/>
      <c r="AN89" s="81"/>
      <c r="AO89" s="23"/>
      <c r="AP89" s="26" t="s">
        <v>55</v>
      </c>
      <c r="AQ89" s="42" t="str">
        <f>Z89</f>
        <v>Tiêu cực</v>
      </c>
      <c r="AR89" s="42"/>
    </row>
    <row r="90" spans="24:47" ht="15" thickBot="1" x14ac:dyDescent="0.4">
      <c r="AJ90" s="23"/>
      <c r="AK90" s="23"/>
      <c r="AL90" s="23"/>
      <c r="AM90" s="23"/>
      <c r="AN90" s="23"/>
      <c r="AO90" s="23"/>
      <c r="AP90" s="23"/>
      <c r="AQ90" s="6" t="str">
        <f>"*Dữ liệu cập nhật lúc " &amp; daily_8h30_time!$A$2 &amp; " ngày " &amp; daily_8h30_time!$B$2</f>
        <v>*Dữ liệu cập nhật lúc 15:00 ngày 05/08/2025</v>
      </c>
      <c r="AR90" s="23"/>
    </row>
    <row r="91" spans="24:47" ht="17.149999999999999" customHeight="1" x14ac:dyDescent="0.35">
      <c r="AH91" s="40" t="str">
        <f>"BÁO CÁO CHIẾN LƯỢC HÀNG NGÀY | " &amp; $A$2</f>
        <v>BÁO CÁO CHIẾN LƯỢC HÀNG NGÀY | PHIÊN NGÀY 05/08/2025</v>
      </c>
      <c r="AI91" s="40" t="str">
        <f>AH79</f>
        <v>BẢN TIN CHÀO BUỔI SÁNG | PHIÊN NGÀY 05/08/2025</v>
      </c>
      <c r="AJ91" s="40"/>
      <c r="AK91" s="40"/>
      <c r="AL91" s="40"/>
      <c r="AM91" s="7"/>
      <c r="AN91" s="9"/>
      <c r="AO91" s="9"/>
      <c r="AP91" s="9"/>
      <c r="AQ91" s="10" t="s">
        <v>81</v>
      </c>
      <c r="AT91" s="78"/>
      <c r="AU91" s="78"/>
    </row>
    <row r="92" spans="24:47" ht="14.65" customHeight="1" x14ac:dyDescent="0.35">
      <c r="AH92" s="78"/>
      <c r="AI92" s="78"/>
      <c r="AJ92" s="78"/>
      <c r="AK92" s="78"/>
      <c r="AT92" s="76" t="s">
        <v>68</v>
      </c>
      <c r="AU92" s="76"/>
    </row>
    <row r="93" spans="24:47" ht="14.65" customHeight="1" x14ac:dyDescent="0.35">
      <c r="AH93" s="78"/>
      <c r="AI93" s="78"/>
      <c r="AJ93" s="78"/>
      <c r="AK93" s="78"/>
      <c r="AT93" s="76"/>
      <c r="AU93" s="76"/>
    </row>
    <row r="94" spans="24:47" ht="8.5" customHeight="1" x14ac:dyDescent="0.35"/>
    <row r="95" spans="24:47" ht="15" customHeight="1" x14ac:dyDescent="0.35">
      <c r="AT95" s="44" t="s">
        <v>69</v>
      </c>
      <c r="AU95" s="45" t="s">
        <v>79</v>
      </c>
    </row>
    <row r="96" spans="24:47" ht="15" customHeight="1" x14ac:dyDescent="0.35">
      <c r="AT96" s="46" t="str" cm="1">
        <f t="array" ref="AT96:AU101">_xlfn.CHOOSECOLS(_xlfn._xlws.SORT(_xlfn._xlws.FILTER(daily_8h30_news!L2:Q12, daily_8h30_news!L2:L12=""), 1, -1), 6, 4)</f>
        <v>Lãi suất VND có thể giảm thêm 0,5 - 0,75% vào cuối năm trong kịch bản lạc quan?</v>
      </c>
      <c r="AU96" s="47" t="str">
        <v>Tích cực</v>
      </c>
    </row>
    <row r="97" spans="46:47" ht="15" customHeight="1" x14ac:dyDescent="0.35">
      <c r="AT97" s="48" t="str">
        <v>Giải ngân vốn đầu tư công đến hết tháng 7 ước đạt hơn 388 ngàn tỷ đồng</v>
      </c>
      <c r="AU97" s="49" t="str">
        <v>Tích cực</v>
      </c>
    </row>
    <row r="98" spans="46:47" ht="15" customHeight="1" x14ac:dyDescent="0.35">
      <c r="AT98" s="48" t="str">
        <v>Biến động thuế quan không làm lung lay vị thế thu hút FDI của Việt Nam</v>
      </c>
      <c r="AU98" s="49" t="str">
        <v>Tích cực</v>
      </c>
    </row>
    <row r="99" spans="46:47" ht="15" customHeight="1" x14ac:dyDescent="0.35">
      <c r="AT99" s="48" t="str">
        <v>Tỷ giá USD hôm nay 5/8: Điều chỉnh trái chiều trong nước</v>
      </c>
      <c r="AU99" s="49" t="str">
        <v>Trung lập</v>
      </c>
    </row>
    <row r="100" spans="46:47" ht="15" customHeight="1" x14ac:dyDescent="0.35">
      <c r="AT100" s="48" t="str">
        <v>Siêu dự án hơn 16 tỷ USD chốt ngày trọng đại, Thủ tướng đồng ý 1 đề xuất tại công trường</v>
      </c>
      <c r="AU100" s="49" t="str">
        <v>Tích cực</v>
      </c>
    </row>
    <row r="101" spans="46:47" ht="15" customHeight="1" x14ac:dyDescent="0.35">
      <c r="AT101" s="48" t="str">
        <v>Việt Nam đang chuyển từ 'vừa chạy vừa xếp hàng' sang 'hàng thẳng, lối thông, đồng lòng cùng tiến'</v>
      </c>
      <c r="AU101" s="49" t="str">
        <v>Tích cực</v>
      </c>
    </row>
    <row r="102" spans="46:47" ht="13.5" customHeight="1" x14ac:dyDescent="0.35">
      <c r="AT102" s="21"/>
      <c r="AU102" s="38"/>
    </row>
    <row r="103" spans="46:47" ht="15" customHeight="1" x14ac:dyDescent="0.35">
      <c r="AT103" s="44" t="s">
        <v>70</v>
      </c>
      <c r="AU103" s="45" t="s">
        <v>79</v>
      </c>
    </row>
    <row r="104" spans="46:47" ht="15" customHeight="1" x14ac:dyDescent="0.35">
      <c r="AT104" s="21" t="str" cm="1">
        <f t="array" ref="AT104:AU109">_xlfn.CHOOSECOLS(_xlfn._xlws.SORT(_xlfn._xlws.FILTER(daily_8h30_news!L14:Q24, daily_8h30_news!L14:L24=""), 1, -1), 6, 4)</f>
        <v>EU hoãn trả đũa thuế quan Mỹ thêm 6 tháng để hoàn thiện thoả thuận thương mại</v>
      </c>
      <c r="AU104" s="43" t="str">
        <v>Tích cực</v>
      </c>
    </row>
    <row r="105" spans="46:47" ht="15" customHeight="1" x14ac:dyDescent="0.35">
      <c r="AT105" s="48" t="str">
        <v>Ông Trump lại dọa tăng thuế với Ấn Độ vì mua dầu Nga</v>
      </c>
      <c r="AU105" s="49" t="str">
        <v>Trung lập</v>
      </c>
    </row>
    <row r="106" spans="46:47" ht="15" customHeight="1" x14ac:dyDescent="0.35">
      <c r="AT106" s="48" t="str">
        <v>Trung Quốc nỗ lực kiềm chế cuộc đua giảm giá</v>
      </c>
      <c r="AU106" s="49" t="str">
        <v>Trung lập</v>
      </c>
    </row>
    <row r="107" spans="46:47" ht="15" customHeight="1" x14ac:dyDescent="0.35">
      <c r="AT107" s="48" t="str">
        <v>Đi ngược thị trường chung, Bank of America dự đoán sang năm 2026 Fed mới hạ lãi suất</v>
      </c>
      <c r="AU107" s="49" t="str">
        <v>Tiêu cực</v>
      </c>
    </row>
    <row r="108" spans="46:47" ht="15" customHeight="1" x14ac:dyDescent="0.35">
      <c r="AT108" s="48" t="str">
        <v>Trung Quốc sắp đánh thuế trên lãi trái phiếu</v>
      </c>
      <c r="AU108" s="49" t="str">
        <v>Trung lập</v>
      </c>
    </row>
    <row r="109" spans="46:47" ht="15" customHeight="1" x14ac:dyDescent="0.35">
      <c r="AT109" s="48" t="str">
        <v>Trung Quốc "rót" 15 tỷ USD, Mỹ "trả lời" bằng thuế 250%: Một quốc gia Đông Nam Á vào thế "mắc kẹt"</v>
      </c>
      <c r="AU109" s="49" t="str">
        <v>Trung lập</v>
      </c>
    </row>
    <row r="110" spans="46:47" ht="13.5" customHeight="1" x14ac:dyDescent="0.35">
      <c r="AT110" s="39"/>
      <c r="AU110" s="38"/>
    </row>
    <row r="111" spans="46:47" ht="15" customHeight="1" x14ac:dyDescent="0.35">
      <c r="AT111" s="44" t="s">
        <v>71</v>
      </c>
      <c r="AU111" s="45" t="s">
        <v>79</v>
      </c>
    </row>
    <row r="112" spans="46:47" ht="15" customHeight="1" x14ac:dyDescent="0.35">
      <c r="AT112" s="21" t="str" cm="1">
        <f t="array" ref="AT112:AU117">_xlfn.CHOOSECOLS(_xlfn._xlws.SORT(_xlfn._xlws.FILTER(daily_8h30_news!L26:Q36, daily_8h30_news!L26:L36=""), 1, -1), 6, 4)</f>
        <v>Lợi nhuận Vĩnh Hoàn tăng mạnh dù lo ngại thuế quan Mỹ</v>
      </c>
      <c r="AU112" s="43" t="str">
        <v>Tích cực</v>
      </c>
    </row>
    <row r="113" spans="11:57" ht="15" customHeight="1" x14ac:dyDescent="0.35">
      <c r="AT113" s="48" t="str">
        <v>Một 'ông lớn' ngân hàng đóng cửa gần 70 phòng giao dịch trong nửa đầu năm</v>
      </c>
      <c r="AU113" s="49" t="str">
        <v>Trung lập</v>
      </c>
    </row>
    <row r="114" spans="11:57" ht="15" customHeight="1" x14ac:dyDescent="0.35">
      <c r="AT114" s="48" t="str">
        <v>Lãnh đạo VPBank: FE Credit phục hồi, GPBank có lãi trở lại, ngân hàng tự tin hoàn thành kế hoạch năm</v>
      </c>
      <c r="AU114" s="49" t="str">
        <v>Tích cực</v>
      </c>
    </row>
    <row r="115" spans="11:57" ht="16.5" customHeight="1" x14ac:dyDescent="0.35">
      <c r="K115" s="21"/>
      <c r="L115" s="21"/>
      <c r="M115" s="21"/>
      <c r="Z115" s="60"/>
      <c r="AH115" s="78"/>
      <c r="AI115" s="78"/>
      <c r="AK115" s="78"/>
      <c r="AL115" s="78"/>
      <c r="AM115" s="78"/>
      <c r="AN115" s="78"/>
      <c r="AP115" s="78"/>
      <c r="AQ115" s="78"/>
      <c r="AT115" s="48" t="str">
        <v>[Cập nhật] KQKD quý II: Hơn 1.000 công ty có báo cáo, 58% tăng trưởng</v>
      </c>
      <c r="AU115" s="49" t="str">
        <v>Tích cực</v>
      </c>
    </row>
    <row r="116" spans="11:57" ht="16.5" customHeight="1" x14ac:dyDescent="0.35">
      <c r="K116" s="20"/>
      <c r="L116" s="20"/>
      <c r="M116" s="20"/>
      <c r="Z116" s="61"/>
      <c r="AH116" s="78"/>
      <c r="AI116" s="78"/>
      <c r="AK116" s="78"/>
      <c r="AL116" s="78"/>
      <c r="AM116" s="78"/>
      <c r="AN116" s="78"/>
      <c r="AP116" s="78"/>
      <c r="AQ116" s="78"/>
      <c r="AT116" s="48" t="str">
        <v>“Địa chấn” cổ phiếu Hòa Phát: Gần 6.000 tỷ khớp lệnh trong một phiên, chưa từng có trong lịch sử</v>
      </c>
      <c r="AU116" s="49" t="str">
        <v>Tích cực</v>
      </c>
    </row>
    <row r="117" spans="11:57" ht="16.5" customHeight="1" x14ac:dyDescent="0.35">
      <c r="K117" s="24"/>
      <c r="L117" s="24"/>
      <c r="M117" s="24"/>
      <c r="Z117" s="62"/>
      <c r="AL117" s="78"/>
      <c r="AM117" s="78"/>
      <c r="AN117" s="78"/>
      <c r="AQ117" s="78"/>
      <c r="AR117" s="78"/>
      <c r="AT117" s="48" t="str">
        <v>TCBS công bố giá IPO dự kiến 46.800 đồng/cổ phiếu</v>
      </c>
      <c r="AU117" s="49" t="str">
        <v>Tích cực</v>
      </c>
      <c r="AV117" s="25"/>
    </row>
    <row r="118" spans="11:57" ht="13.5" customHeight="1" thickBot="1" x14ac:dyDescent="0.4">
      <c r="AV118" s="23"/>
    </row>
    <row r="119" spans="11:57" ht="17.149999999999999" customHeight="1" x14ac:dyDescent="0.35">
      <c r="AH119" s="78"/>
      <c r="AI119" s="78"/>
      <c r="AJ119" s="78"/>
      <c r="AK119" s="78"/>
      <c r="AL119" s="78"/>
      <c r="AT119" s="40" t="str">
        <f>"BÁO CÁO CHIẾN LƯỢC HÀNG NGÀY | " &amp; $A$2</f>
        <v>BÁO CÁO CHIẾN LƯỢC HÀNG NGÀY | PHIÊN NGÀY 05/08/2025</v>
      </c>
      <c r="AU119" s="10" t="s">
        <v>126</v>
      </c>
    </row>
    <row r="120" spans="11:57" ht="14.65" customHeight="1" x14ac:dyDescent="0.35">
      <c r="AY120" s="24"/>
      <c r="AZ120" s="24"/>
      <c r="BA120" s="24"/>
      <c r="BB120" s="24"/>
      <c r="BC120" s="24"/>
      <c r="BD120" s="24"/>
    </row>
    <row r="121" spans="11:57" ht="14.65" customHeight="1" x14ac:dyDescent="0.55000000000000004">
      <c r="AX121" s="28"/>
      <c r="AY121" s="28"/>
      <c r="AZ121" s="28"/>
      <c r="BA121" s="24"/>
      <c r="BB121" s="24"/>
      <c r="BC121" s="24"/>
      <c r="BD121" s="24"/>
    </row>
    <row r="122" spans="11:57" ht="8.65" customHeight="1" x14ac:dyDescent="0.55000000000000004">
      <c r="AX122" s="28"/>
      <c r="AY122" s="28"/>
      <c r="AZ122" s="28"/>
      <c r="BA122" s="24"/>
      <c r="BB122" s="24"/>
      <c r="BC122" s="24"/>
      <c r="BD122" s="24"/>
    </row>
    <row r="123" spans="11:57" ht="20.149999999999999" customHeight="1" x14ac:dyDescent="0.35">
      <c r="AX123" s="93" t="s">
        <v>60</v>
      </c>
      <c r="AY123" s="93"/>
      <c r="AZ123" s="93"/>
      <c r="BA123" s="93"/>
      <c r="BB123" s="93"/>
      <c r="BC123" s="93"/>
      <c r="BD123" s="93"/>
    </row>
    <row r="124" spans="11:57" ht="9" customHeight="1" x14ac:dyDescent="0.35">
      <c r="AW124" s="29"/>
      <c r="AX124" s="30"/>
      <c r="AY124" s="31"/>
      <c r="AZ124" s="30"/>
      <c r="BA124" s="30"/>
      <c r="BB124" s="30"/>
      <c r="BC124" s="30"/>
      <c r="BD124" s="30"/>
      <c r="BE124" s="29"/>
    </row>
    <row r="125" spans="11:57" ht="148.4" customHeight="1" x14ac:dyDescent="0.35">
      <c r="AW125" s="32"/>
      <c r="AX125" s="94" t="s">
        <v>61</v>
      </c>
      <c r="AY125" s="94"/>
      <c r="AZ125" s="94"/>
      <c r="BA125" s="94"/>
      <c r="BB125" s="94"/>
      <c r="BC125" s="94"/>
      <c r="BD125" s="94"/>
      <c r="BE125" s="32"/>
    </row>
    <row r="126" spans="11:57" ht="35.65" customHeight="1" x14ac:dyDescent="0.35">
      <c r="AX126" s="91"/>
      <c r="AY126" s="91"/>
      <c r="AZ126" s="91"/>
      <c r="BA126" s="33"/>
      <c r="BB126" s="91" t="s">
        <v>62</v>
      </c>
      <c r="BC126" s="91"/>
      <c r="BD126" s="91"/>
    </row>
    <row r="127" spans="11:57" ht="130.4" customHeight="1" x14ac:dyDescent="0.35">
      <c r="AX127" s="34"/>
      <c r="AY127" s="34"/>
      <c r="AZ127" s="34"/>
      <c r="BA127" s="34"/>
      <c r="BB127" s="34"/>
      <c r="BC127" s="34"/>
      <c r="BD127" s="34"/>
    </row>
    <row r="128" spans="11:57" ht="15" thickBot="1" x14ac:dyDescent="0.4">
      <c r="AX128" s="24"/>
      <c r="AY128" s="24"/>
      <c r="AZ128" s="24"/>
      <c r="BA128" s="24"/>
      <c r="BB128" s="24"/>
      <c r="BC128" s="24"/>
      <c r="BD128" s="24"/>
    </row>
    <row r="129" spans="50:56" ht="17.149999999999999" customHeight="1" x14ac:dyDescent="0.35">
      <c r="AX129" s="35" t="str">
        <f>"BÁO CÁO CHIẾN LƯỢC HÀNG NGÀY | " &amp; $A$2</f>
        <v>BÁO CÁO CHIẾN LƯỢC HÀNG NGÀY | PHIÊN NGÀY 05/08/2025</v>
      </c>
      <c r="AY129" s="35"/>
      <c r="AZ129" s="35"/>
      <c r="BA129" s="35"/>
      <c r="BB129" s="92" t="s">
        <v>129</v>
      </c>
      <c r="BC129" s="92"/>
      <c r="BD129" s="92"/>
    </row>
  </sheetData>
  <mergeCells count="91">
    <mergeCell ref="AT88:AU88"/>
    <mergeCell ref="AL117:AN117"/>
    <mergeCell ref="AQ117:AR117"/>
    <mergeCell ref="AH119:AL119"/>
    <mergeCell ref="AH116:AI116"/>
    <mergeCell ref="AK116:AN116"/>
    <mergeCell ref="AP116:AQ116"/>
    <mergeCell ref="AH115:AI115"/>
    <mergeCell ref="AK115:AN115"/>
    <mergeCell ref="AP115:AQ115"/>
    <mergeCell ref="AL89:AN89"/>
    <mergeCell ref="AH88:AI88"/>
    <mergeCell ref="AK88:AN88"/>
    <mergeCell ref="AP88:AQ88"/>
    <mergeCell ref="AX123:BD123"/>
    <mergeCell ref="AX125:BD125"/>
    <mergeCell ref="AT91:AU91"/>
    <mergeCell ref="AH92:AK93"/>
    <mergeCell ref="AT92:AU93"/>
    <mergeCell ref="AT56:AU57"/>
    <mergeCell ref="AT59:AU61"/>
    <mergeCell ref="AX126:AZ126"/>
    <mergeCell ref="BB126:BD126"/>
    <mergeCell ref="BB129:BD129"/>
    <mergeCell ref="AT66:AU66"/>
    <mergeCell ref="AT68:AU69"/>
    <mergeCell ref="AT71:AU73"/>
    <mergeCell ref="AT63:AU63"/>
    <mergeCell ref="AT64:AU64"/>
    <mergeCell ref="AT79:AU79"/>
    <mergeCell ref="AT80:AU81"/>
    <mergeCell ref="AT83:AU85"/>
    <mergeCell ref="AT75:AU75"/>
    <mergeCell ref="AT76:AU76"/>
    <mergeCell ref="AT87:AU87"/>
    <mergeCell ref="AH87:AI87"/>
    <mergeCell ref="AK87:AN87"/>
    <mergeCell ref="AP87:AQ87"/>
    <mergeCell ref="AH76:AI76"/>
    <mergeCell ref="AK76:AN76"/>
    <mergeCell ref="AP76:AQ76"/>
    <mergeCell ref="AL77:AN77"/>
    <mergeCell ref="AQ77:AR77"/>
    <mergeCell ref="AH79:AL79"/>
    <mergeCell ref="AH80:AK81"/>
    <mergeCell ref="AH83:AL85"/>
    <mergeCell ref="AM83:AQ83"/>
    <mergeCell ref="AM84:AQ84"/>
    <mergeCell ref="AN85:AQ85"/>
    <mergeCell ref="AH75:AI75"/>
    <mergeCell ref="AK75:AN75"/>
    <mergeCell ref="AP75:AQ75"/>
    <mergeCell ref="AK63:AN63"/>
    <mergeCell ref="AK64:AN64"/>
    <mergeCell ref="AH64:AI64"/>
    <mergeCell ref="AH63:AI63"/>
    <mergeCell ref="AH67:AL67"/>
    <mergeCell ref="AH68:AK69"/>
    <mergeCell ref="AH71:AL73"/>
    <mergeCell ref="AM71:AQ71"/>
    <mergeCell ref="AM72:AQ72"/>
    <mergeCell ref="AN73:AQ73"/>
    <mergeCell ref="AL65:AN65"/>
    <mergeCell ref="AQ65:AR65"/>
    <mergeCell ref="AP63:AQ63"/>
    <mergeCell ref="AP64:AQ64"/>
    <mergeCell ref="P33:P34"/>
    <mergeCell ref="AC46:AD47"/>
    <mergeCell ref="AC54:AE54"/>
    <mergeCell ref="Q33:R33"/>
    <mergeCell ref="S33:T33"/>
    <mergeCell ref="U33:V33"/>
    <mergeCell ref="W33:X33"/>
    <mergeCell ref="Y33:Z33"/>
    <mergeCell ref="AN61:AQ61"/>
    <mergeCell ref="AM60:AQ60"/>
    <mergeCell ref="AM59:AQ59"/>
    <mergeCell ref="C2:H3"/>
    <mergeCell ref="AH56:AK57"/>
    <mergeCell ref="AH59:AL61"/>
    <mergeCell ref="C28:H29"/>
    <mergeCell ref="C44:M44"/>
    <mergeCell ref="C45:I45"/>
    <mergeCell ref="P2:Q3"/>
    <mergeCell ref="P26:Z26"/>
    <mergeCell ref="P27:Q27"/>
    <mergeCell ref="P44:Z44"/>
    <mergeCell ref="C26:M26"/>
    <mergeCell ref="P45:U45"/>
    <mergeCell ref="C27:I27"/>
    <mergeCell ref="P28:U29"/>
  </mergeCells>
  <phoneticPr fontId="3" type="noConversion"/>
  <conditionalFormatting sqref="D20:E20">
    <cfRule type="expression" dxfId="167" priority="279">
      <formula>D20&lt;0</formula>
    </cfRule>
    <cfRule type="expression" dxfId="166" priority="280">
      <formula>D20&gt;=0</formula>
    </cfRule>
  </conditionalFormatting>
  <conditionalFormatting sqref="D35:E36">
    <cfRule type="expression" dxfId="165" priority="155">
      <formula>D35&lt;0</formula>
    </cfRule>
    <cfRule type="expression" dxfId="164" priority="156">
      <formula>D35&gt;=0</formula>
    </cfRule>
  </conditionalFormatting>
  <conditionalFormatting sqref="D6:F6 I15:K15">
    <cfRule type="expression" dxfId="163" priority="299">
      <formula>D6&lt;0</formula>
    </cfRule>
    <cfRule type="expression" dxfId="162" priority="300">
      <formula>D6&gt;=0</formula>
    </cfRule>
  </conditionalFormatting>
  <conditionalFormatting sqref="D15:F15">
    <cfRule type="expression" dxfId="161" priority="293">
      <formula>D15&lt;0</formula>
    </cfRule>
    <cfRule type="expression" dxfId="160" priority="294">
      <formula>D15&gt;=0</formula>
    </cfRule>
  </conditionalFormatting>
  <conditionalFormatting sqref="H13:I13">
    <cfRule type="expression" dxfId="159" priority="247">
      <formula>H13&lt;0</formula>
    </cfRule>
    <cfRule type="expression" dxfId="158" priority="248">
      <formula>H13&gt;=0</formula>
    </cfRule>
  </conditionalFormatting>
  <conditionalFormatting sqref="H20:I20">
    <cfRule type="expression" dxfId="157" priority="243">
      <formula>H20&lt;0</formula>
    </cfRule>
    <cfRule type="expression" dxfId="156" priority="244">
      <formula>H20&gt;=0</formula>
    </cfRule>
  </conditionalFormatting>
  <conditionalFormatting sqref="H35:I36">
    <cfRule type="expression" dxfId="155" priority="147">
      <formula>H35&lt;0</formula>
    </cfRule>
    <cfRule type="expression" dxfId="154" priority="148">
      <formula>H35&gt;=0</formula>
    </cfRule>
  </conditionalFormatting>
  <conditionalFormatting sqref="H6:J6">
    <cfRule type="expression" dxfId="153" priority="253">
      <formula>H6&lt;0</formula>
    </cfRule>
    <cfRule type="expression" dxfId="152" priority="254">
      <formula>H6&gt;=0</formula>
    </cfRule>
  </conditionalFormatting>
  <conditionalFormatting sqref="L6:M6">
    <cfRule type="expression" dxfId="151" priority="251">
      <formula>L6&lt;0</formula>
    </cfRule>
    <cfRule type="expression" dxfId="150" priority="252">
      <formula>L6&gt;=0</formula>
    </cfRule>
  </conditionalFormatting>
  <conditionalFormatting sqref="L13:M13">
    <cfRule type="expression" dxfId="149" priority="245">
      <formula>L13&lt;0</formula>
    </cfRule>
    <cfRule type="expression" dxfId="148" priority="246">
      <formula>L13&gt;=0</formula>
    </cfRule>
  </conditionalFormatting>
  <conditionalFormatting sqref="L20:M20">
    <cfRule type="expression" dxfId="147" priority="241">
      <formula>L20&lt;0</formula>
    </cfRule>
    <cfRule type="expression" dxfId="146" priority="242">
      <formula>L20&gt;=0</formula>
    </cfRule>
  </conditionalFormatting>
  <conditionalFormatting sqref="L35:M36">
    <cfRule type="expression" dxfId="145" priority="145">
      <formula>L35&lt;0</formula>
    </cfRule>
    <cfRule type="expression" dxfId="144" priority="146">
      <formula>L35&gt;=0</formula>
    </cfRule>
  </conditionalFormatting>
  <conditionalFormatting sqref="R35:R43">
    <cfRule type="expression" dxfId="143" priority="13">
      <formula>R35="-"</formula>
    </cfRule>
    <cfRule type="expression" dxfId="142" priority="30">
      <formula>R35&lt;0</formula>
    </cfRule>
    <cfRule type="expression" dxfId="141" priority="31">
      <formula>R35&gt;0</formula>
    </cfRule>
  </conditionalFormatting>
  <conditionalFormatting sqref="T35:T43">
    <cfRule type="expression" dxfId="140" priority="10">
      <formula>T35="-"</formula>
    </cfRule>
    <cfRule type="expression" dxfId="139" priority="11">
      <formula>T35&lt;0</formula>
    </cfRule>
    <cfRule type="expression" dxfId="138" priority="12">
      <formula>T35&gt;0</formula>
    </cfRule>
  </conditionalFormatting>
  <conditionalFormatting sqref="V35:V43">
    <cfRule type="expression" dxfId="137" priority="7">
      <formula>V35="-"</formula>
    </cfRule>
    <cfRule type="expression" dxfId="136" priority="8">
      <formula>V35&lt;0</formula>
    </cfRule>
    <cfRule type="expression" dxfId="135" priority="9">
      <formula>V35&gt;0</formula>
    </cfRule>
  </conditionalFormatting>
  <conditionalFormatting sqref="X35:X43">
    <cfRule type="expression" dxfId="134" priority="4">
      <formula>X35="-"</formula>
    </cfRule>
    <cfRule type="expression" dxfId="133" priority="5">
      <formula>X35&lt;0</formula>
    </cfRule>
    <cfRule type="expression" dxfId="132" priority="6">
      <formula>X35&gt;0</formula>
    </cfRule>
  </conditionalFormatting>
  <conditionalFormatting sqref="Z6 D13:E13 Z13 Z20">
    <cfRule type="expression" dxfId="131" priority="281">
      <formula>D6&lt;0</formula>
    </cfRule>
    <cfRule type="expression" dxfId="130" priority="282">
      <formula>D6&gt;=0</formula>
    </cfRule>
  </conditionalFormatting>
  <conditionalFormatting sqref="Z35:Z43">
    <cfRule type="expression" dxfId="129" priority="1">
      <formula>Z35="-"</formula>
    </cfRule>
    <cfRule type="expression" dxfId="128" priority="2">
      <formula>Z35&lt;0</formula>
    </cfRule>
    <cfRule type="expression" dxfId="127" priority="3">
      <formula>Z35&gt;0</formula>
    </cfRule>
  </conditionalFormatting>
  <conditionalFormatting sqref="AI117 AL117 AQ117">
    <cfRule type="expression" dxfId="126" priority="186">
      <formula>AI117="Tích cực"</formula>
    </cfRule>
    <cfRule type="expression" dxfId="125" priority="187">
      <formula>AI117="Tiêu cực"</formula>
    </cfRule>
    <cfRule type="expression" dxfId="124" priority="188">
      <formula>AI117="Trung lập"</formula>
    </cfRule>
  </conditionalFormatting>
  <conditionalFormatting sqref="AN61 AI65 AL65 AQ65">
    <cfRule type="expression" dxfId="123" priority="216">
      <formula>AI61="Tích cực"</formula>
    </cfRule>
    <cfRule type="expression" dxfId="122" priority="217">
      <formula>AI61="Tiêu cực"</formula>
    </cfRule>
    <cfRule type="expression" dxfId="121" priority="218">
      <formula>AI61="Trung lập"</formula>
    </cfRule>
  </conditionalFormatting>
  <conditionalFormatting sqref="AN73 AI77 AL77 AQ77">
    <cfRule type="expression" dxfId="120" priority="211">
      <formula>AI73="Tích cực"</formula>
    </cfRule>
    <cfRule type="expression" dxfId="119" priority="212">
      <formula>AI73="Tiêu cực"</formula>
    </cfRule>
    <cfRule type="expression" dxfId="118" priority="213">
      <formula>AI73="Trung lập"</formula>
    </cfRule>
  </conditionalFormatting>
  <conditionalFormatting sqref="AN85 AI89 AL89 AQ89">
    <cfRule type="expression" dxfId="117" priority="206">
      <formula>AI85="Tích cực"</formula>
    </cfRule>
    <cfRule type="expression" dxfId="116" priority="207">
      <formula>AI85="Tiêu cực"</formula>
    </cfRule>
    <cfRule type="expression" dxfId="115" priority="208">
      <formula>AI85="Trung lập"</formula>
    </cfRule>
  </conditionalFormatting>
  <conditionalFormatting sqref="AO63">
    <cfRule type="expression" dxfId="114" priority="223">
      <formula>AO63&lt;0</formula>
    </cfRule>
    <cfRule type="expression" dxfId="113" priority="224">
      <formula>AO63&gt;=0</formula>
    </cfRule>
  </conditionalFormatting>
  <conditionalFormatting sqref="AO75">
    <cfRule type="expression" dxfId="112" priority="214">
      <formula>AO75&lt;0</formula>
    </cfRule>
    <cfRule type="expression" dxfId="111" priority="215">
      <formula>AO75&gt;=0</formula>
    </cfRule>
  </conditionalFormatting>
  <conditionalFormatting sqref="AO87">
    <cfRule type="expression" dxfId="110" priority="209">
      <formula>AO87&lt;0</formula>
    </cfRule>
    <cfRule type="expression" dxfId="109" priority="210">
      <formula>AO87&gt;=0</formula>
    </cfRule>
  </conditionalFormatting>
  <conditionalFormatting sqref="AO115">
    <cfRule type="expression" dxfId="108" priority="189">
      <formula>AO115&lt;0</formula>
    </cfRule>
    <cfRule type="expression" dxfId="107" priority="190">
      <formula>AO115&gt;=0</formula>
    </cfRule>
  </conditionalFormatting>
  <conditionalFormatting sqref="AU65">
    <cfRule type="expression" dxfId="106" priority="201">
      <formula>AU65="Tích cực"</formula>
    </cfRule>
    <cfRule type="expression" dxfId="105" priority="202">
      <formula>AU65="Tiêu cực"</formula>
    </cfRule>
    <cfRule type="expression" dxfId="104" priority="203">
      <formula>AU65="Trung lập"</formula>
    </cfRule>
  </conditionalFormatting>
  <conditionalFormatting sqref="AU77">
    <cfRule type="expression" dxfId="103" priority="196">
      <formula>AU77="Tích cực"</formula>
    </cfRule>
    <cfRule type="expression" dxfId="102" priority="197">
      <formula>AU77="Tiêu cực"</formula>
    </cfRule>
    <cfRule type="expression" dxfId="101" priority="198">
      <formula>AU77="Trung lập"</formula>
    </cfRule>
  </conditionalFormatting>
  <conditionalFormatting sqref="AU89">
    <cfRule type="expression" dxfId="100" priority="191">
      <formula>AU89="Tích cực"</formula>
    </cfRule>
    <cfRule type="expression" dxfId="99" priority="192">
      <formula>AU89="Tiêu cực"</formula>
    </cfRule>
    <cfRule type="expression" dxfId="98" priority="193">
      <formula>AU89="Trung lập"</formula>
    </cfRule>
  </conditionalFormatting>
  <conditionalFormatting sqref="AU96:AU101">
    <cfRule type="expression" dxfId="97" priority="78">
      <formula>AU96="Tích cực"</formula>
    </cfRule>
    <cfRule type="expression" dxfId="96" priority="79">
      <formula>AU96="Tiêu cực"</formula>
    </cfRule>
    <cfRule type="expression" dxfId="95" priority="80">
      <formula>AU96="Trung lập"</formula>
    </cfRule>
  </conditionalFormatting>
  <conditionalFormatting sqref="AU104:AU109">
    <cfRule type="expression" dxfId="94" priority="57">
      <formula>AU104="Tích cực"</formula>
    </cfRule>
    <cfRule type="expression" dxfId="93" priority="58">
      <formula>AU104="Tiêu cực"</formula>
    </cfRule>
    <cfRule type="expression" dxfId="92" priority="59">
      <formula>AU104="Trung lập"</formula>
    </cfRule>
  </conditionalFormatting>
  <conditionalFormatting sqref="AU112:AU117">
    <cfRule type="expression" dxfId="91" priority="42">
      <formula>AU112="Tích cực"</formula>
    </cfRule>
    <cfRule type="expression" dxfId="90" priority="43">
      <formula>AU112="Tiêu cực"</formula>
    </cfRule>
    <cfRule type="expression" dxfId="89" priority="44">
      <formula>AU112="Trung lập"</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C9A4-8E7D-4D96-8343-C9BD8ED63D1D}">
  <dimension ref="A1:L48"/>
  <sheetViews>
    <sheetView tabSelected="1" view="pageBreakPreview" topLeftCell="F24" zoomScale="130" zoomScaleNormal="100" zoomScaleSheetLayoutView="130" workbookViewId="0">
      <selection activeCell="S39" sqref="S39"/>
    </sheetView>
  </sheetViews>
  <sheetFormatPr defaultRowHeight="14.5" x14ac:dyDescent="0.35"/>
  <cols>
    <col min="1" max="1" width="106.81640625" customWidth="1"/>
    <col min="2" max="2" width="2.26953125" customWidth="1"/>
    <col min="3" max="3" width="20.08984375" customWidth="1"/>
    <col min="4" max="4" width="12" customWidth="1"/>
    <col min="5" max="5" width="14.26953125" customWidth="1"/>
    <col min="6" max="6" width="53.08984375" customWidth="1"/>
    <col min="7" max="7" width="2.26953125" customWidth="1"/>
    <col min="8" max="8" width="2.1796875" customWidth="1"/>
    <col min="9" max="9" width="23.81640625" customWidth="1"/>
    <col min="10" max="10" width="13.7265625" customWidth="1"/>
    <col min="11" max="11" width="13.7265625" style="116" customWidth="1"/>
    <col min="12" max="12" width="48.453125" customWidth="1"/>
    <col min="13" max="13" width="2.1796875" customWidth="1"/>
  </cols>
  <sheetData>
    <row r="1" spans="1:6" ht="409.5" customHeight="1" x14ac:dyDescent="0.35">
      <c r="A1" t="e" vm="1">
        <v>#VALUE!</v>
      </c>
    </row>
    <row r="2" spans="1:6" ht="15" customHeight="1" x14ac:dyDescent="0.35">
      <c r="A2" t="str">
        <f>"PHIÊN NGÀY " &amp; daily_8h45_comment!B5</f>
        <v>PHIÊN NGÀY 05/08/2025</v>
      </c>
      <c r="C2" s="76" t="s">
        <v>185</v>
      </c>
      <c r="D2" s="76"/>
      <c r="E2" s="76"/>
      <c r="F2" s="76"/>
    </row>
    <row r="3" spans="1:6" ht="15" customHeight="1" x14ac:dyDescent="0.35">
      <c r="C3" s="76"/>
      <c r="D3" s="76"/>
      <c r="E3" s="76"/>
      <c r="F3" s="76"/>
    </row>
    <row r="4" spans="1:6" ht="12" customHeight="1" x14ac:dyDescent="0.35"/>
    <row r="5" spans="1:6" ht="17.5" customHeight="1" x14ac:dyDescent="0.35">
      <c r="C5" s="102" t="s">
        <v>228</v>
      </c>
      <c r="D5" s="107" t="str">
        <f>daily_8h45_nntd!I2</f>
        <v>41I1F8000</v>
      </c>
    </row>
    <row r="6" spans="1:6" ht="15" customHeight="1" x14ac:dyDescent="0.35">
      <c r="A6" s="12"/>
      <c r="C6" s="108" t="s">
        <v>160</v>
      </c>
      <c r="D6" s="103">
        <f>daily_8h45_itd!L2</f>
        <v>49834</v>
      </c>
      <c r="E6" s="99"/>
    </row>
    <row r="7" spans="1:6" ht="15" customHeight="1" x14ac:dyDescent="0.35">
      <c r="C7" s="108" t="s">
        <v>161</v>
      </c>
      <c r="D7" s="103">
        <f>daily_8h45_itd!H2</f>
        <v>422913</v>
      </c>
      <c r="E7" s="99"/>
    </row>
    <row r="8" spans="1:6" ht="15" customHeight="1" x14ac:dyDescent="0.35">
      <c r="C8" s="108" t="s">
        <v>162</v>
      </c>
      <c r="D8" s="104">
        <f>daily_8h45_itd!K2</f>
        <v>36.3800048828125</v>
      </c>
      <c r="E8" s="12"/>
    </row>
    <row r="9" spans="1:6" ht="12" customHeight="1" x14ac:dyDescent="0.35">
      <c r="C9" s="109"/>
      <c r="D9" s="103"/>
      <c r="E9" s="99"/>
    </row>
    <row r="10" spans="1:6" ht="15" customHeight="1" x14ac:dyDescent="0.35">
      <c r="C10" s="108" t="s">
        <v>163</v>
      </c>
      <c r="D10" s="105">
        <f>daily_8h45_itd!F2</f>
        <v>1689.5999755859375</v>
      </c>
      <c r="E10" s="100"/>
    </row>
    <row r="11" spans="1:6" ht="15" customHeight="1" x14ac:dyDescent="0.35">
      <c r="C11" s="108" t="s">
        <v>47</v>
      </c>
      <c r="D11" s="104">
        <f>daily_8h45_itd!J2</f>
        <v>36.0999755859375</v>
      </c>
      <c r="E11" s="12"/>
    </row>
    <row r="12" spans="1:6" ht="15" customHeight="1" x14ac:dyDescent="0.35">
      <c r="C12" s="108" t="s">
        <v>48</v>
      </c>
      <c r="D12" s="106">
        <f>daily_8h45_itd!I2</f>
        <v>2.1832461799780767E-2</v>
      </c>
      <c r="E12" s="101"/>
    </row>
    <row r="13" spans="1:6" ht="12" customHeight="1" x14ac:dyDescent="0.35">
      <c r="C13" s="109"/>
      <c r="D13" s="103"/>
      <c r="E13" s="99"/>
    </row>
    <row r="14" spans="1:6" ht="15" customHeight="1" x14ac:dyDescent="0.35">
      <c r="C14" s="108" t="s">
        <v>164</v>
      </c>
      <c r="D14" s="105">
        <f>daily_8h45_itd!M2</f>
        <v>1613.530029296875</v>
      </c>
      <c r="E14" s="100"/>
    </row>
    <row r="15" spans="1:6" ht="15" customHeight="1" x14ac:dyDescent="0.35">
      <c r="C15" s="108" t="s">
        <v>165</v>
      </c>
      <c r="D15" s="105">
        <f>daily_8h45_itd!N2</f>
        <v>1698.52001953125</v>
      </c>
      <c r="E15" s="100"/>
    </row>
    <row r="16" spans="1:6" ht="15" customHeight="1" x14ac:dyDescent="0.35">
      <c r="C16" s="108" t="s">
        <v>166</v>
      </c>
      <c r="D16" s="105">
        <f>daily_8h45_itd!O2</f>
        <v>1599.9599609375</v>
      </c>
      <c r="E16" s="100"/>
    </row>
    <row r="17" spans="3:12" ht="15" customHeight="1" x14ac:dyDescent="0.35">
      <c r="C17" s="108" t="s">
        <v>167</v>
      </c>
      <c r="D17" s="105">
        <f>daily_8h45_itd!P2</f>
        <v>1637.5299886067708</v>
      </c>
      <c r="E17" s="100"/>
    </row>
    <row r="18" spans="3:12" ht="12" customHeight="1" x14ac:dyDescent="0.35">
      <c r="C18" s="109"/>
      <c r="D18" s="105"/>
      <c r="E18" s="100"/>
    </row>
    <row r="19" spans="3:12" ht="15" customHeight="1" x14ac:dyDescent="0.35">
      <c r="C19" s="108" t="s">
        <v>168</v>
      </c>
      <c r="D19" s="105">
        <f>daily_8h45_itd!Q2</f>
        <v>1618.760009765625</v>
      </c>
      <c r="E19" s="100"/>
    </row>
    <row r="20" spans="3:12" ht="15" customHeight="1" x14ac:dyDescent="0.35">
      <c r="C20" s="108" t="s">
        <v>169</v>
      </c>
      <c r="D20" s="105">
        <f>daily_8h45_itd!R2</f>
        <v>1698.52001953125</v>
      </c>
      <c r="E20" s="100"/>
    </row>
    <row r="21" spans="3:12" ht="15" customHeight="1" x14ac:dyDescent="0.35">
      <c r="C21" s="108" t="s">
        <v>170</v>
      </c>
      <c r="D21" s="105">
        <f>daily_8h45_itd!S2</f>
        <v>1466.969970703125</v>
      </c>
      <c r="E21" s="100"/>
    </row>
    <row r="22" spans="3:12" ht="15" customHeight="1" x14ac:dyDescent="0.35">
      <c r="C22" s="108" t="s">
        <v>171</v>
      </c>
      <c r="D22" s="105">
        <f>daily_8h45_itd!T2</f>
        <v>1593.5733235677083</v>
      </c>
      <c r="E22" s="100"/>
    </row>
    <row r="23" spans="3:12" ht="12" customHeight="1" x14ac:dyDescent="0.35">
      <c r="C23" s="24"/>
      <c r="D23" s="24"/>
      <c r="E23" s="24"/>
    </row>
    <row r="24" spans="3:12" ht="58" customHeight="1" x14ac:dyDescent="0.35">
      <c r="C24" s="98" t="str">
        <f>VLOOKUP("overall", daily_8h45_comment[], 2, 0)</f>
        <v>Trong phiên giao dịch ngày 05/08/2025, chỉ số VN30F1M mở cửa chịu áp lực ngay từ đầu, tuy nhiên nhanh chóng lấy lại đà tăng. Xu hướng tích cực chiếm ưu thế trong phần lớn phiên giao dịch, giúp chỉ số có lúc tăng mạnh hơn 102 điểm. Mặc dù có thời điểm giảm sâu, nỗ lực phục hồi cuối phiên đã giúp chỉ số bảo toàn thành quả, chốt phiên tại 1689.6 điểm.</v>
      </c>
      <c r="D24" s="98"/>
      <c r="E24" s="98"/>
      <c r="F24" s="98"/>
    </row>
    <row r="25" spans="3:12" ht="17.5" customHeight="1" thickBot="1" x14ac:dyDescent="0.4">
      <c r="C25" s="85" t="str">
        <f>"*Dữ liệu cập nhật lúc " &amp; daily_8h30_time!$A$2 &amp; " ngày " &amp; daily_8h30_time!$B$2</f>
        <v>*Dữ liệu cập nhật lúc 15:00 ngày 05/08/2025</v>
      </c>
      <c r="D25" s="85"/>
      <c r="E25" s="85"/>
      <c r="F25" s="85"/>
    </row>
    <row r="26" spans="3:12" ht="17.5" customHeight="1" x14ac:dyDescent="0.35">
      <c r="C26" s="40" t="str">
        <f>"BÁO CÁO CHIẾN LƯỢC HÀNG NGÀY | " &amp; $A$2</f>
        <v>BÁO CÁO CHIẾN LƯỢC HÀNG NGÀY | PHIÊN NGÀY 05/08/2025</v>
      </c>
      <c r="D26" s="10"/>
      <c r="E26" s="10"/>
      <c r="F26" s="10" t="s">
        <v>45</v>
      </c>
    </row>
    <row r="27" spans="3:12" x14ac:dyDescent="0.35">
      <c r="I27" s="76" t="s">
        <v>311</v>
      </c>
      <c r="J27" s="76"/>
      <c r="K27" s="76"/>
      <c r="L27" s="76"/>
    </row>
    <row r="28" spans="3:12" x14ac:dyDescent="0.35">
      <c r="I28" s="76"/>
      <c r="J28" s="76"/>
      <c r="K28" s="76"/>
      <c r="L28" s="76"/>
    </row>
    <row r="29" spans="3:12" ht="13.5" customHeight="1" x14ac:dyDescent="0.35"/>
    <row r="30" spans="3:12" ht="18" customHeight="1" x14ac:dyDescent="0.35">
      <c r="I30" s="125" t="s">
        <v>313</v>
      </c>
      <c r="J30" s="125"/>
    </row>
    <row r="31" spans="3:12" ht="20" customHeight="1" x14ac:dyDescent="0.35">
      <c r="I31" s="128" t="s">
        <v>315</v>
      </c>
      <c r="J31" s="124">
        <f>(-daily_8h45_nntd!D2+daily_8h45_nntd!E2)*10000/(-daily_8h45_nntd!B2+daily_8h45_nntd!C2)</f>
        <v>1690.6561975774894</v>
      </c>
      <c r="K31" s="124"/>
    </row>
    <row r="32" spans="3:12" s="116" customFormat="1" ht="20" customHeight="1" x14ac:dyDescent="0.35">
      <c r="I32" s="128" t="s">
        <v>314</v>
      </c>
      <c r="J32" s="123">
        <f>SUM(daily_8h45_nntd!F2:F21)</f>
        <v>-25619</v>
      </c>
      <c r="K32" s="123"/>
    </row>
    <row r="33" spans="9:12" s="116" customFormat="1" ht="20" customHeight="1" x14ac:dyDescent="0.35">
      <c r="I33" s="121" t="str">
        <f>"*Phiên giao dịch " &amp; TEXT(daily_8h45_nntd!A2, "dd/mm/yyyy") &amp;":"</f>
        <v>*Phiên giao dịch 05/08/2025:</v>
      </c>
      <c r="J33" s="121"/>
      <c r="K33" s="122"/>
    </row>
    <row r="34" spans="9:12" ht="20" customHeight="1" x14ac:dyDescent="0.35">
      <c r="I34" s="128" t="s">
        <v>308</v>
      </c>
      <c r="J34" s="123">
        <f>daily_8h45_nntd!C2</f>
        <v>9719</v>
      </c>
      <c r="K34" s="123"/>
    </row>
    <row r="35" spans="9:12" ht="20" customHeight="1" x14ac:dyDescent="0.35">
      <c r="I35" s="128" t="s">
        <v>310</v>
      </c>
      <c r="J35" s="123">
        <f>daily_8h45_nntd!B2</f>
        <v>-6380</v>
      </c>
      <c r="K35" s="123"/>
    </row>
    <row r="36" spans="9:12" ht="20" customHeight="1" x14ac:dyDescent="0.35">
      <c r="I36" s="128" t="s">
        <v>309</v>
      </c>
      <c r="J36" s="123">
        <f>daily_8h45_nntd!F2</f>
        <v>3339</v>
      </c>
      <c r="K36" s="123"/>
    </row>
    <row r="37" spans="9:12" s="116" customFormat="1" ht="20" customHeight="1" x14ac:dyDescent="0.35">
      <c r="I37" s="127" t="s">
        <v>312</v>
      </c>
      <c r="J37" s="127"/>
      <c r="K37" s="119"/>
    </row>
    <row r="38" spans="9:12" ht="20" customHeight="1" x14ac:dyDescent="0.35">
      <c r="I38" s="114"/>
      <c r="J38" s="115"/>
      <c r="K38" s="120"/>
    </row>
    <row r="39" spans="9:12" ht="18" customHeight="1" x14ac:dyDescent="0.35">
      <c r="I39" s="125" t="s">
        <v>316</v>
      </c>
      <c r="J39" s="125"/>
    </row>
    <row r="40" spans="9:12" ht="20" customHeight="1" x14ac:dyDescent="0.35">
      <c r="I40" s="128" t="s">
        <v>315</v>
      </c>
      <c r="J40" s="124">
        <f>(-daily_8h45_nntd!D22+daily_8h45_nntd!E22)*10000/(-daily_8h45_nntd!B22+daily_8h45_nntd!C22)</f>
        <v>1605.5294760010158</v>
      </c>
      <c r="K40" s="124"/>
    </row>
    <row r="41" spans="9:12" ht="20" customHeight="1" x14ac:dyDescent="0.35">
      <c r="I41" s="128" t="s">
        <v>314</v>
      </c>
      <c r="J41" s="123">
        <f>SUM(daily_8h45_nntd!F22:F41)</f>
        <v>-10218</v>
      </c>
      <c r="K41" s="123"/>
    </row>
    <row r="42" spans="9:12" ht="20" customHeight="1" x14ac:dyDescent="0.35">
      <c r="I42" s="121" t="str">
        <f>"*Phiên giao dịch " &amp; TEXT(daily_8h45_nntd!A22, "dd/mm/yyyy") &amp;":"</f>
        <v>*Phiên giao dịch 01/08/2025:</v>
      </c>
      <c r="J42" s="121"/>
      <c r="K42" s="122"/>
    </row>
    <row r="43" spans="9:12" ht="20" customHeight="1" x14ac:dyDescent="0.35">
      <c r="I43" s="128" t="s">
        <v>308</v>
      </c>
      <c r="J43" s="123">
        <f>daily_8h45_nntd!C22</f>
        <v>5892</v>
      </c>
      <c r="K43" s="123"/>
    </row>
    <row r="44" spans="9:12" ht="20" customHeight="1" x14ac:dyDescent="0.35">
      <c r="I44" s="128" t="s">
        <v>310</v>
      </c>
      <c r="J44" s="123">
        <f>daily_8h45_nntd!B22</f>
        <v>-5921</v>
      </c>
      <c r="K44" s="123"/>
    </row>
    <row r="45" spans="9:12" ht="20" customHeight="1" x14ac:dyDescent="0.35">
      <c r="I45" s="128" t="s">
        <v>309</v>
      </c>
      <c r="J45" s="123">
        <f>daily_8h45_nntd!F22</f>
        <v>-29</v>
      </c>
      <c r="K45" s="123"/>
    </row>
    <row r="46" spans="9:12" ht="20" customHeight="1" x14ac:dyDescent="0.35">
      <c r="I46" s="126" t="s">
        <v>307</v>
      </c>
      <c r="J46" s="126"/>
      <c r="K46" s="119"/>
    </row>
    <row r="47" spans="9:12" ht="17.5" customHeight="1" thickBot="1" x14ac:dyDescent="0.4">
      <c r="I47" s="85" t="str">
        <f>"*Dữ liệu cập nhật lúc " &amp; daily_8h30_time!$A$2 &amp; " ngày " &amp; daily_8h30_time!$B$2</f>
        <v>*Dữ liệu cập nhật lúc 15:00 ngày 05/08/2025</v>
      </c>
      <c r="J47" s="85"/>
      <c r="K47" s="85"/>
      <c r="L47" s="85"/>
    </row>
    <row r="48" spans="9:12" ht="17" customHeight="1" x14ac:dyDescent="0.35">
      <c r="I48" s="40" t="str">
        <f>"BÁO CÁO CHIẾN LƯỢC HÀNG NGÀY | " &amp; $A$2</f>
        <v>BÁO CÁO CHIẾN LƯỢC HÀNG NGÀY | PHIÊN NGÀY 05/08/2025</v>
      </c>
      <c r="J48" s="10"/>
      <c r="K48" s="118"/>
      <c r="L48" s="10" t="s">
        <v>56</v>
      </c>
    </row>
  </sheetData>
  <mergeCells count="11">
    <mergeCell ref="I47:L47"/>
    <mergeCell ref="I30:J30"/>
    <mergeCell ref="I37:J37"/>
    <mergeCell ref="I39:J39"/>
    <mergeCell ref="I46:J46"/>
    <mergeCell ref="I33:J33"/>
    <mergeCell ref="I42:J42"/>
    <mergeCell ref="C25:F25"/>
    <mergeCell ref="C2:F3"/>
    <mergeCell ref="C24:F24"/>
    <mergeCell ref="I27:L28"/>
  </mergeCells>
  <conditionalFormatting sqref="A6 J34:K36 J32:K32">
    <cfRule type="expression" dxfId="88" priority="35">
      <formula>A6&lt;0</formula>
    </cfRule>
    <cfRule type="expression" dxfId="87" priority="36">
      <formula>A6&gt;=0</formula>
    </cfRule>
  </conditionalFormatting>
  <conditionalFormatting sqref="D8:E8">
    <cfRule type="expression" dxfId="86" priority="33">
      <formula>D8&lt;0</formula>
    </cfRule>
    <cfRule type="expression" dxfId="85" priority="34">
      <formula>D8&gt;=0</formula>
    </cfRule>
  </conditionalFormatting>
  <conditionalFormatting sqref="D11:E11">
    <cfRule type="expression" dxfId="84" priority="31">
      <formula>D11&lt;0</formula>
    </cfRule>
    <cfRule type="expression" dxfId="83" priority="32">
      <formula>D11&gt;=0</formula>
    </cfRule>
  </conditionalFormatting>
  <conditionalFormatting sqref="D12:E12">
    <cfRule type="expression" dxfId="82" priority="29">
      <formula>D12&lt;0</formula>
    </cfRule>
    <cfRule type="expression" dxfId="81" priority="30">
      <formula>D12&gt;=0</formula>
    </cfRule>
  </conditionalFormatting>
  <conditionalFormatting sqref="J43:K45 J41:K41">
    <cfRule type="expression" dxfId="80" priority="1">
      <formula>J41&lt;0</formula>
    </cfRule>
    <cfRule type="expression" dxfId="79" priority="2">
      <formula>J41&gt;=0</formula>
    </cfRule>
  </conditionalFormatting>
  <printOptions horizontalCentered="1" verticalCentered="1"/>
  <pageMargins left="0" right="0" top="0" bottom="0" header="0" footer="0"/>
  <pageSetup paperSize="11" scale="10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1341-3EC8-4912-9CD6-C1076E5C5086}">
  <dimension ref="A1:I41"/>
  <sheetViews>
    <sheetView workbookViewId="0">
      <selection activeCell="C52" sqref="C52"/>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 min="9" max="9" width="9.26953125" bestFit="1" customWidth="1"/>
  </cols>
  <sheetData>
    <row r="1" spans="1:9" x14ac:dyDescent="0.35">
      <c r="A1" t="s">
        <v>27</v>
      </c>
      <c r="B1" t="s">
        <v>151</v>
      </c>
      <c r="C1" t="s">
        <v>152</v>
      </c>
      <c r="D1" t="s">
        <v>153</v>
      </c>
      <c r="E1" t="s">
        <v>154</v>
      </c>
      <c r="F1" t="s">
        <v>155</v>
      </c>
      <c r="G1" t="s">
        <v>156</v>
      </c>
      <c r="H1" t="s">
        <v>31</v>
      </c>
      <c r="I1" t="s">
        <v>19</v>
      </c>
    </row>
    <row r="2" spans="1:9" x14ac:dyDescent="0.35">
      <c r="A2" s="1">
        <v>45874</v>
      </c>
      <c r="B2">
        <v>-6380</v>
      </c>
      <c r="C2">
        <v>9719</v>
      </c>
      <c r="D2">
        <v>-1076.7006433280001</v>
      </c>
      <c r="E2">
        <v>1645.086769152</v>
      </c>
      <c r="F2">
        <v>3339</v>
      </c>
      <c r="G2">
        <v>568.38612582399992</v>
      </c>
      <c r="H2" s="97" t="s">
        <v>157</v>
      </c>
      <c r="I2" s="97" t="s">
        <v>158</v>
      </c>
    </row>
    <row r="3" spans="1:9" x14ac:dyDescent="0.35">
      <c r="A3" s="1">
        <v>45873</v>
      </c>
      <c r="B3">
        <v>-7159</v>
      </c>
      <c r="C3">
        <v>7959</v>
      </c>
      <c r="D3">
        <v>-1164.463833088</v>
      </c>
      <c r="E3">
        <v>1294.5897553919999</v>
      </c>
      <c r="F3">
        <v>800</v>
      </c>
      <c r="G3">
        <v>130.12592230399991</v>
      </c>
      <c r="H3" s="97" t="s">
        <v>157</v>
      </c>
      <c r="I3" s="97" t="s">
        <v>158</v>
      </c>
    </row>
    <row r="4" spans="1:9" x14ac:dyDescent="0.35">
      <c r="A4" s="1">
        <v>45870</v>
      </c>
      <c r="B4">
        <v>-5171</v>
      </c>
      <c r="C4">
        <v>6777</v>
      </c>
      <c r="D4">
        <v>-829.82928384000002</v>
      </c>
      <c r="E4">
        <v>1087.5561574400001</v>
      </c>
      <c r="F4">
        <v>1606</v>
      </c>
      <c r="G4">
        <v>257.72687360000009</v>
      </c>
      <c r="H4" s="97" t="s">
        <v>157</v>
      </c>
      <c r="I4" s="97" t="s">
        <v>158</v>
      </c>
    </row>
    <row r="5" spans="1:9" x14ac:dyDescent="0.35">
      <c r="A5" s="1">
        <v>45869</v>
      </c>
      <c r="B5">
        <v>-8503</v>
      </c>
      <c r="C5">
        <v>7987</v>
      </c>
      <c r="D5">
        <v>-1368.887918592</v>
      </c>
      <c r="E5">
        <v>1285.8177617920001</v>
      </c>
      <c r="F5">
        <v>-516</v>
      </c>
      <c r="G5">
        <v>-83.07015679999995</v>
      </c>
      <c r="H5" s="97" t="s">
        <v>157</v>
      </c>
      <c r="I5" s="97" t="s">
        <v>158</v>
      </c>
    </row>
    <row r="6" spans="1:9" x14ac:dyDescent="0.35">
      <c r="A6" s="1">
        <v>45868</v>
      </c>
      <c r="B6">
        <v>-7077</v>
      </c>
      <c r="C6">
        <v>7050</v>
      </c>
      <c r="D6">
        <v>-1147.427094528</v>
      </c>
      <c r="E6">
        <v>1143.0494208</v>
      </c>
      <c r="F6">
        <v>-27</v>
      </c>
      <c r="G6">
        <v>-4.3776737279999907</v>
      </c>
      <c r="H6" s="97" t="s">
        <v>157</v>
      </c>
      <c r="I6" s="97" t="s">
        <v>158</v>
      </c>
    </row>
    <row r="7" spans="1:9" x14ac:dyDescent="0.35">
      <c r="A7" s="1">
        <v>45867</v>
      </c>
      <c r="B7">
        <v>-9886</v>
      </c>
      <c r="C7">
        <v>7918</v>
      </c>
      <c r="D7">
        <v>-1644.8563445760001</v>
      </c>
      <c r="E7">
        <v>1317.4158131199999</v>
      </c>
      <c r="F7">
        <v>-1968</v>
      </c>
      <c r="G7">
        <v>-327.44053145600014</v>
      </c>
      <c r="H7" s="97" t="s">
        <v>157</v>
      </c>
      <c r="I7" s="97" t="s">
        <v>158</v>
      </c>
    </row>
    <row r="8" spans="1:9" x14ac:dyDescent="0.35">
      <c r="A8" s="1">
        <v>45866</v>
      </c>
      <c r="B8">
        <v>-4466</v>
      </c>
      <c r="C8">
        <v>4708</v>
      </c>
      <c r="D8">
        <v>-751.26584115200001</v>
      </c>
      <c r="E8">
        <v>791.97483827200006</v>
      </c>
      <c r="F8">
        <v>242</v>
      </c>
      <c r="G8">
        <v>40.708997120000049</v>
      </c>
      <c r="H8" s="97" t="s">
        <v>157</v>
      </c>
      <c r="I8" s="97" t="s">
        <v>158</v>
      </c>
    </row>
    <row r="9" spans="1:9" x14ac:dyDescent="0.35">
      <c r="A9" s="1">
        <v>45863</v>
      </c>
      <c r="B9">
        <v>-6057</v>
      </c>
      <c r="C9">
        <v>5658</v>
      </c>
      <c r="D9">
        <v>-1005.809303552</v>
      </c>
      <c r="E9">
        <v>939.55247308800006</v>
      </c>
      <c r="F9">
        <v>-399</v>
      </c>
      <c r="G9">
        <v>-66.256830463999904</v>
      </c>
      <c r="H9" s="97" t="s">
        <v>157</v>
      </c>
      <c r="I9" s="97" t="s">
        <v>158</v>
      </c>
    </row>
    <row r="10" spans="1:9" x14ac:dyDescent="0.35">
      <c r="A10" s="1">
        <v>45862</v>
      </c>
      <c r="B10">
        <v>-6121</v>
      </c>
      <c r="C10">
        <v>5803</v>
      </c>
      <c r="D10">
        <v>-1009.387372544</v>
      </c>
      <c r="E10">
        <v>956.94736588800004</v>
      </c>
      <c r="F10">
        <v>-318</v>
      </c>
      <c r="G10">
        <v>-52.440006655999923</v>
      </c>
      <c r="H10" s="97" t="s">
        <v>157</v>
      </c>
      <c r="I10" s="97" t="s">
        <v>158</v>
      </c>
    </row>
    <row r="11" spans="1:9" x14ac:dyDescent="0.35">
      <c r="A11" s="1">
        <v>45861</v>
      </c>
      <c r="B11">
        <v>-6062</v>
      </c>
      <c r="C11">
        <v>5915</v>
      </c>
      <c r="D11">
        <v>-1002.45602304</v>
      </c>
      <c r="E11">
        <v>978.14701670399995</v>
      </c>
      <c r="F11">
        <v>-147</v>
      </c>
      <c r="G11">
        <v>-24.309006336000039</v>
      </c>
      <c r="H11" s="97" t="s">
        <v>157</v>
      </c>
      <c r="I11" s="97" t="s">
        <v>158</v>
      </c>
    </row>
    <row r="12" spans="1:9" x14ac:dyDescent="0.35">
      <c r="A12" s="1">
        <v>45860</v>
      </c>
      <c r="B12">
        <v>-11748</v>
      </c>
      <c r="C12">
        <v>7062</v>
      </c>
      <c r="D12">
        <v>-1912.126308352</v>
      </c>
      <c r="E12">
        <v>1149.4242385919999</v>
      </c>
      <c r="F12">
        <v>-4686</v>
      </c>
      <c r="G12">
        <v>-762.70206976000009</v>
      </c>
      <c r="H12" s="97" t="s">
        <v>157</v>
      </c>
      <c r="I12" s="97" t="s">
        <v>158</v>
      </c>
    </row>
    <row r="13" spans="1:9" x14ac:dyDescent="0.35">
      <c r="A13" s="1">
        <v>45859</v>
      </c>
      <c r="B13">
        <v>-11448</v>
      </c>
      <c r="C13">
        <v>7507</v>
      </c>
      <c r="D13">
        <v>-1874.4412733439999</v>
      </c>
      <c r="E13">
        <v>1229.160579072</v>
      </c>
      <c r="F13">
        <v>-3941</v>
      </c>
      <c r="G13">
        <v>-645.28069427199989</v>
      </c>
      <c r="H13" s="97" t="s">
        <v>157</v>
      </c>
      <c r="I13" s="97" t="s">
        <v>158</v>
      </c>
    </row>
    <row r="14" spans="1:9" x14ac:dyDescent="0.35">
      <c r="A14" s="1">
        <v>45856</v>
      </c>
      <c r="B14">
        <v>-6017</v>
      </c>
      <c r="C14">
        <v>15866</v>
      </c>
      <c r="D14">
        <v>-980.83877683200001</v>
      </c>
      <c r="E14">
        <v>2586.3365591040001</v>
      </c>
      <c r="F14">
        <v>9849</v>
      </c>
      <c r="G14">
        <v>1605.4977822720002</v>
      </c>
      <c r="H14" s="97" t="s">
        <v>157</v>
      </c>
      <c r="I14" s="97" t="s">
        <v>158</v>
      </c>
    </row>
    <row r="15" spans="1:9" x14ac:dyDescent="0.35">
      <c r="A15" s="1">
        <v>45855</v>
      </c>
      <c r="B15">
        <v>-15399</v>
      </c>
      <c r="C15">
        <v>3580</v>
      </c>
      <c r="D15">
        <v>-2514.3921868799998</v>
      </c>
      <c r="E15">
        <v>584.57096191999995</v>
      </c>
      <c r="F15">
        <v>-11819</v>
      </c>
      <c r="G15">
        <v>-1929.8212249599999</v>
      </c>
      <c r="H15" s="97" t="s">
        <v>157</v>
      </c>
      <c r="I15" s="97" t="s">
        <v>158</v>
      </c>
    </row>
    <row r="16" spans="1:9" x14ac:dyDescent="0.35">
      <c r="A16" s="1">
        <v>45854</v>
      </c>
      <c r="B16">
        <v>-10944</v>
      </c>
      <c r="C16">
        <v>5181</v>
      </c>
      <c r="D16">
        <v>-1753.8872770559999</v>
      </c>
      <c r="E16">
        <v>828.82501017599998</v>
      </c>
      <c r="F16">
        <v>-5763</v>
      </c>
      <c r="G16">
        <v>-925.06226687999992</v>
      </c>
      <c r="H16" s="97" t="s">
        <v>157</v>
      </c>
      <c r="I16" s="97" t="s">
        <v>158</v>
      </c>
    </row>
    <row r="17" spans="1:9" x14ac:dyDescent="0.35">
      <c r="A17" s="1">
        <v>45853</v>
      </c>
      <c r="B17">
        <v>-6636</v>
      </c>
      <c r="C17">
        <v>2174</v>
      </c>
      <c r="D17">
        <v>-1064.5426667520001</v>
      </c>
      <c r="E17">
        <v>348.75162624000001</v>
      </c>
      <c r="F17">
        <v>-4462</v>
      </c>
      <c r="G17">
        <v>-715.79104051200011</v>
      </c>
      <c r="H17" s="97" t="s">
        <v>157</v>
      </c>
      <c r="I17" s="97" t="s">
        <v>158</v>
      </c>
    </row>
    <row r="18" spans="1:9" x14ac:dyDescent="0.35">
      <c r="A18" s="1">
        <v>45852</v>
      </c>
      <c r="B18">
        <v>-8006</v>
      </c>
      <c r="C18">
        <v>8405</v>
      </c>
      <c r="D18">
        <v>-1276.9448427520001</v>
      </c>
      <c r="E18">
        <v>1340.5846241280001</v>
      </c>
      <c r="F18">
        <v>399</v>
      </c>
      <c r="G18">
        <v>63.639781375999974</v>
      </c>
      <c r="H18" s="97" t="s">
        <v>157</v>
      </c>
      <c r="I18" s="97" t="s">
        <v>158</v>
      </c>
    </row>
    <row r="19" spans="1:9" x14ac:dyDescent="0.35">
      <c r="A19" s="1">
        <v>45849</v>
      </c>
      <c r="B19">
        <v>-11317</v>
      </c>
      <c r="C19">
        <v>4027</v>
      </c>
      <c r="D19">
        <v>-1793.969750016</v>
      </c>
      <c r="E19">
        <v>638.35963391999996</v>
      </c>
      <c r="F19">
        <v>-7290</v>
      </c>
      <c r="G19">
        <v>-1155.6101160960002</v>
      </c>
      <c r="H19" s="97" t="s">
        <v>157</v>
      </c>
      <c r="I19" s="97" t="s">
        <v>158</v>
      </c>
    </row>
    <row r="20" spans="1:9" x14ac:dyDescent="0.35">
      <c r="A20" s="1">
        <v>45848</v>
      </c>
      <c r="B20">
        <v>-4276</v>
      </c>
      <c r="C20">
        <v>5939</v>
      </c>
      <c r="D20">
        <v>-662.19684659200004</v>
      </c>
      <c r="E20">
        <v>919.73504204799997</v>
      </c>
      <c r="F20">
        <v>1663</v>
      </c>
      <c r="G20">
        <v>257.53819545599993</v>
      </c>
      <c r="H20" s="97" t="s">
        <v>157</v>
      </c>
      <c r="I20" s="97" t="s">
        <v>158</v>
      </c>
    </row>
    <row r="21" spans="1:9" x14ac:dyDescent="0.35">
      <c r="A21" s="1">
        <v>45847</v>
      </c>
      <c r="B21">
        <v>-8423</v>
      </c>
      <c r="C21">
        <v>6242</v>
      </c>
      <c r="D21">
        <v>-1285.4320168960001</v>
      </c>
      <c r="E21">
        <v>952.59013939199997</v>
      </c>
      <c r="F21">
        <v>-2181</v>
      </c>
      <c r="G21">
        <v>-332.84187750400008</v>
      </c>
      <c r="H21" s="97" t="s">
        <v>157</v>
      </c>
      <c r="I21" s="97" t="s">
        <v>158</v>
      </c>
    </row>
    <row r="22" spans="1:9" x14ac:dyDescent="0.35">
      <c r="A22" s="1">
        <v>45870</v>
      </c>
      <c r="B22">
        <v>-5921</v>
      </c>
      <c r="C22">
        <v>5892</v>
      </c>
      <c r="D22">
        <v>-950.16317000000004</v>
      </c>
      <c r="E22">
        <v>946.44880000000001</v>
      </c>
      <c r="F22">
        <v>-29</v>
      </c>
      <c r="G22">
        <v>-3.7143699999999997</v>
      </c>
      <c r="H22" s="97" t="s">
        <v>159</v>
      </c>
      <c r="I22" s="97" t="s">
        <v>158</v>
      </c>
    </row>
    <row r="23" spans="1:9" x14ac:dyDescent="0.35">
      <c r="A23" s="1">
        <v>45869</v>
      </c>
      <c r="B23">
        <v>-4007</v>
      </c>
      <c r="C23">
        <v>6327</v>
      </c>
      <c r="D23">
        <v>-644.04439000000002</v>
      </c>
      <c r="E23">
        <v>1017.92678</v>
      </c>
      <c r="F23">
        <v>2320</v>
      </c>
      <c r="G23">
        <v>373.88238999999999</v>
      </c>
      <c r="H23" s="97" t="s">
        <v>159</v>
      </c>
      <c r="I23" s="97" t="s">
        <v>158</v>
      </c>
    </row>
    <row r="24" spans="1:9" x14ac:dyDescent="0.35">
      <c r="A24" s="1">
        <v>45868</v>
      </c>
      <c r="B24">
        <v>-5845</v>
      </c>
      <c r="C24">
        <v>8764</v>
      </c>
      <c r="D24">
        <v>-949.20034999999996</v>
      </c>
      <c r="E24">
        <v>1421.9955500000001</v>
      </c>
      <c r="F24">
        <v>2919</v>
      </c>
      <c r="G24">
        <v>472.79520000000002</v>
      </c>
      <c r="H24" s="97" t="s">
        <v>159</v>
      </c>
      <c r="I24" s="97" t="s">
        <v>158</v>
      </c>
    </row>
    <row r="25" spans="1:9" x14ac:dyDescent="0.35">
      <c r="A25" s="1">
        <v>45867</v>
      </c>
      <c r="B25">
        <v>-14406</v>
      </c>
      <c r="C25">
        <v>14213</v>
      </c>
      <c r="D25">
        <v>-2398.92112</v>
      </c>
      <c r="E25">
        <v>2368.5058799999997</v>
      </c>
      <c r="F25">
        <v>-193</v>
      </c>
      <c r="G25">
        <v>-30.415240000000001</v>
      </c>
      <c r="H25" s="97" t="s">
        <v>159</v>
      </c>
      <c r="I25" s="97" t="s">
        <v>158</v>
      </c>
    </row>
    <row r="26" spans="1:9" x14ac:dyDescent="0.35">
      <c r="A26" s="1">
        <v>45866</v>
      </c>
      <c r="B26">
        <v>-8160</v>
      </c>
      <c r="C26">
        <v>9034</v>
      </c>
      <c r="D26">
        <v>-1375.5796200000002</v>
      </c>
      <c r="E26">
        <v>1517.2378999999999</v>
      </c>
      <c r="F26">
        <v>874</v>
      </c>
      <c r="G26">
        <v>141.65827999999999</v>
      </c>
      <c r="H26" s="97" t="s">
        <v>159</v>
      </c>
      <c r="I26" s="97" t="s">
        <v>158</v>
      </c>
    </row>
    <row r="27" spans="1:9" x14ac:dyDescent="0.35">
      <c r="A27" s="1">
        <v>45863</v>
      </c>
      <c r="B27">
        <v>-4688</v>
      </c>
      <c r="C27">
        <v>5802</v>
      </c>
      <c r="D27">
        <v>-780.83193999999992</v>
      </c>
      <c r="E27">
        <v>962.49956999999995</v>
      </c>
      <c r="F27">
        <v>1114</v>
      </c>
      <c r="G27">
        <v>181.66763</v>
      </c>
      <c r="H27" s="97" t="s">
        <v>159</v>
      </c>
      <c r="I27" s="97" t="s">
        <v>158</v>
      </c>
    </row>
    <row r="28" spans="1:9" x14ac:dyDescent="0.35">
      <c r="A28" s="1">
        <v>45862</v>
      </c>
      <c r="B28">
        <v>-5034</v>
      </c>
      <c r="C28">
        <v>4925</v>
      </c>
      <c r="D28">
        <v>-829.19343000000003</v>
      </c>
      <c r="E28">
        <v>811.41056999999989</v>
      </c>
      <c r="F28">
        <v>-109</v>
      </c>
      <c r="G28">
        <v>-17.782859999999999</v>
      </c>
      <c r="H28" s="97" t="s">
        <v>159</v>
      </c>
      <c r="I28" s="97" t="s">
        <v>158</v>
      </c>
    </row>
    <row r="29" spans="1:9" x14ac:dyDescent="0.35">
      <c r="A29" s="1">
        <v>45861</v>
      </c>
      <c r="B29">
        <v>-4473</v>
      </c>
      <c r="C29">
        <v>4479</v>
      </c>
      <c r="D29">
        <v>-739.40015000000005</v>
      </c>
      <c r="E29">
        <v>739.98824999999999</v>
      </c>
      <c r="F29">
        <v>6</v>
      </c>
      <c r="G29">
        <v>0.58810000000000007</v>
      </c>
      <c r="H29" s="97" t="s">
        <v>159</v>
      </c>
      <c r="I29" s="97" t="s">
        <v>158</v>
      </c>
    </row>
    <row r="30" spans="1:9" x14ac:dyDescent="0.35">
      <c r="A30" s="1">
        <v>45860</v>
      </c>
      <c r="B30">
        <v>-6188</v>
      </c>
      <c r="C30">
        <v>1802</v>
      </c>
      <c r="D30">
        <v>-1014.26735</v>
      </c>
      <c r="E30">
        <v>292.33875</v>
      </c>
      <c r="F30">
        <v>-4386</v>
      </c>
      <c r="G30">
        <v>-721.92859999999996</v>
      </c>
      <c r="H30" s="97" t="s">
        <v>159</v>
      </c>
      <c r="I30" s="97" t="s">
        <v>158</v>
      </c>
    </row>
    <row r="31" spans="1:9" x14ac:dyDescent="0.35">
      <c r="A31" s="1">
        <v>45859</v>
      </c>
      <c r="B31">
        <v>-3486</v>
      </c>
      <c r="C31">
        <v>3903</v>
      </c>
      <c r="D31">
        <v>-569.60658000000001</v>
      </c>
      <c r="E31">
        <v>639.23729000000003</v>
      </c>
      <c r="F31">
        <v>417</v>
      </c>
      <c r="G31">
        <v>69.630710000000008</v>
      </c>
      <c r="H31" s="97" t="s">
        <v>159</v>
      </c>
      <c r="I31" s="97" t="s">
        <v>158</v>
      </c>
    </row>
    <row r="32" spans="1:9" x14ac:dyDescent="0.35">
      <c r="A32" s="1">
        <v>45856</v>
      </c>
      <c r="B32">
        <v>-6259</v>
      </c>
      <c r="C32">
        <v>5520</v>
      </c>
      <c r="D32">
        <v>-1019.30917</v>
      </c>
      <c r="E32">
        <v>900.14142000000004</v>
      </c>
      <c r="F32">
        <v>-739</v>
      </c>
      <c r="G32">
        <v>-119.16775</v>
      </c>
      <c r="H32" s="97" t="s">
        <v>159</v>
      </c>
      <c r="I32" s="97" t="s">
        <v>158</v>
      </c>
    </row>
    <row r="33" spans="1:9" x14ac:dyDescent="0.35">
      <c r="A33" s="1">
        <v>45855</v>
      </c>
      <c r="B33">
        <v>-10723</v>
      </c>
      <c r="C33">
        <v>2959</v>
      </c>
      <c r="D33">
        <v>-1743.60169</v>
      </c>
      <c r="E33">
        <v>479.47384999999997</v>
      </c>
      <c r="F33">
        <v>-7764</v>
      </c>
      <c r="G33">
        <v>-1264.1278400000001</v>
      </c>
      <c r="H33" s="97" t="s">
        <v>159</v>
      </c>
      <c r="I33" s="97" t="s">
        <v>158</v>
      </c>
    </row>
    <row r="34" spans="1:9" x14ac:dyDescent="0.35">
      <c r="A34" s="1">
        <v>45854</v>
      </c>
      <c r="B34">
        <v>-1783</v>
      </c>
      <c r="C34">
        <v>100</v>
      </c>
      <c r="D34">
        <v>-282.94051999999999</v>
      </c>
      <c r="E34">
        <v>15.885</v>
      </c>
      <c r="F34">
        <v>-1683</v>
      </c>
      <c r="G34">
        <v>-267.05552</v>
      </c>
      <c r="H34" s="97" t="s">
        <v>159</v>
      </c>
      <c r="I34" s="97" t="s">
        <v>158</v>
      </c>
    </row>
    <row r="35" spans="1:9" x14ac:dyDescent="0.35">
      <c r="A35" s="1">
        <v>45853</v>
      </c>
      <c r="B35">
        <v>-296</v>
      </c>
      <c r="C35">
        <v>5</v>
      </c>
      <c r="D35">
        <v>-47.13503</v>
      </c>
      <c r="E35">
        <v>0.79649999999999999</v>
      </c>
      <c r="F35">
        <v>-291</v>
      </c>
      <c r="G35">
        <v>-46.338529999999999</v>
      </c>
      <c r="H35" s="97" t="s">
        <v>159</v>
      </c>
      <c r="I35" s="97" t="s">
        <v>158</v>
      </c>
    </row>
    <row r="36" spans="1:9" x14ac:dyDescent="0.35">
      <c r="A36" s="1">
        <v>45852</v>
      </c>
      <c r="B36">
        <v>-788</v>
      </c>
      <c r="C36">
        <v>52</v>
      </c>
      <c r="D36">
        <v>-124.89538</v>
      </c>
      <c r="E36">
        <v>8.2369699999999995</v>
      </c>
      <c r="F36">
        <v>-736</v>
      </c>
      <c r="G36">
        <v>-116.65841</v>
      </c>
      <c r="H36" s="97" t="s">
        <v>159</v>
      </c>
      <c r="I36" s="97" t="s">
        <v>158</v>
      </c>
    </row>
    <row r="37" spans="1:9" x14ac:dyDescent="0.35">
      <c r="A37" s="1">
        <v>45849</v>
      </c>
      <c r="B37">
        <v>-108</v>
      </c>
      <c r="C37">
        <v>16</v>
      </c>
      <c r="D37">
        <v>-17.091900000000003</v>
      </c>
      <c r="E37">
        <v>2.5070199999999998</v>
      </c>
      <c r="F37">
        <v>-92</v>
      </c>
      <c r="G37">
        <v>-14.58488</v>
      </c>
      <c r="H37" s="97" t="s">
        <v>159</v>
      </c>
      <c r="I37" s="97" t="s">
        <v>158</v>
      </c>
    </row>
    <row r="38" spans="1:9" x14ac:dyDescent="0.35">
      <c r="A38" s="1">
        <v>45848</v>
      </c>
      <c r="B38">
        <v>-357</v>
      </c>
      <c r="C38">
        <v>90</v>
      </c>
      <c r="D38">
        <v>-54.75676</v>
      </c>
      <c r="E38">
        <v>13.910530000000001</v>
      </c>
      <c r="F38">
        <v>-267</v>
      </c>
      <c r="G38">
        <v>-40.846230000000006</v>
      </c>
      <c r="H38" s="97" t="s">
        <v>159</v>
      </c>
      <c r="I38" s="97" t="s">
        <v>158</v>
      </c>
    </row>
    <row r="39" spans="1:9" x14ac:dyDescent="0.35">
      <c r="A39" s="1">
        <v>45847</v>
      </c>
      <c r="B39">
        <v>-892</v>
      </c>
      <c r="C39">
        <v>37</v>
      </c>
      <c r="D39">
        <v>-135.69177999999999</v>
      </c>
      <c r="E39">
        <v>5.6399799999999995</v>
      </c>
      <c r="F39">
        <v>-855</v>
      </c>
      <c r="G39">
        <v>-130.05180000000001</v>
      </c>
      <c r="H39" s="97" t="s">
        <v>159</v>
      </c>
      <c r="I39" s="97" t="s">
        <v>158</v>
      </c>
    </row>
    <row r="40" spans="1:9" x14ac:dyDescent="0.35">
      <c r="A40" s="1">
        <v>45846</v>
      </c>
      <c r="B40">
        <v>-497</v>
      </c>
      <c r="C40">
        <v>15</v>
      </c>
      <c r="D40">
        <v>-74.209369999999993</v>
      </c>
      <c r="E40">
        <v>2.25102</v>
      </c>
      <c r="F40">
        <v>-482</v>
      </c>
      <c r="G40">
        <v>-71.95835000000001</v>
      </c>
      <c r="H40" s="97" t="s">
        <v>159</v>
      </c>
      <c r="I40" s="97" t="s">
        <v>158</v>
      </c>
    </row>
    <row r="41" spans="1:9" x14ac:dyDescent="0.35">
      <c r="A41" s="1">
        <v>45845</v>
      </c>
      <c r="B41">
        <v>-247</v>
      </c>
      <c r="C41">
        <v>5</v>
      </c>
      <c r="D41">
        <v>-36.534150000000004</v>
      </c>
      <c r="E41">
        <v>0.73933000000000004</v>
      </c>
      <c r="F41">
        <v>-242</v>
      </c>
      <c r="G41">
        <v>-35.794820000000001</v>
      </c>
      <c r="H41" s="97" t="s">
        <v>159</v>
      </c>
      <c r="I41" s="97" t="s">
        <v>158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8BEE4-8B4C-4AF0-9590-9E454DB3A112}">
  <dimension ref="A1:T273"/>
  <sheetViews>
    <sheetView workbookViewId="0">
      <selection activeCell="R256" sqref="R256"/>
    </sheetView>
  </sheetViews>
  <sheetFormatPr defaultRowHeight="14.5" x14ac:dyDescent="0.35"/>
  <cols>
    <col min="1" max="1" width="15.54296875" bestFit="1" customWidth="1"/>
    <col min="2" max="2" width="8.81640625" bestFit="1" customWidth="1"/>
    <col min="3" max="6" width="11.81640625" bestFit="1" customWidth="1"/>
    <col min="7" max="7" width="9.26953125" bestFit="1" customWidth="1"/>
    <col min="8" max="8" width="13.81640625" bestFit="1" customWidth="1"/>
    <col min="9" max="9" width="12.6328125" bestFit="1" customWidth="1"/>
    <col min="10" max="11" width="12.453125" bestFit="1" customWidth="1"/>
    <col min="12" max="12" width="14.90625" bestFit="1" customWidth="1"/>
    <col min="13" max="13" width="12.81640625" bestFit="1" customWidth="1"/>
    <col min="14" max="14" width="16.90625" bestFit="1" customWidth="1"/>
    <col min="15" max="15" width="16.36328125" bestFit="1" customWidth="1"/>
    <col min="16" max="16" width="12.81640625" bestFit="1" customWidth="1"/>
    <col min="17" max="17" width="14" bestFit="1" customWidth="1"/>
    <col min="18" max="18" width="18.08984375" bestFit="1" customWidth="1"/>
    <col min="19" max="19" width="17.54296875" bestFit="1" customWidth="1"/>
    <col min="20" max="20" width="14" customWidth="1"/>
    <col min="21" max="21" width="14" bestFit="1" customWidth="1"/>
    <col min="22" max="22" width="11.81640625" bestFit="1" customWidth="1"/>
  </cols>
  <sheetData>
    <row r="1" spans="1:20" x14ac:dyDescent="0.35">
      <c r="A1" t="s">
        <v>27</v>
      </c>
      <c r="B1" t="s">
        <v>19</v>
      </c>
      <c r="C1" t="s">
        <v>135</v>
      </c>
      <c r="D1" t="s">
        <v>136</v>
      </c>
      <c r="E1" t="s">
        <v>137</v>
      </c>
      <c r="F1" t="s">
        <v>28</v>
      </c>
      <c r="G1" t="s">
        <v>138</v>
      </c>
      <c r="H1" t="s">
        <v>181</v>
      </c>
      <c r="I1" t="s">
        <v>139</v>
      </c>
      <c r="J1" t="s">
        <v>140</v>
      </c>
      <c r="K1" t="s">
        <v>141</v>
      </c>
      <c r="L1" t="s">
        <v>180</v>
      </c>
      <c r="M1" t="s">
        <v>172</v>
      </c>
      <c r="N1" t="s">
        <v>173</v>
      </c>
      <c r="O1" t="s">
        <v>174</v>
      </c>
      <c r="P1" t="s">
        <v>175</v>
      </c>
      <c r="Q1" t="s">
        <v>176</v>
      </c>
      <c r="R1" t="s">
        <v>177</v>
      </c>
      <c r="S1" t="s">
        <v>178</v>
      </c>
      <c r="T1" t="s">
        <v>179</v>
      </c>
    </row>
    <row r="2" spans="1:20" x14ac:dyDescent="0.35">
      <c r="A2" s="1">
        <v>45874.625</v>
      </c>
      <c r="B2" s="97" t="s">
        <v>39</v>
      </c>
      <c r="C2">
        <v>1689.5999755859375</v>
      </c>
      <c r="D2">
        <v>1737.699951171875</v>
      </c>
      <c r="E2">
        <v>1635</v>
      </c>
      <c r="F2">
        <v>1689.5999755859375</v>
      </c>
      <c r="G2">
        <v>0</v>
      </c>
      <c r="H2">
        <v>422913</v>
      </c>
      <c r="I2">
        <v>2.1832461799780767E-2</v>
      </c>
      <c r="J2">
        <v>36.0999755859375</v>
      </c>
      <c r="K2">
        <v>36.3800048828125</v>
      </c>
      <c r="L2">
        <v>49834</v>
      </c>
      <c r="M2">
        <v>1613.530029296875</v>
      </c>
      <c r="N2">
        <v>1698.52001953125</v>
      </c>
      <c r="O2">
        <v>1599.9599609375</v>
      </c>
      <c r="P2">
        <v>1637.5299886067708</v>
      </c>
      <c r="Q2">
        <v>1618.760009765625</v>
      </c>
      <c r="R2">
        <v>1698.52001953125</v>
      </c>
      <c r="S2">
        <v>1466.969970703125</v>
      </c>
      <c r="T2">
        <v>1593.5733235677083</v>
      </c>
    </row>
    <row r="3" spans="1:20" x14ac:dyDescent="0.35">
      <c r="A3" s="1">
        <v>45874.624305555553</v>
      </c>
      <c r="B3" s="97" t="s">
        <v>39</v>
      </c>
      <c r="C3">
        <v>1689.5999755859375</v>
      </c>
      <c r="D3">
        <v>1689.5999755859375</v>
      </c>
      <c r="E3">
        <v>1689.5999755859375</v>
      </c>
      <c r="F3">
        <v>1689.5999755859375</v>
      </c>
      <c r="G3">
        <v>0</v>
      </c>
      <c r="H3">
        <v>422913</v>
      </c>
      <c r="I3">
        <v>2.1832461799780767E-2</v>
      </c>
      <c r="J3">
        <v>36.0999755859375</v>
      </c>
      <c r="K3">
        <v>36.3800048828125</v>
      </c>
      <c r="L3">
        <v>49834</v>
      </c>
      <c r="M3">
        <v>1613.530029296875</v>
      </c>
      <c r="N3">
        <v>1698.52001953125</v>
      </c>
      <c r="O3">
        <v>1599.9599609375</v>
      </c>
      <c r="P3">
        <v>1637.5299886067708</v>
      </c>
      <c r="Q3">
        <v>1618.760009765625</v>
      </c>
      <c r="R3">
        <v>1698.52001953125</v>
      </c>
      <c r="S3">
        <v>1466.969970703125</v>
      </c>
      <c r="T3">
        <v>1593.5733235677083</v>
      </c>
    </row>
    <row r="4" spans="1:20" x14ac:dyDescent="0.35">
      <c r="A4" s="1">
        <v>45874.623611111114</v>
      </c>
      <c r="B4" s="97" t="s">
        <v>39</v>
      </c>
      <c r="C4">
        <v>1689.5999755859375</v>
      </c>
      <c r="D4">
        <v>1689.5999755859375</v>
      </c>
      <c r="E4">
        <v>1689.5999755859375</v>
      </c>
      <c r="F4">
        <v>1689.5999755859375</v>
      </c>
      <c r="G4">
        <v>0</v>
      </c>
      <c r="H4">
        <v>422913</v>
      </c>
      <c r="I4">
        <v>2.1832461799780767E-2</v>
      </c>
      <c r="J4">
        <v>36.0999755859375</v>
      </c>
      <c r="K4">
        <v>36.3800048828125</v>
      </c>
      <c r="L4">
        <v>49834</v>
      </c>
      <c r="M4">
        <v>1613.530029296875</v>
      </c>
      <c r="N4">
        <v>1698.52001953125</v>
      </c>
      <c r="O4">
        <v>1599.9599609375</v>
      </c>
      <c r="P4">
        <v>1637.5299886067708</v>
      </c>
      <c r="Q4">
        <v>1618.760009765625</v>
      </c>
      <c r="R4">
        <v>1698.52001953125</v>
      </c>
      <c r="S4">
        <v>1466.969970703125</v>
      </c>
      <c r="T4">
        <v>1593.5733235677083</v>
      </c>
    </row>
    <row r="5" spans="1:20" x14ac:dyDescent="0.35">
      <c r="A5" s="1">
        <v>45874.622916666667</v>
      </c>
      <c r="B5" s="97" t="s">
        <v>39</v>
      </c>
      <c r="C5">
        <v>1689.5999755859375</v>
      </c>
      <c r="D5">
        <v>1689.5999755859375</v>
      </c>
      <c r="E5">
        <v>1689.5999755859375</v>
      </c>
      <c r="F5">
        <v>1689.5999755859375</v>
      </c>
      <c r="G5">
        <v>0</v>
      </c>
      <c r="H5">
        <v>422913</v>
      </c>
      <c r="I5">
        <v>2.1832461799780767E-2</v>
      </c>
      <c r="J5">
        <v>36.0999755859375</v>
      </c>
      <c r="K5">
        <v>36.3800048828125</v>
      </c>
      <c r="L5">
        <v>49834</v>
      </c>
      <c r="M5">
        <v>1613.530029296875</v>
      </c>
      <c r="N5">
        <v>1698.52001953125</v>
      </c>
      <c r="O5">
        <v>1599.9599609375</v>
      </c>
      <c r="P5">
        <v>1637.5299886067708</v>
      </c>
      <c r="Q5">
        <v>1618.760009765625</v>
      </c>
      <c r="R5">
        <v>1698.52001953125</v>
      </c>
      <c r="S5">
        <v>1466.969970703125</v>
      </c>
      <c r="T5">
        <v>1593.5733235677083</v>
      </c>
    </row>
    <row r="6" spans="1:20" x14ac:dyDescent="0.35">
      <c r="A6" s="1">
        <v>45874.62222222222</v>
      </c>
      <c r="B6" s="97" t="s">
        <v>39</v>
      </c>
      <c r="C6">
        <v>1689.5999755859375</v>
      </c>
      <c r="D6">
        <v>1689.5999755859375</v>
      </c>
      <c r="E6">
        <v>1689.5999755859375</v>
      </c>
      <c r="F6">
        <v>1689.5999755859375</v>
      </c>
      <c r="G6">
        <v>0</v>
      </c>
      <c r="H6">
        <v>422913</v>
      </c>
      <c r="I6">
        <v>2.1832461799780767E-2</v>
      </c>
      <c r="J6">
        <v>36.0999755859375</v>
      </c>
      <c r="K6">
        <v>36.3800048828125</v>
      </c>
      <c r="L6">
        <v>49834</v>
      </c>
      <c r="M6">
        <v>1613.530029296875</v>
      </c>
      <c r="N6">
        <v>1698.52001953125</v>
      </c>
      <c r="O6">
        <v>1599.9599609375</v>
      </c>
      <c r="P6">
        <v>1637.5299886067708</v>
      </c>
      <c r="Q6">
        <v>1618.760009765625</v>
      </c>
      <c r="R6">
        <v>1698.52001953125</v>
      </c>
      <c r="S6">
        <v>1466.969970703125</v>
      </c>
      <c r="T6">
        <v>1593.5733235677083</v>
      </c>
    </row>
    <row r="7" spans="1:20" x14ac:dyDescent="0.35">
      <c r="A7" s="1">
        <v>45874.621527777781</v>
      </c>
      <c r="B7" s="97" t="s">
        <v>39</v>
      </c>
      <c r="C7">
        <v>1689.5999755859375</v>
      </c>
      <c r="D7">
        <v>1689.5999755859375</v>
      </c>
      <c r="E7">
        <v>1689.5999755859375</v>
      </c>
      <c r="F7">
        <v>1689.5999755859375</v>
      </c>
      <c r="G7">
        <v>0</v>
      </c>
      <c r="H7">
        <v>422913</v>
      </c>
      <c r="I7">
        <v>2.1832461799780767E-2</v>
      </c>
      <c r="J7">
        <v>36.0999755859375</v>
      </c>
      <c r="K7">
        <v>36.3800048828125</v>
      </c>
      <c r="L7">
        <v>49834</v>
      </c>
      <c r="M7">
        <v>1613.530029296875</v>
      </c>
      <c r="N7">
        <v>1698.52001953125</v>
      </c>
      <c r="O7">
        <v>1599.9599609375</v>
      </c>
      <c r="P7">
        <v>1637.5299886067708</v>
      </c>
      <c r="Q7">
        <v>1618.760009765625</v>
      </c>
      <c r="R7">
        <v>1698.52001953125</v>
      </c>
      <c r="S7">
        <v>1466.969970703125</v>
      </c>
      <c r="T7">
        <v>1593.5733235677083</v>
      </c>
    </row>
    <row r="8" spans="1:20" x14ac:dyDescent="0.35">
      <c r="A8" s="1">
        <v>45874.620833333334</v>
      </c>
      <c r="B8" s="97" t="s">
        <v>39</v>
      </c>
      <c r="C8">
        <v>1689.5999755859375</v>
      </c>
      <c r="D8">
        <v>1689.5999755859375</v>
      </c>
      <c r="E8">
        <v>1689.5999755859375</v>
      </c>
      <c r="F8">
        <v>1689.5999755859375</v>
      </c>
      <c r="G8">
        <v>0</v>
      </c>
      <c r="H8">
        <v>422913</v>
      </c>
      <c r="I8">
        <v>2.1832461799780767E-2</v>
      </c>
      <c r="J8">
        <v>36.0999755859375</v>
      </c>
      <c r="K8">
        <v>36.3800048828125</v>
      </c>
      <c r="L8">
        <v>49834</v>
      </c>
      <c r="M8">
        <v>1613.530029296875</v>
      </c>
      <c r="N8">
        <v>1698.52001953125</v>
      </c>
      <c r="O8">
        <v>1599.9599609375</v>
      </c>
      <c r="P8">
        <v>1637.5299886067708</v>
      </c>
      <c r="Q8">
        <v>1618.760009765625</v>
      </c>
      <c r="R8">
        <v>1698.52001953125</v>
      </c>
      <c r="S8">
        <v>1466.969970703125</v>
      </c>
      <c r="T8">
        <v>1593.5733235677083</v>
      </c>
    </row>
    <row r="9" spans="1:20" x14ac:dyDescent="0.35">
      <c r="A9" s="1">
        <v>45874.620138888888</v>
      </c>
      <c r="B9" s="97" t="s">
        <v>39</v>
      </c>
      <c r="C9">
        <v>1689.5999755859375</v>
      </c>
      <c r="D9">
        <v>1689.5999755859375</v>
      </c>
      <c r="E9">
        <v>1689.5999755859375</v>
      </c>
      <c r="F9">
        <v>1689.5999755859375</v>
      </c>
      <c r="G9">
        <v>0</v>
      </c>
      <c r="H9">
        <v>422913</v>
      </c>
      <c r="I9">
        <v>2.1832461799780767E-2</v>
      </c>
      <c r="J9">
        <v>36.0999755859375</v>
      </c>
      <c r="K9">
        <v>36.3800048828125</v>
      </c>
      <c r="L9">
        <v>49834</v>
      </c>
      <c r="M9">
        <v>1613.530029296875</v>
      </c>
      <c r="N9">
        <v>1698.52001953125</v>
      </c>
      <c r="O9">
        <v>1599.9599609375</v>
      </c>
      <c r="P9">
        <v>1637.5299886067708</v>
      </c>
      <c r="Q9">
        <v>1618.760009765625</v>
      </c>
      <c r="R9">
        <v>1698.52001953125</v>
      </c>
      <c r="S9">
        <v>1466.969970703125</v>
      </c>
      <c r="T9">
        <v>1593.5733235677083</v>
      </c>
    </row>
    <row r="10" spans="1:20" x14ac:dyDescent="0.35">
      <c r="A10" s="1">
        <v>45874.619444444441</v>
      </c>
      <c r="B10" s="97" t="s">
        <v>39</v>
      </c>
      <c r="C10">
        <v>1689.5999755859375</v>
      </c>
      <c r="D10">
        <v>1689.5999755859375</v>
      </c>
      <c r="E10">
        <v>1689.5999755859375</v>
      </c>
      <c r="F10">
        <v>1689.5999755859375</v>
      </c>
      <c r="G10">
        <v>0</v>
      </c>
      <c r="H10">
        <v>422913</v>
      </c>
      <c r="I10">
        <v>2.1832461799780767E-2</v>
      </c>
      <c r="J10">
        <v>36.0999755859375</v>
      </c>
      <c r="K10">
        <v>36.3800048828125</v>
      </c>
      <c r="L10">
        <v>49834</v>
      </c>
      <c r="M10">
        <v>1613.530029296875</v>
      </c>
      <c r="N10">
        <v>1698.52001953125</v>
      </c>
      <c r="O10">
        <v>1599.9599609375</v>
      </c>
      <c r="P10">
        <v>1637.5299886067708</v>
      </c>
      <c r="Q10">
        <v>1618.760009765625</v>
      </c>
      <c r="R10">
        <v>1698.52001953125</v>
      </c>
      <c r="S10">
        <v>1466.969970703125</v>
      </c>
      <c r="T10">
        <v>1593.5733235677083</v>
      </c>
    </row>
    <row r="11" spans="1:20" x14ac:dyDescent="0.35">
      <c r="A11" s="1">
        <v>45874.618750000001</v>
      </c>
      <c r="B11" s="97" t="s">
        <v>39</v>
      </c>
      <c r="C11">
        <v>1689.5999755859375</v>
      </c>
      <c r="D11">
        <v>1689.5999755859375</v>
      </c>
      <c r="E11">
        <v>1689.5999755859375</v>
      </c>
      <c r="F11">
        <v>1689.5999755859375</v>
      </c>
      <c r="G11">
        <v>0</v>
      </c>
      <c r="H11">
        <v>422913</v>
      </c>
      <c r="I11">
        <v>2.1832461799780767E-2</v>
      </c>
      <c r="J11">
        <v>36.0999755859375</v>
      </c>
      <c r="K11">
        <v>36.3800048828125</v>
      </c>
      <c r="L11">
        <v>49834</v>
      </c>
      <c r="M11">
        <v>1613.530029296875</v>
      </c>
      <c r="N11">
        <v>1698.52001953125</v>
      </c>
      <c r="O11">
        <v>1599.9599609375</v>
      </c>
      <c r="P11">
        <v>1637.5299886067708</v>
      </c>
      <c r="Q11">
        <v>1618.760009765625</v>
      </c>
      <c r="R11">
        <v>1698.52001953125</v>
      </c>
      <c r="S11">
        <v>1466.969970703125</v>
      </c>
      <c r="T11">
        <v>1593.5733235677083</v>
      </c>
    </row>
    <row r="12" spans="1:20" x14ac:dyDescent="0.35">
      <c r="A12" s="1">
        <v>45874.618055555555</v>
      </c>
      <c r="B12" s="97" t="s">
        <v>39</v>
      </c>
      <c r="C12">
        <v>1689.5999755859375</v>
      </c>
      <c r="D12">
        <v>1689.5999755859375</v>
      </c>
      <c r="E12">
        <v>1689.5999755859375</v>
      </c>
      <c r="F12">
        <v>1689.5999755859375</v>
      </c>
      <c r="G12">
        <v>0</v>
      </c>
      <c r="H12">
        <v>422913</v>
      </c>
      <c r="I12">
        <v>2.1832461799780767E-2</v>
      </c>
      <c r="J12">
        <v>36.0999755859375</v>
      </c>
      <c r="K12">
        <v>36.3800048828125</v>
      </c>
      <c r="L12">
        <v>49834</v>
      </c>
      <c r="M12">
        <v>1613.530029296875</v>
      </c>
      <c r="N12">
        <v>1698.52001953125</v>
      </c>
      <c r="O12">
        <v>1599.9599609375</v>
      </c>
      <c r="P12">
        <v>1637.5299886067708</v>
      </c>
      <c r="Q12">
        <v>1618.760009765625</v>
      </c>
      <c r="R12">
        <v>1698.52001953125</v>
      </c>
      <c r="S12">
        <v>1466.969970703125</v>
      </c>
      <c r="T12">
        <v>1593.5733235677083</v>
      </c>
    </row>
    <row r="13" spans="1:20" x14ac:dyDescent="0.35">
      <c r="A13" s="1">
        <v>45874.617361111108</v>
      </c>
      <c r="B13" s="97" t="s">
        <v>39</v>
      </c>
      <c r="C13">
        <v>1689.5999755859375</v>
      </c>
      <c r="D13">
        <v>1689.5999755859375</v>
      </c>
      <c r="E13">
        <v>1689.5999755859375</v>
      </c>
      <c r="F13">
        <v>1689.5999755859375</v>
      </c>
      <c r="G13">
        <v>0</v>
      </c>
      <c r="H13">
        <v>422913</v>
      </c>
      <c r="I13">
        <v>2.1832461799780767E-2</v>
      </c>
      <c r="J13">
        <v>36.0999755859375</v>
      </c>
      <c r="K13">
        <v>36.3800048828125</v>
      </c>
      <c r="L13">
        <v>49834</v>
      </c>
      <c r="M13">
        <v>1613.530029296875</v>
      </c>
      <c r="N13">
        <v>1698.52001953125</v>
      </c>
      <c r="O13">
        <v>1599.9599609375</v>
      </c>
      <c r="P13">
        <v>1637.5299886067708</v>
      </c>
      <c r="Q13">
        <v>1618.760009765625</v>
      </c>
      <c r="R13">
        <v>1698.52001953125</v>
      </c>
      <c r="S13">
        <v>1466.969970703125</v>
      </c>
      <c r="T13">
        <v>1593.5733235677083</v>
      </c>
    </row>
    <row r="14" spans="1:20" x14ac:dyDescent="0.35">
      <c r="A14" s="1">
        <v>45874.616666666669</v>
      </c>
      <c r="B14" s="97" t="s">
        <v>39</v>
      </c>
      <c r="C14">
        <v>1689.5999755859375</v>
      </c>
      <c r="D14">
        <v>1689.5999755859375</v>
      </c>
      <c r="E14">
        <v>1689.5999755859375</v>
      </c>
      <c r="F14">
        <v>1689.5999755859375</v>
      </c>
      <c r="G14">
        <v>0</v>
      </c>
      <c r="H14">
        <v>422913</v>
      </c>
      <c r="I14">
        <v>2.1832461799780767E-2</v>
      </c>
      <c r="J14">
        <v>36.0999755859375</v>
      </c>
      <c r="K14">
        <v>36.3800048828125</v>
      </c>
      <c r="L14">
        <v>49834</v>
      </c>
      <c r="M14">
        <v>1613.530029296875</v>
      </c>
      <c r="N14">
        <v>1698.52001953125</v>
      </c>
      <c r="O14">
        <v>1599.9599609375</v>
      </c>
      <c r="P14">
        <v>1637.5299886067708</v>
      </c>
      <c r="Q14">
        <v>1618.760009765625</v>
      </c>
      <c r="R14">
        <v>1698.52001953125</v>
      </c>
      <c r="S14">
        <v>1466.969970703125</v>
      </c>
      <c r="T14">
        <v>1593.5733235677083</v>
      </c>
    </row>
    <row r="15" spans="1:20" x14ac:dyDescent="0.35">
      <c r="A15" s="1">
        <v>45874.615972222222</v>
      </c>
      <c r="B15" s="97" t="s">
        <v>39</v>
      </c>
      <c r="C15">
        <v>1689.5999755859375</v>
      </c>
      <c r="D15">
        <v>1689.5999755859375</v>
      </c>
      <c r="E15">
        <v>1689.5999755859375</v>
      </c>
      <c r="F15">
        <v>1689.5999755859375</v>
      </c>
      <c r="G15">
        <v>0</v>
      </c>
      <c r="H15">
        <v>422913</v>
      </c>
      <c r="I15">
        <v>2.1832461799780767E-2</v>
      </c>
      <c r="J15">
        <v>36.0999755859375</v>
      </c>
      <c r="K15">
        <v>36.3800048828125</v>
      </c>
      <c r="L15">
        <v>49834</v>
      </c>
      <c r="M15">
        <v>1613.530029296875</v>
      </c>
      <c r="N15">
        <v>1698.52001953125</v>
      </c>
      <c r="O15">
        <v>1599.9599609375</v>
      </c>
      <c r="P15">
        <v>1637.5299886067708</v>
      </c>
      <c r="Q15">
        <v>1618.760009765625</v>
      </c>
      <c r="R15">
        <v>1698.52001953125</v>
      </c>
      <c r="S15">
        <v>1466.969970703125</v>
      </c>
      <c r="T15">
        <v>1593.5733235677083</v>
      </c>
    </row>
    <row r="16" spans="1:20" x14ac:dyDescent="0.35">
      <c r="A16" s="1">
        <v>45874.615277777775</v>
      </c>
      <c r="B16" s="97" t="s">
        <v>39</v>
      </c>
      <c r="C16">
        <v>1689.5999755859375</v>
      </c>
      <c r="D16">
        <v>1689.5999755859375</v>
      </c>
      <c r="E16">
        <v>1689.5999755859375</v>
      </c>
      <c r="F16">
        <v>1689.5999755859375</v>
      </c>
      <c r="G16">
        <v>0</v>
      </c>
      <c r="H16">
        <v>422913</v>
      </c>
      <c r="I16">
        <v>2.1832461799780767E-2</v>
      </c>
      <c r="J16">
        <v>36.0999755859375</v>
      </c>
      <c r="K16">
        <v>36.3800048828125</v>
      </c>
      <c r="L16">
        <v>49834</v>
      </c>
      <c r="M16">
        <v>1613.530029296875</v>
      </c>
      <c r="N16">
        <v>1698.52001953125</v>
      </c>
      <c r="O16">
        <v>1599.9599609375</v>
      </c>
      <c r="P16">
        <v>1637.5299886067708</v>
      </c>
      <c r="Q16">
        <v>1618.760009765625</v>
      </c>
      <c r="R16">
        <v>1698.52001953125</v>
      </c>
      <c r="S16">
        <v>1466.969970703125</v>
      </c>
      <c r="T16">
        <v>1593.5733235677083</v>
      </c>
    </row>
    <row r="17" spans="1:20" x14ac:dyDescent="0.35">
      <c r="A17" s="1">
        <v>45874.614583333336</v>
      </c>
      <c r="B17" s="97" t="s">
        <v>39</v>
      </c>
      <c r="C17">
        <v>1689.5999755859375</v>
      </c>
      <c r="D17">
        <v>1689.5999755859375</v>
      </c>
      <c r="E17">
        <v>1689.5999755859375</v>
      </c>
      <c r="F17">
        <v>1689.5999755859375</v>
      </c>
      <c r="G17">
        <v>6404</v>
      </c>
      <c r="H17">
        <v>422913</v>
      </c>
      <c r="I17">
        <v>2.1832461799780767E-2</v>
      </c>
      <c r="J17">
        <v>36.0999755859375</v>
      </c>
      <c r="K17">
        <v>36.3800048828125</v>
      </c>
      <c r="L17">
        <v>49834</v>
      </c>
      <c r="M17">
        <v>1613.530029296875</v>
      </c>
      <c r="N17">
        <v>1698.52001953125</v>
      </c>
      <c r="O17">
        <v>1599.9599609375</v>
      </c>
      <c r="P17">
        <v>1637.5299886067708</v>
      </c>
      <c r="Q17">
        <v>1618.760009765625</v>
      </c>
      <c r="R17">
        <v>1698.52001953125</v>
      </c>
      <c r="S17">
        <v>1466.969970703125</v>
      </c>
      <c r="T17">
        <v>1593.5733235677083</v>
      </c>
    </row>
    <row r="18" spans="1:20" x14ac:dyDescent="0.35">
      <c r="A18" s="1">
        <v>45874.613888888889</v>
      </c>
      <c r="B18" s="97" t="s">
        <v>39</v>
      </c>
      <c r="C18">
        <v>1672.199951171875</v>
      </c>
      <c r="D18">
        <v>1690</v>
      </c>
      <c r="E18">
        <v>1668</v>
      </c>
      <c r="F18">
        <v>1685.0999755859375</v>
      </c>
      <c r="G18">
        <v>0</v>
      </c>
      <c r="H18">
        <v>416509</v>
      </c>
      <c r="I18">
        <v>1.9110961950975204E-2</v>
      </c>
      <c r="J18">
        <v>31.5999755859375</v>
      </c>
      <c r="K18">
        <v>31.8800048828125</v>
      </c>
      <c r="L18">
        <v>49834</v>
      </c>
      <c r="M18">
        <v>1613.530029296875</v>
      </c>
      <c r="N18">
        <v>1698.52001953125</v>
      </c>
      <c r="O18">
        <v>1599.9599609375</v>
      </c>
      <c r="P18">
        <v>1637.5299886067708</v>
      </c>
      <c r="Q18">
        <v>1618.760009765625</v>
      </c>
      <c r="R18">
        <v>1698.52001953125</v>
      </c>
      <c r="S18">
        <v>1466.969970703125</v>
      </c>
      <c r="T18">
        <v>1593.5733235677083</v>
      </c>
    </row>
    <row r="19" spans="1:20" x14ac:dyDescent="0.35">
      <c r="A19" s="1">
        <v>45874.613194444442</v>
      </c>
      <c r="B19" s="97" t="s">
        <v>39</v>
      </c>
      <c r="C19">
        <v>1672.199951171875</v>
      </c>
      <c r="D19">
        <v>1690</v>
      </c>
      <c r="E19">
        <v>1668</v>
      </c>
      <c r="F19">
        <v>1685.0999755859375</v>
      </c>
      <c r="G19">
        <v>0</v>
      </c>
      <c r="H19">
        <v>416509</v>
      </c>
      <c r="I19">
        <v>1.9110961950975204E-2</v>
      </c>
      <c r="J19">
        <v>31.5999755859375</v>
      </c>
      <c r="K19">
        <v>31.8800048828125</v>
      </c>
      <c r="L19">
        <v>49834</v>
      </c>
      <c r="M19">
        <v>1613.530029296875</v>
      </c>
      <c r="N19">
        <v>1698.52001953125</v>
      </c>
      <c r="O19">
        <v>1599.9599609375</v>
      </c>
      <c r="P19">
        <v>1637.5299886067708</v>
      </c>
      <c r="Q19">
        <v>1618.760009765625</v>
      </c>
      <c r="R19">
        <v>1698.52001953125</v>
      </c>
      <c r="S19">
        <v>1466.969970703125</v>
      </c>
      <c r="T19">
        <v>1593.5733235677083</v>
      </c>
    </row>
    <row r="20" spans="1:20" x14ac:dyDescent="0.35">
      <c r="A20" s="1">
        <v>45874.612500000003</v>
      </c>
      <c r="B20" s="97" t="s">
        <v>39</v>
      </c>
      <c r="C20">
        <v>1672.199951171875</v>
      </c>
      <c r="D20">
        <v>1690</v>
      </c>
      <c r="E20">
        <v>1668</v>
      </c>
      <c r="F20">
        <v>1685.0999755859375</v>
      </c>
      <c r="G20">
        <v>0</v>
      </c>
      <c r="H20">
        <v>416509</v>
      </c>
      <c r="I20">
        <v>1.9110961950975204E-2</v>
      </c>
      <c r="J20">
        <v>31.5999755859375</v>
      </c>
      <c r="K20">
        <v>31.8800048828125</v>
      </c>
      <c r="L20">
        <v>49834</v>
      </c>
      <c r="M20">
        <v>1613.530029296875</v>
      </c>
      <c r="N20">
        <v>1698.52001953125</v>
      </c>
      <c r="O20">
        <v>1599.9599609375</v>
      </c>
      <c r="P20">
        <v>1637.5299886067708</v>
      </c>
      <c r="Q20">
        <v>1618.760009765625</v>
      </c>
      <c r="R20">
        <v>1698.52001953125</v>
      </c>
      <c r="S20">
        <v>1466.969970703125</v>
      </c>
      <c r="T20">
        <v>1593.5733235677083</v>
      </c>
    </row>
    <row r="21" spans="1:20" x14ac:dyDescent="0.35">
      <c r="A21" s="1">
        <v>45874.611805555556</v>
      </c>
      <c r="B21" s="97" t="s">
        <v>39</v>
      </c>
      <c r="C21">
        <v>1672.199951171875</v>
      </c>
      <c r="D21">
        <v>1690</v>
      </c>
      <c r="E21">
        <v>1668</v>
      </c>
      <c r="F21">
        <v>1685.0999755859375</v>
      </c>
      <c r="G21">
        <v>0</v>
      </c>
      <c r="H21">
        <v>416509</v>
      </c>
      <c r="I21">
        <v>1.9110961950975204E-2</v>
      </c>
      <c r="J21">
        <v>31.5999755859375</v>
      </c>
      <c r="K21">
        <v>31.8800048828125</v>
      </c>
      <c r="L21">
        <v>49834</v>
      </c>
      <c r="M21">
        <v>1613.530029296875</v>
      </c>
      <c r="N21">
        <v>1698.52001953125</v>
      </c>
      <c r="O21">
        <v>1599.9599609375</v>
      </c>
      <c r="P21">
        <v>1637.5299886067708</v>
      </c>
      <c r="Q21">
        <v>1618.760009765625</v>
      </c>
      <c r="R21">
        <v>1698.52001953125</v>
      </c>
      <c r="S21">
        <v>1466.969970703125</v>
      </c>
      <c r="T21">
        <v>1593.5733235677083</v>
      </c>
    </row>
    <row r="22" spans="1:20" x14ac:dyDescent="0.35">
      <c r="A22" s="1">
        <v>45874.611111111109</v>
      </c>
      <c r="B22" s="97" t="s">
        <v>39</v>
      </c>
      <c r="C22">
        <v>1672.199951171875</v>
      </c>
      <c r="D22">
        <v>1690</v>
      </c>
      <c r="E22">
        <v>1668</v>
      </c>
      <c r="F22">
        <v>1685.0999755859375</v>
      </c>
      <c r="G22">
        <v>0</v>
      </c>
      <c r="H22">
        <v>416509</v>
      </c>
      <c r="I22">
        <v>1.9110961950975204E-2</v>
      </c>
      <c r="J22">
        <v>31.5999755859375</v>
      </c>
      <c r="K22">
        <v>31.8800048828125</v>
      </c>
      <c r="L22">
        <v>49834</v>
      </c>
      <c r="M22">
        <v>1613.530029296875</v>
      </c>
      <c r="N22">
        <v>1698.52001953125</v>
      </c>
      <c r="O22">
        <v>1599.9599609375</v>
      </c>
      <c r="P22">
        <v>1637.5299886067708</v>
      </c>
      <c r="Q22">
        <v>1618.760009765625</v>
      </c>
      <c r="R22">
        <v>1698.52001953125</v>
      </c>
      <c r="S22">
        <v>1466.969970703125</v>
      </c>
      <c r="T22">
        <v>1593.5733235677083</v>
      </c>
    </row>
    <row r="23" spans="1:20" x14ac:dyDescent="0.35">
      <c r="A23" s="1">
        <v>45874.61041666667</v>
      </c>
      <c r="B23" s="97" t="s">
        <v>39</v>
      </c>
      <c r="C23">
        <v>1672.199951171875</v>
      </c>
      <c r="D23">
        <v>1690</v>
      </c>
      <c r="E23">
        <v>1668</v>
      </c>
      <c r="F23">
        <v>1685.0999755859375</v>
      </c>
      <c r="G23">
        <v>0</v>
      </c>
      <c r="H23">
        <v>416509</v>
      </c>
      <c r="I23">
        <v>1.9110961950975204E-2</v>
      </c>
      <c r="J23">
        <v>31.5999755859375</v>
      </c>
      <c r="K23">
        <v>31.8800048828125</v>
      </c>
      <c r="L23">
        <v>49834</v>
      </c>
      <c r="M23">
        <v>1613.530029296875</v>
      </c>
      <c r="N23">
        <v>1698.52001953125</v>
      </c>
      <c r="O23">
        <v>1599.9599609375</v>
      </c>
      <c r="P23">
        <v>1637.5299886067708</v>
      </c>
      <c r="Q23">
        <v>1618.760009765625</v>
      </c>
      <c r="R23">
        <v>1698.52001953125</v>
      </c>
      <c r="S23">
        <v>1466.969970703125</v>
      </c>
      <c r="T23">
        <v>1593.5733235677083</v>
      </c>
    </row>
    <row r="24" spans="1:20" x14ac:dyDescent="0.35">
      <c r="A24" s="1">
        <v>45874.609722222223</v>
      </c>
      <c r="B24" s="97" t="s">
        <v>39</v>
      </c>
      <c r="C24">
        <v>1672.199951171875</v>
      </c>
      <c r="D24">
        <v>1690</v>
      </c>
      <c r="E24">
        <v>1668</v>
      </c>
      <c r="F24">
        <v>1685.0999755859375</v>
      </c>
      <c r="G24">
        <v>0</v>
      </c>
      <c r="H24">
        <v>416509</v>
      </c>
      <c r="I24">
        <v>1.9110961950975204E-2</v>
      </c>
      <c r="J24">
        <v>31.5999755859375</v>
      </c>
      <c r="K24">
        <v>31.8800048828125</v>
      </c>
      <c r="L24">
        <v>49834</v>
      </c>
      <c r="M24">
        <v>1613.530029296875</v>
      </c>
      <c r="N24">
        <v>1698.52001953125</v>
      </c>
      <c r="O24">
        <v>1599.9599609375</v>
      </c>
      <c r="P24">
        <v>1637.5299886067708</v>
      </c>
      <c r="Q24">
        <v>1618.760009765625</v>
      </c>
      <c r="R24">
        <v>1698.52001953125</v>
      </c>
      <c r="S24">
        <v>1466.969970703125</v>
      </c>
      <c r="T24">
        <v>1593.5733235677083</v>
      </c>
    </row>
    <row r="25" spans="1:20" x14ac:dyDescent="0.35">
      <c r="A25" s="1">
        <v>45874.609027777777</v>
      </c>
      <c r="B25" s="97" t="s">
        <v>39</v>
      </c>
      <c r="C25">
        <v>1672.199951171875</v>
      </c>
      <c r="D25">
        <v>1690</v>
      </c>
      <c r="E25">
        <v>1668</v>
      </c>
      <c r="F25">
        <v>1685.0999755859375</v>
      </c>
      <c r="G25">
        <v>0</v>
      </c>
      <c r="H25">
        <v>416509</v>
      </c>
      <c r="I25">
        <v>1.9110961950975204E-2</v>
      </c>
      <c r="J25">
        <v>31.5999755859375</v>
      </c>
      <c r="K25">
        <v>31.8800048828125</v>
      </c>
      <c r="L25">
        <v>49834</v>
      </c>
      <c r="M25">
        <v>1613.530029296875</v>
      </c>
      <c r="N25">
        <v>1698.52001953125</v>
      </c>
      <c r="O25">
        <v>1599.9599609375</v>
      </c>
      <c r="P25">
        <v>1637.5299886067708</v>
      </c>
      <c r="Q25">
        <v>1618.760009765625</v>
      </c>
      <c r="R25">
        <v>1698.52001953125</v>
      </c>
      <c r="S25">
        <v>1466.969970703125</v>
      </c>
      <c r="T25">
        <v>1593.5733235677083</v>
      </c>
    </row>
    <row r="26" spans="1:20" x14ac:dyDescent="0.35">
      <c r="A26" s="1">
        <v>45874.60833333333</v>
      </c>
      <c r="B26" s="97" t="s">
        <v>39</v>
      </c>
      <c r="C26">
        <v>1672.199951171875</v>
      </c>
      <c r="D26">
        <v>1690</v>
      </c>
      <c r="E26">
        <v>1668</v>
      </c>
      <c r="F26">
        <v>1685.0999755859375</v>
      </c>
      <c r="G26">
        <v>0</v>
      </c>
      <c r="H26">
        <v>416509</v>
      </c>
      <c r="I26">
        <v>1.9110961950975204E-2</v>
      </c>
      <c r="J26">
        <v>31.5999755859375</v>
      </c>
      <c r="K26">
        <v>31.8800048828125</v>
      </c>
      <c r="L26">
        <v>49834</v>
      </c>
      <c r="M26">
        <v>1613.530029296875</v>
      </c>
      <c r="N26">
        <v>1698.52001953125</v>
      </c>
      <c r="O26">
        <v>1599.9599609375</v>
      </c>
      <c r="P26">
        <v>1637.5299886067708</v>
      </c>
      <c r="Q26">
        <v>1618.760009765625</v>
      </c>
      <c r="R26">
        <v>1698.52001953125</v>
      </c>
      <c r="S26">
        <v>1466.969970703125</v>
      </c>
      <c r="T26">
        <v>1593.5733235677083</v>
      </c>
    </row>
    <row r="27" spans="1:20" x14ac:dyDescent="0.35">
      <c r="A27" s="1">
        <v>45874.607638888891</v>
      </c>
      <c r="B27" s="97" t="s">
        <v>39</v>
      </c>
      <c r="C27">
        <v>1672.199951171875</v>
      </c>
      <c r="D27">
        <v>1690</v>
      </c>
      <c r="E27">
        <v>1668</v>
      </c>
      <c r="F27">
        <v>1685.0999755859375</v>
      </c>
      <c r="G27">
        <v>0</v>
      </c>
      <c r="H27">
        <v>416509</v>
      </c>
      <c r="I27">
        <v>1.9110961950975204E-2</v>
      </c>
      <c r="J27">
        <v>31.5999755859375</v>
      </c>
      <c r="K27">
        <v>31.8800048828125</v>
      </c>
      <c r="L27">
        <v>49834</v>
      </c>
      <c r="M27">
        <v>1613.530029296875</v>
      </c>
      <c r="N27">
        <v>1698.52001953125</v>
      </c>
      <c r="O27">
        <v>1599.9599609375</v>
      </c>
      <c r="P27">
        <v>1637.5299886067708</v>
      </c>
      <c r="Q27">
        <v>1618.760009765625</v>
      </c>
      <c r="R27">
        <v>1698.52001953125</v>
      </c>
      <c r="S27">
        <v>1466.969970703125</v>
      </c>
      <c r="T27">
        <v>1593.5733235677083</v>
      </c>
    </row>
    <row r="28" spans="1:20" x14ac:dyDescent="0.35">
      <c r="A28" s="1">
        <v>45874.606944444444</v>
      </c>
      <c r="B28" s="97" t="s">
        <v>39</v>
      </c>
      <c r="C28">
        <v>1672.199951171875</v>
      </c>
      <c r="D28">
        <v>1690</v>
      </c>
      <c r="E28">
        <v>1668</v>
      </c>
      <c r="F28">
        <v>1685.0999755859375</v>
      </c>
      <c r="G28">
        <v>0</v>
      </c>
      <c r="H28">
        <v>416509</v>
      </c>
      <c r="I28">
        <v>1.9110961950975204E-2</v>
      </c>
      <c r="J28">
        <v>31.5999755859375</v>
      </c>
      <c r="K28">
        <v>31.8800048828125</v>
      </c>
      <c r="L28">
        <v>49834</v>
      </c>
      <c r="M28">
        <v>1613.530029296875</v>
      </c>
      <c r="N28">
        <v>1698.52001953125</v>
      </c>
      <c r="O28">
        <v>1599.9599609375</v>
      </c>
      <c r="P28">
        <v>1637.5299886067708</v>
      </c>
      <c r="Q28">
        <v>1618.760009765625</v>
      </c>
      <c r="R28">
        <v>1698.52001953125</v>
      </c>
      <c r="S28">
        <v>1466.969970703125</v>
      </c>
      <c r="T28">
        <v>1593.5733235677083</v>
      </c>
    </row>
    <row r="29" spans="1:20" x14ac:dyDescent="0.35">
      <c r="A29" s="1">
        <v>45874.606249999997</v>
      </c>
      <c r="B29" s="97" t="s">
        <v>39</v>
      </c>
      <c r="C29">
        <v>1672.199951171875</v>
      </c>
      <c r="D29">
        <v>1690</v>
      </c>
      <c r="E29">
        <v>1668</v>
      </c>
      <c r="F29">
        <v>1685.0999755859375</v>
      </c>
      <c r="G29">
        <v>0</v>
      </c>
      <c r="H29">
        <v>416509</v>
      </c>
      <c r="I29">
        <v>1.9110961950975204E-2</v>
      </c>
      <c r="J29">
        <v>31.5999755859375</v>
      </c>
      <c r="K29">
        <v>31.8800048828125</v>
      </c>
      <c r="L29">
        <v>49834</v>
      </c>
      <c r="M29">
        <v>1613.530029296875</v>
      </c>
      <c r="N29">
        <v>1698.52001953125</v>
      </c>
      <c r="O29">
        <v>1599.9599609375</v>
      </c>
      <c r="P29">
        <v>1637.5299886067708</v>
      </c>
      <c r="Q29">
        <v>1618.760009765625</v>
      </c>
      <c r="R29">
        <v>1698.52001953125</v>
      </c>
      <c r="S29">
        <v>1466.969970703125</v>
      </c>
      <c r="T29">
        <v>1593.5733235677083</v>
      </c>
    </row>
    <row r="30" spans="1:20" x14ac:dyDescent="0.35">
      <c r="A30" s="1">
        <v>45874.605555555558</v>
      </c>
      <c r="B30" s="97" t="s">
        <v>39</v>
      </c>
      <c r="C30">
        <v>1672.199951171875</v>
      </c>
      <c r="D30">
        <v>1690</v>
      </c>
      <c r="E30">
        <v>1668</v>
      </c>
      <c r="F30">
        <v>1685.0999755859375</v>
      </c>
      <c r="G30">
        <v>0</v>
      </c>
      <c r="H30">
        <v>416509</v>
      </c>
      <c r="I30">
        <v>1.9110961950975204E-2</v>
      </c>
      <c r="J30">
        <v>31.5999755859375</v>
      </c>
      <c r="K30">
        <v>31.8800048828125</v>
      </c>
      <c r="L30">
        <v>49834</v>
      </c>
      <c r="M30">
        <v>1613.530029296875</v>
      </c>
      <c r="N30">
        <v>1698.52001953125</v>
      </c>
      <c r="O30">
        <v>1599.9599609375</v>
      </c>
      <c r="P30">
        <v>1637.5299886067708</v>
      </c>
      <c r="Q30">
        <v>1618.760009765625</v>
      </c>
      <c r="R30">
        <v>1698.52001953125</v>
      </c>
      <c r="S30">
        <v>1466.969970703125</v>
      </c>
      <c r="T30">
        <v>1593.5733235677083</v>
      </c>
    </row>
    <row r="31" spans="1:20" x14ac:dyDescent="0.35">
      <c r="A31" s="1">
        <v>45874.604861111111</v>
      </c>
      <c r="B31" s="97" t="s">
        <v>39</v>
      </c>
      <c r="C31">
        <v>1672.199951171875</v>
      </c>
      <c r="D31">
        <v>1690</v>
      </c>
      <c r="E31">
        <v>1668</v>
      </c>
      <c r="F31">
        <v>1685.0999755859375</v>
      </c>
      <c r="G31">
        <v>0</v>
      </c>
      <c r="H31">
        <v>416509</v>
      </c>
      <c r="I31">
        <v>1.9110961950975204E-2</v>
      </c>
      <c r="J31">
        <v>31.5999755859375</v>
      </c>
      <c r="K31">
        <v>31.8800048828125</v>
      </c>
      <c r="L31">
        <v>49834</v>
      </c>
      <c r="M31">
        <v>1613.530029296875</v>
      </c>
      <c r="N31">
        <v>1698.52001953125</v>
      </c>
      <c r="O31">
        <v>1599.9599609375</v>
      </c>
      <c r="P31">
        <v>1637.5299886067708</v>
      </c>
      <c r="Q31">
        <v>1618.760009765625</v>
      </c>
      <c r="R31">
        <v>1698.52001953125</v>
      </c>
      <c r="S31">
        <v>1466.969970703125</v>
      </c>
      <c r="T31">
        <v>1593.5733235677083</v>
      </c>
    </row>
    <row r="32" spans="1:20" x14ac:dyDescent="0.35">
      <c r="A32" s="1">
        <v>45874.604166666664</v>
      </c>
      <c r="B32" s="97" t="s">
        <v>39</v>
      </c>
      <c r="C32">
        <v>1672.199951171875</v>
      </c>
      <c r="D32">
        <v>1690</v>
      </c>
      <c r="E32">
        <v>1668</v>
      </c>
      <c r="F32">
        <v>1685.0999755859375</v>
      </c>
      <c r="G32">
        <v>0</v>
      </c>
      <c r="H32">
        <v>416509</v>
      </c>
      <c r="I32">
        <v>1.9110961950975204E-2</v>
      </c>
      <c r="J32">
        <v>31.5999755859375</v>
      </c>
      <c r="K32">
        <v>31.8800048828125</v>
      </c>
      <c r="L32">
        <v>49834</v>
      </c>
      <c r="M32">
        <v>1613.530029296875</v>
      </c>
      <c r="N32">
        <v>1698.52001953125</v>
      </c>
      <c r="O32">
        <v>1599.9599609375</v>
      </c>
      <c r="P32">
        <v>1637.5299886067708</v>
      </c>
      <c r="Q32">
        <v>1618.760009765625</v>
      </c>
      <c r="R32">
        <v>1698.52001953125</v>
      </c>
      <c r="S32">
        <v>1466.969970703125</v>
      </c>
      <c r="T32">
        <v>1593.5733235677083</v>
      </c>
    </row>
    <row r="33" spans="1:20" x14ac:dyDescent="0.35">
      <c r="A33" s="1">
        <v>45874.603472222225</v>
      </c>
      <c r="B33" s="97" t="s">
        <v>39</v>
      </c>
      <c r="C33">
        <v>1672.199951171875</v>
      </c>
      <c r="D33">
        <v>1690</v>
      </c>
      <c r="E33">
        <v>1668</v>
      </c>
      <c r="F33">
        <v>1685.0999755859375</v>
      </c>
      <c r="G33">
        <v>3099</v>
      </c>
      <c r="H33">
        <v>416509</v>
      </c>
      <c r="I33">
        <v>1.9110961950975204E-2</v>
      </c>
      <c r="J33">
        <v>31.5999755859375</v>
      </c>
      <c r="K33">
        <v>31.8800048828125</v>
      </c>
      <c r="L33">
        <v>49834</v>
      </c>
      <c r="M33">
        <v>1613.530029296875</v>
      </c>
      <c r="N33">
        <v>1698.52001953125</v>
      </c>
      <c r="O33">
        <v>1599.9599609375</v>
      </c>
      <c r="P33">
        <v>1637.5299886067708</v>
      </c>
      <c r="Q33">
        <v>1618.760009765625</v>
      </c>
      <c r="R33">
        <v>1698.52001953125</v>
      </c>
      <c r="S33">
        <v>1466.969970703125</v>
      </c>
      <c r="T33">
        <v>1593.5733235677083</v>
      </c>
    </row>
    <row r="34" spans="1:20" x14ac:dyDescent="0.35">
      <c r="A34" s="1">
        <v>45874.602777777778</v>
      </c>
      <c r="B34" s="97" t="s">
        <v>39</v>
      </c>
      <c r="C34">
        <v>1684.0999755859375</v>
      </c>
      <c r="D34">
        <v>1691</v>
      </c>
      <c r="E34">
        <v>1648.699951171875</v>
      </c>
      <c r="F34">
        <v>1650</v>
      </c>
      <c r="G34">
        <v>5927</v>
      </c>
      <c r="H34">
        <v>413410</v>
      </c>
      <c r="I34">
        <v>-2.1167221046265497E-3</v>
      </c>
      <c r="J34">
        <v>-3.5</v>
      </c>
      <c r="K34">
        <v>-3.219970703125</v>
      </c>
      <c r="L34">
        <v>49834</v>
      </c>
      <c r="M34">
        <v>1613.530029296875</v>
      </c>
      <c r="N34">
        <v>1698.52001953125</v>
      </c>
      <c r="O34">
        <v>1599.9599609375</v>
      </c>
      <c r="P34">
        <v>1637.5299886067708</v>
      </c>
      <c r="Q34">
        <v>1618.760009765625</v>
      </c>
      <c r="R34">
        <v>1698.52001953125</v>
      </c>
      <c r="S34">
        <v>1466.969970703125</v>
      </c>
      <c r="T34">
        <v>1593.5733235677083</v>
      </c>
    </row>
    <row r="35" spans="1:20" x14ac:dyDescent="0.35">
      <c r="A35" s="1">
        <v>45874.602083333331</v>
      </c>
      <c r="B35" s="97" t="s">
        <v>39</v>
      </c>
      <c r="C35">
        <v>1648.4000244140625</v>
      </c>
      <c r="D35">
        <v>1654.699951171875</v>
      </c>
      <c r="E35">
        <v>1640.199951171875</v>
      </c>
      <c r="F35">
        <v>1641.300048828125</v>
      </c>
      <c r="G35">
        <v>3494</v>
      </c>
      <c r="H35">
        <v>407483</v>
      </c>
      <c r="I35">
        <v>-7.378258948820683E-3</v>
      </c>
      <c r="J35">
        <v>-12.199951171875</v>
      </c>
      <c r="K35">
        <v>-11.919921875</v>
      </c>
      <c r="L35">
        <v>49834</v>
      </c>
      <c r="M35">
        <v>1613.530029296875</v>
      </c>
      <c r="N35">
        <v>1698.52001953125</v>
      </c>
      <c r="O35">
        <v>1599.9599609375</v>
      </c>
      <c r="P35">
        <v>1637.5299886067708</v>
      </c>
      <c r="Q35">
        <v>1618.760009765625</v>
      </c>
      <c r="R35">
        <v>1698.52001953125</v>
      </c>
      <c r="S35">
        <v>1466.969970703125</v>
      </c>
      <c r="T35">
        <v>1593.5733235677083</v>
      </c>
    </row>
    <row r="36" spans="1:20" x14ac:dyDescent="0.35">
      <c r="A36" s="1">
        <v>45874.601388888892</v>
      </c>
      <c r="B36" s="97" t="s">
        <v>39</v>
      </c>
      <c r="C36">
        <v>1641.4000244140625</v>
      </c>
      <c r="D36">
        <v>1648.4000244140625</v>
      </c>
      <c r="E36">
        <v>1638.0999755859375</v>
      </c>
      <c r="F36">
        <v>1640.800048828125</v>
      </c>
      <c r="G36">
        <v>2113</v>
      </c>
      <c r="H36">
        <v>403989</v>
      </c>
      <c r="I36">
        <v>-7.6806478209101902E-3</v>
      </c>
      <c r="J36">
        <v>-12.699951171875</v>
      </c>
      <c r="K36">
        <v>-12.419921875</v>
      </c>
      <c r="L36">
        <v>49834</v>
      </c>
      <c r="M36">
        <v>1613.530029296875</v>
      </c>
      <c r="N36">
        <v>1698.52001953125</v>
      </c>
      <c r="O36">
        <v>1599.9599609375</v>
      </c>
      <c r="P36">
        <v>1637.5299886067708</v>
      </c>
      <c r="Q36">
        <v>1618.760009765625</v>
      </c>
      <c r="R36">
        <v>1698.52001953125</v>
      </c>
      <c r="S36">
        <v>1466.969970703125</v>
      </c>
      <c r="T36">
        <v>1593.5733235677083</v>
      </c>
    </row>
    <row r="37" spans="1:20" x14ac:dyDescent="0.35">
      <c r="A37" s="1">
        <v>45874.600694444445</v>
      </c>
      <c r="B37" s="97" t="s">
        <v>39</v>
      </c>
      <c r="C37">
        <v>1640.800048828125</v>
      </c>
      <c r="D37">
        <v>1650.699951171875</v>
      </c>
      <c r="E37">
        <v>1635</v>
      </c>
      <c r="F37">
        <v>1650.5</v>
      </c>
      <c r="G37">
        <v>4047</v>
      </c>
      <c r="H37">
        <v>401876</v>
      </c>
      <c r="I37">
        <v>-1.8143332325370426E-3</v>
      </c>
      <c r="J37">
        <v>-3</v>
      </c>
      <c r="K37">
        <v>-2.719970703125</v>
      </c>
      <c r="L37">
        <v>49834</v>
      </c>
      <c r="M37">
        <v>1613.530029296875</v>
      </c>
      <c r="N37">
        <v>1698.52001953125</v>
      </c>
      <c r="O37">
        <v>1599.9599609375</v>
      </c>
      <c r="P37">
        <v>1637.5299886067708</v>
      </c>
      <c r="Q37">
        <v>1618.760009765625</v>
      </c>
      <c r="R37">
        <v>1698.52001953125</v>
      </c>
      <c r="S37">
        <v>1466.969970703125</v>
      </c>
      <c r="T37">
        <v>1593.5733235677083</v>
      </c>
    </row>
    <row r="38" spans="1:20" x14ac:dyDescent="0.35">
      <c r="A38" s="1">
        <v>45874.6</v>
      </c>
      <c r="B38" s="97" t="s">
        <v>39</v>
      </c>
      <c r="C38">
        <v>1650.699951171875</v>
      </c>
      <c r="D38">
        <v>1656</v>
      </c>
      <c r="E38">
        <v>1642</v>
      </c>
      <c r="F38">
        <v>1644</v>
      </c>
      <c r="G38">
        <v>3792</v>
      </c>
      <c r="H38">
        <v>397829</v>
      </c>
      <c r="I38">
        <v>-5.7453885697006353E-3</v>
      </c>
      <c r="J38">
        <v>-9.5</v>
      </c>
      <c r="K38">
        <v>-9.219970703125</v>
      </c>
      <c r="L38">
        <v>49834</v>
      </c>
      <c r="M38">
        <v>1613.530029296875</v>
      </c>
      <c r="N38">
        <v>1698.52001953125</v>
      </c>
      <c r="O38">
        <v>1599.9599609375</v>
      </c>
      <c r="P38">
        <v>1637.5299886067708</v>
      </c>
      <c r="Q38">
        <v>1618.760009765625</v>
      </c>
      <c r="R38">
        <v>1698.52001953125</v>
      </c>
      <c r="S38">
        <v>1466.969970703125</v>
      </c>
      <c r="T38">
        <v>1593.5733235677083</v>
      </c>
    </row>
    <row r="39" spans="1:20" x14ac:dyDescent="0.35">
      <c r="A39" s="1">
        <v>45874.599305555559</v>
      </c>
      <c r="B39" s="97" t="s">
        <v>39</v>
      </c>
      <c r="C39">
        <v>1644</v>
      </c>
      <c r="D39">
        <v>1660</v>
      </c>
      <c r="E39">
        <v>1642</v>
      </c>
      <c r="F39">
        <v>1656.699951171875</v>
      </c>
      <c r="G39">
        <v>4113</v>
      </c>
      <c r="H39">
        <v>394037</v>
      </c>
      <c r="I39">
        <v>1.9352592512095555E-3</v>
      </c>
      <c r="J39">
        <v>3.199951171875</v>
      </c>
      <c r="K39">
        <v>3.47998046875</v>
      </c>
      <c r="L39">
        <v>49834</v>
      </c>
      <c r="M39">
        <v>1613.530029296875</v>
      </c>
      <c r="N39">
        <v>1698.52001953125</v>
      </c>
      <c r="O39">
        <v>1599.9599609375</v>
      </c>
      <c r="P39">
        <v>1637.5299886067708</v>
      </c>
      <c r="Q39">
        <v>1618.760009765625</v>
      </c>
      <c r="R39">
        <v>1698.52001953125</v>
      </c>
      <c r="S39">
        <v>1466.969970703125</v>
      </c>
      <c r="T39">
        <v>1593.5733235677083</v>
      </c>
    </row>
    <row r="40" spans="1:20" x14ac:dyDescent="0.35">
      <c r="A40" s="1">
        <v>45874.598611111112</v>
      </c>
      <c r="B40" s="97" t="s">
        <v>39</v>
      </c>
      <c r="C40">
        <v>1658.5</v>
      </c>
      <c r="D40">
        <v>1669.9000244140625</v>
      </c>
      <c r="E40">
        <v>1653</v>
      </c>
      <c r="F40">
        <v>1669.9000244140625</v>
      </c>
      <c r="G40">
        <v>4523</v>
      </c>
      <c r="H40">
        <v>389924</v>
      </c>
      <c r="I40">
        <v>9.9183697696174789E-3</v>
      </c>
      <c r="J40">
        <v>16.4000244140625</v>
      </c>
      <c r="K40">
        <v>16.6800537109375</v>
      </c>
      <c r="L40">
        <v>49834</v>
      </c>
      <c r="M40">
        <v>1613.530029296875</v>
      </c>
      <c r="N40">
        <v>1698.52001953125</v>
      </c>
      <c r="O40">
        <v>1599.9599609375</v>
      </c>
      <c r="P40">
        <v>1637.5299886067708</v>
      </c>
      <c r="Q40">
        <v>1618.760009765625</v>
      </c>
      <c r="R40">
        <v>1698.52001953125</v>
      </c>
      <c r="S40">
        <v>1466.969970703125</v>
      </c>
      <c r="T40">
        <v>1593.5733235677083</v>
      </c>
    </row>
    <row r="41" spans="1:20" x14ac:dyDescent="0.35">
      <c r="A41" s="1">
        <v>45874.597916666666</v>
      </c>
      <c r="B41" s="97" t="s">
        <v>39</v>
      </c>
      <c r="C41">
        <v>1669.9000244140625</v>
      </c>
      <c r="D41">
        <v>1672</v>
      </c>
      <c r="E41">
        <v>1662.9000244140625</v>
      </c>
      <c r="F41">
        <v>1663.5999755859375</v>
      </c>
      <c r="G41">
        <v>4246</v>
      </c>
      <c r="H41">
        <v>385401</v>
      </c>
      <c r="I41">
        <v>6.1082404511263984E-3</v>
      </c>
      <c r="J41">
        <v>10.0999755859375</v>
      </c>
      <c r="K41">
        <v>10.3800048828125</v>
      </c>
      <c r="L41">
        <v>49834</v>
      </c>
      <c r="M41">
        <v>1613.530029296875</v>
      </c>
      <c r="N41">
        <v>1698.52001953125</v>
      </c>
      <c r="O41">
        <v>1599.9599609375</v>
      </c>
      <c r="P41">
        <v>1637.5299886067708</v>
      </c>
      <c r="Q41">
        <v>1618.760009765625</v>
      </c>
      <c r="R41">
        <v>1698.52001953125</v>
      </c>
      <c r="S41">
        <v>1466.969970703125</v>
      </c>
      <c r="T41">
        <v>1593.5733235677083</v>
      </c>
    </row>
    <row r="42" spans="1:20" x14ac:dyDescent="0.35">
      <c r="A42" s="1">
        <v>45874.597222222219</v>
      </c>
      <c r="B42" s="97" t="s">
        <v>39</v>
      </c>
      <c r="C42">
        <v>1665</v>
      </c>
      <c r="D42">
        <v>1685</v>
      </c>
      <c r="E42">
        <v>1663.199951171875</v>
      </c>
      <c r="F42">
        <v>1680.800048828125</v>
      </c>
      <c r="G42">
        <v>5742</v>
      </c>
      <c r="H42">
        <v>381155</v>
      </c>
      <c r="I42">
        <v>1.6510461946250377E-2</v>
      </c>
      <c r="J42">
        <v>27.300048828125</v>
      </c>
      <c r="K42">
        <v>27.580078125</v>
      </c>
      <c r="L42">
        <v>49834</v>
      </c>
      <c r="M42">
        <v>1613.530029296875</v>
      </c>
      <c r="N42">
        <v>1698.52001953125</v>
      </c>
      <c r="O42">
        <v>1599.9599609375</v>
      </c>
      <c r="P42">
        <v>1637.5299886067708</v>
      </c>
      <c r="Q42">
        <v>1618.760009765625</v>
      </c>
      <c r="R42">
        <v>1698.52001953125</v>
      </c>
      <c r="S42">
        <v>1466.969970703125</v>
      </c>
      <c r="T42">
        <v>1593.5733235677083</v>
      </c>
    </row>
    <row r="43" spans="1:20" x14ac:dyDescent="0.35">
      <c r="A43" s="1">
        <v>45874.59652777778</v>
      </c>
      <c r="B43" s="97" t="s">
        <v>39</v>
      </c>
      <c r="C43">
        <v>1682</v>
      </c>
      <c r="D43">
        <v>1690</v>
      </c>
      <c r="E43">
        <v>1679</v>
      </c>
      <c r="F43">
        <v>1686.199951171875</v>
      </c>
      <c r="G43">
        <v>2360</v>
      </c>
      <c r="H43">
        <v>375413</v>
      </c>
      <c r="I43">
        <v>1.9776202704490476E-2</v>
      </c>
      <c r="J43">
        <v>32.699951171875</v>
      </c>
      <c r="K43">
        <v>32.97998046875</v>
      </c>
      <c r="L43">
        <v>49834</v>
      </c>
      <c r="M43">
        <v>1613.530029296875</v>
      </c>
      <c r="N43">
        <v>1698.52001953125</v>
      </c>
      <c r="O43">
        <v>1599.9599609375</v>
      </c>
      <c r="P43">
        <v>1637.5299886067708</v>
      </c>
      <c r="Q43">
        <v>1618.760009765625</v>
      </c>
      <c r="R43">
        <v>1698.52001953125</v>
      </c>
      <c r="S43">
        <v>1466.969970703125</v>
      </c>
      <c r="T43">
        <v>1593.5733235677083</v>
      </c>
    </row>
    <row r="44" spans="1:20" x14ac:dyDescent="0.35">
      <c r="A44" s="1">
        <v>45874.595833333333</v>
      </c>
      <c r="B44" s="97" t="s">
        <v>39</v>
      </c>
      <c r="C44">
        <v>1682.4000244140625</v>
      </c>
      <c r="D44">
        <v>1698.199951171875</v>
      </c>
      <c r="E44">
        <v>1670</v>
      </c>
      <c r="F44">
        <v>1697.0999755859375</v>
      </c>
      <c r="G44">
        <v>5978</v>
      </c>
      <c r="H44">
        <v>373053</v>
      </c>
      <c r="I44">
        <v>2.6368294881123376E-2</v>
      </c>
      <c r="J44">
        <v>43.5999755859375</v>
      </c>
      <c r="K44">
        <v>43.8800048828125</v>
      </c>
      <c r="L44">
        <v>49834</v>
      </c>
      <c r="M44">
        <v>1613.530029296875</v>
      </c>
      <c r="N44">
        <v>1698.52001953125</v>
      </c>
      <c r="O44">
        <v>1599.9599609375</v>
      </c>
      <c r="P44">
        <v>1637.5299886067708</v>
      </c>
      <c r="Q44">
        <v>1618.760009765625</v>
      </c>
      <c r="R44">
        <v>1698.52001953125</v>
      </c>
      <c r="S44">
        <v>1466.969970703125</v>
      </c>
      <c r="T44">
        <v>1593.5733235677083</v>
      </c>
    </row>
    <row r="45" spans="1:20" x14ac:dyDescent="0.35">
      <c r="A45" s="1">
        <v>45874.595138888886</v>
      </c>
      <c r="B45" s="97" t="s">
        <v>39</v>
      </c>
      <c r="C45">
        <v>1697.0999755859375</v>
      </c>
      <c r="D45">
        <v>1702.199951171875</v>
      </c>
      <c r="E45">
        <v>1696</v>
      </c>
      <c r="F45">
        <v>1698.300048828125</v>
      </c>
      <c r="G45">
        <v>2273</v>
      </c>
      <c r="H45">
        <v>367075</v>
      </c>
      <c r="I45">
        <v>2.7094072469383126E-2</v>
      </c>
      <c r="J45">
        <v>44.800048828125</v>
      </c>
      <c r="K45">
        <v>45.080078125</v>
      </c>
      <c r="L45">
        <v>49834</v>
      </c>
      <c r="M45">
        <v>1613.530029296875</v>
      </c>
      <c r="N45">
        <v>1698.52001953125</v>
      </c>
      <c r="O45">
        <v>1599.9599609375</v>
      </c>
      <c r="P45">
        <v>1637.5299886067708</v>
      </c>
      <c r="Q45">
        <v>1618.760009765625</v>
      </c>
      <c r="R45">
        <v>1698.52001953125</v>
      </c>
      <c r="S45">
        <v>1466.969970703125</v>
      </c>
      <c r="T45">
        <v>1593.5733235677083</v>
      </c>
    </row>
    <row r="46" spans="1:20" x14ac:dyDescent="0.35">
      <c r="A46" s="1">
        <v>45874.594444444447</v>
      </c>
      <c r="B46" s="97" t="s">
        <v>39</v>
      </c>
      <c r="C46">
        <v>1698.9000244140625</v>
      </c>
      <c r="D46">
        <v>1705.699951171875</v>
      </c>
      <c r="E46">
        <v>1695</v>
      </c>
      <c r="F46">
        <v>1704</v>
      </c>
      <c r="G46">
        <v>4875</v>
      </c>
      <c r="H46">
        <v>364802</v>
      </c>
      <c r="I46">
        <v>3.0541276081040219E-2</v>
      </c>
      <c r="J46">
        <v>50.5</v>
      </c>
      <c r="K46">
        <v>50.780029296875</v>
      </c>
      <c r="L46">
        <v>49834</v>
      </c>
      <c r="M46">
        <v>1613.530029296875</v>
      </c>
      <c r="N46">
        <v>1698.52001953125</v>
      </c>
      <c r="O46">
        <v>1599.9599609375</v>
      </c>
      <c r="P46">
        <v>1637.5299886067708</v>
      </c>
      <c r="Q46">
        <v>1618.760009765625</v>
      </c>
      <c r="R46">
        <v>1698.52001953125</v>
      </c>
      <c r="S46">
        <v>1466.969970703125</v>
      </c>
      <c r="T46">
        <v>1593.5733235677083</v>
      </c>
    </row>
    <row r="47" spans="1:20" x14ac:dyDescent="0.35">
      <c r="A47" s="1">
        <v>45874.59375</v>
      </c>
      <c r="B47" s="97" t="s">
        <v>39</v>
      </c>
      <c r="C47">
        <v>1704</v>
      </c>
      <c r="D47">
        <v>1708.5</v>
      </c>
      <c r="E47">
        <v>1704</v>
      </c>
      <c r="F47">
        <v>1707.5</v>
      </c>
      <c r="G47">
        <v>2524</v>
      </c>
      <c r="H47">
        <v>359927</v>
      </c>
      <c r="I47">
        <v>3.2657998185666767E-2</v>
      </c>
      <c r="J47">
        <v>54</v>
      </c>
      <c r="K47">
        <v>54.280029296875</v>
      </c>
      <c r="L47">
        <v>49834</v>
      </c>
      <c r="M47">
        <v>1613.530029296875</v>
      </c>
      <c r="N47">
        <v>1698.52001953125</v>
      </c>
      <c r="O47">
        <v>1599.9599609375</v>
      </c>
      <c r="P47">
        <v>1637.5299886067708</v>
      </c>
      <c r="Q47">
        <v>1618.760009765625</v>
      </c>
      <c r="R47">
        <v>1698.52001953125</v>
      </c>
      <c r="S47">
        <v>1466.969970703125</v>
      </c>
      <c r="T47">
        <v>1593.5733235677083</v>
      </c>
    </row>
    <row r="48" spans="1:20" x14ac:dyDescent="0.35">
      <c r="A48" s="1">
        <v>45874.593055555553</v>
      </c>
      <c r="B48" s="97" t="s">
        <v>39</v>
      </c>
      <c r="C48">
        <v>1708</v>
      </c>
      <c r="D48">
        <v>1713.199951171875</v>
      </c>
      <c r="E48">
        <v>1707.0999755859375</v>
      </c>
      <c r="F48">
        <v>1708</v>
      </c>
      <c r="G48">
        <v>4079</v>
      </c>
      <c r="H48">
        <v>357403</v>
      </c>
      <c r="I48">
        <v>3.2960387057756273E-2</v>
      </c>
      <c r="J48">
        <v>54.5</v>
      </c>
      <c r="K48">
        <v>54.780029296875</v>
      </c>
      <c r="L48">
        <v>49834</v>
      </c>
      <c r="M48">
        <v>1613.530029296875</v>
      </c>
      <c r="N48">
        <v>1698.52001953125</v>
      </c>
      <c r="O48">
        <v>1599.9599609375</v>
      </c>
      <c r="P48">
        <v>1637.5299886067708</v>
      </c>
      <c r="Q48">
        <v>1618.760009765625</v>
      </c>
      <c r="R48">
        <v>1698.52001953125</v>
      </c>
      <c r="S48">
        <v>1466.969970703125</v>
      </c>
      <c r="T48">
        <v>1593.5733235677083</v>
      </c>
    </row>
    <row r="49" spans="1:20" x14ac:dyDescent="0.35">
      <c r="A49" s="1">
        <v>45874.592361111114</v>
      </c>
      <c r="B49" s="97" t="s">
        <v>39</v>
      </c>
      <c r="C49">
        <v>1708</v>
      </c>
      <c r="D49">
        <v>1708.199951171875</v>
      </c>
      <c r="E49">
        <v>1702</v>
      </c>
      <c r="F49">
        <v>1704.300048828125</v>
      </c>
      <c r="G49">
        <v>2197</v>
      </c>
      <c r="H49">
        <v>353324</v>
      </c>
      <c r="I49">
        <v>3.0722738934457212E-2</v>
      </c>
      <c r="J49">
        <v>50.800048828125</v>
      </c>
      <c r="K49">
        <v>51.080078125</v>
      </c>
      <c r="L49">
        <v>49834</v>
      </c>
      <c r="M49">
        <v>1613.530029296875</v>
      </c>
      <c r="N49">
        <v>1698.52001953125</v>
      </c>
      <c r="O49">
        <v>1599.9599609375</v>
      </c>
      <c r="P49">
        <v>1637.5299886067708</v>
      </c>
      <c r="Q49">
        <v>1618.760009765625</v>
      </c>
      <c r="R49">
        <v>1698.52001953125</v>
      </c>
      <c r="S49">
        <v>1466.969970703125</v>
      </c>
      <c r="T49">
        <v>1593.5733235677083</v>
      </c>
    </row>
    <row r="50" spans="1:20" x14ac:dyDescent="0.35">
      <c r="A50" s="1">
        <v>45874.591666666667</v>
      </c>
      <c r="B50" s="97" t="s">
        <v>39</v>
      </c>
      <c r="C50">
        <v>1704.0999755859375</v>
      </c>
      <c r="D50">
        <v>1705.300048828125</v>
      </c>
      <c r="E50">
        <v>1701.199951171875</v>
      </c>
      <c r="F50">
        <v>1701.800048828125</v>
      </c>
      <c r="G50">
        <v>1918</v>
      </c>
      <c r="H50">
        <v>351127</v>
      </c>
      <c r="I50">
        <v>2.9210794574009675E-2</v>
      </c>
      <c r="J50">
        <v>48.300048828125</v>
      </c>
      <c r="K50">
        <v>48.580078125</v>
      </c>
      <c r="L50">
        <v>49834</v>
      </c>
      <c r="M50">
        <v>1613.530029296875</v>
      </c>
      <c r="N50">
        <v>1698.52001953125</v>
      </c>
      <c r="O50">
        <v>1599.9599609375</v>
      </c>
      <c r="P50">
        <v>1637.5299886067708</v>
      </c>
      <c r="Q50">
        <v>1618.760009765625</v>
      </c>
      <c r="R50">
        <v>1698.52001953125</v>
      </c>
      <c r="S50">
        <v>1466.969970703125</v>
      </c>
      <c r="T50">
        <v>1593.5733235677083</v>
      </c>
    </row>
    <row r="51" spans="1:20" x14ac:dyDescent="0.35">
      <c r="A51" s="1">
        <v>45874.59097222222</v>
      </c>
      <c r="B51" s="97" t="s">
        <v>39</v>
      </c>
      <c r="C51">
        <v>1702.4000244140625</v>
      </c>
      <c r="D51">
        <v>1707.5</v>
      </c>
      <c r="E51">
        <v>1701.5</v>
      </c>
      <c r="F51">
        <v>1702</v>
      </c>
      <c r="G51">
        <v>3631</v>
      </c>
      <c r="H51">
        <v>349209</v>
      </c>
      <c r="I51">
        <v>2.933172059268219E-2</v>
      </c>
      <c r="J51">
        <v>48.5</v>
      </c>
      <c r="K51">
        <v>48.780029296875</v>
      </c>
      <c r="L51">
        <v>49834</v>
      </c>
      <c r="M51">
        <v>1613.530029296875</v>
      </c>
      <c r="N51">
        <v>1698.52001953125</v>
      </c>
      <c r="O51">
        <v>1599.9599609375</v>
      </c>
      <c r="P51">
        <v>1637.5299886067708</v>
      </c>
      <c r="Q51">
        <v>1618.760009765625</v>
      </c>
      <c r="R51">
        <v>1698.52001953125</v>
      </c>
      <c r="S51">
        <v>1466.969970703125</v>
      </c>
      <c r="T51">
        <v>1593.5733235677083</v>
      </c>
    </row>
    <row r="52" spans="1:20" x14ac:dyDescent="0.35">
      <c r="A52" s="1">
        <v>45874.590277777781</v>
      </c>
      <c r="B52" s="97" t="s">
        <v>39</v>
      </c>
      <c r="C52">
        <v>1702</v>
      </c>
      <c r="D52">
        <v>1704</v>
      </c>
      <c r="E52">
        <v>1697</v>
      </c>
      <c r="F52">
        <v>1704</v>
      </c>
      <c r="G52">
        <v>2580</v>
      </c>
      <c r="H52">
        <v>345578</v>
      </c>
      <c r="I52">
        <v>3.0541276081040219E-2</v>
      </c>
      <c r="J52">
        <v>50.5</v>
      </c>
      <c r="K52">
        <v>50.780029296875</v>
      </c>
      <c r="L52">
        <v>49834</v>
      </c>
      <c r="M52">
        <v>1613.530029296875</v>
      </c>
      <c r="N52">
        <v>1698.52001953125</v>
      </c>
      <c r="O52">
        <v>1599.9599609375</v>
      </c>
      <c r="P52">
        <v>1637.5299886067708</v>
      </c>
      <c r="Q52">
        <v>1618.760009765625</v>
      </c>
      <c r="R52">
        <v>1698.52001953125</v>
      </c>
      <c r="S52">
        <v>1466.969970703125</v>
      </c>
      <c r="T52">
        <v>1593.5733235677083</v>
      </c>
    </row>
    <row r="53" spans="1:20" x14ac:dyDescent="0.35">
      <c r="A53" s="1">
        <v>45874.589583333334</v>
      </c>
      <c r="B53" s="97" t="s">
        <v>39</v>
      </c>
      <c r="C53">
        <v>1701.5999755859375</v>
      </c>
      <c r="D53">
        <v>1704.699951171875</v>
      </c>
      <c r="E53">
        <v>1701</v>
      </c>
      <c r="F53">
        <v>1703</v>
      </c>
      <c r="G53">
        <v>2618</v>
      </c>
      <c r="H53">
        <v>342998</v>
      </c>
      <c r="I53">
        <v>2.9936498336861204E-2</v>
      </c>
      <c r="J53">
        <v>49.5</v>
      </c>
      <c r="K53">
        <v>49.780029296875</v>
      </c>
      <c r="L53">
        <v>49834</v>
      </c>
      <c r="M53">
        <v>1613.530029296875</v>
      </c>
      <c r="N53">
        <v>1698.52001953125</v>
      </c>
      <c r="O53">
        <v>1599.9599609375</v>
      </c>
      <c r="P53">
        <v>1637.5299886067708</v>
      </c>
      <c r="Q53">
        <v>1618.760009765625</v>
      </c>
      <c r="R53">
        <v>1698.52001953125</v>
      </c>
      <c r="S53">
        <v>1466.969970703125</v>
      </c>
      <c r="T53">
        <v>1593.5733235677083</v>
      </c>
    </row>
    <row r="54" spans="1:20" x14ac:dyDescent="0.35">
      <c r="A54" s="1">
        <v>45874.588888888888</v>
      </c>
      <c r="B54" s="97" t="s">
        <v>39</v>
      </c>
      <c r="C54">
        <v>1703.0999755859375</v>
      </c>
      <c r="D54">
        <v>1706.800048828125</v>
      </c>
      <c r="E54">
        <v>1699.9000244140625</v>
      </c>
      <c r="F54">
        <v>1701</v>
      </c>
      <c r="G54">
        <v>3663</v>
      </c>
      <c r="H54">
        <v>340380</v>
      </c>
      <c r="I54">
        <v>2.8726942848503176E-2</v>
      </c>
      <c r="J54">
        <v>47.5</v>
      </c>
      <c r="K54">
        <v>47.780029296875</v>
      </c>
      <c r="L54">
        <v>49834</v>
      </c>
      <c r="M54">
        <v>1613.530029296875</v>
      </c>
      <c r="N54">
        <v>1698.52001953125</v>
      </c>
      <c r="O54">
        <v>1599.9599609375</v>
      </c>
      <c r="P54">
        <v>1637.5299886067708</v>
      </c>
      <c r="Q54">
        <v>1618.760009765625</v>
      </c>
      <c r="R54">
        <v>1698.52001953125</v>
      </c>
      <c r="S54">
        <v>1466.969970703125</v>
      </c>
      <c r="T54">
        <v>1593.5733235677083</v>
      </c>
    </row>
    <row r="55" spans="1:20" x14ac:dyDescent="0.35">
      <c r="A55" s="1">
        <v>45874.588194444441</v>
      </c>
      <c r="B55" s="97" t="s">
        <v>39</v>
      </c>
      <c r="C55">
        <v>1700.4000244140625</v>
      </c>
      <c r="D55">
        <v>1701.699951171875</v>
      </c>
      <c r="E55">
        <v>1690.199951171875</v>
      </c>
      <c r="F55">
        <v>1697.5</v>
      </c>
      <c r="G55">
        <v>5472</v>
      </c>
      <c r="H55">
        <v>336717</v>
      </c>
      <c r="I55">
        <v>2.6610220743876624E-2</v>
      </c>
      <c r="J55">
        <v>44</v>
      </c>
      <c r="K55">
        <v>44.280029296875</v>
      </c>
      <c r="L55">
        <v>49834</v>
      </c>
      <c r="M55">
        <v>1613.530029296875</v>
      </c>
      <c r="N55">
        <v>1698.52001953125</v>
      </c>
      <c r="O55">
        <v>1599.9599609375</v>
      </c>
      <c r="P55">
        <v>1637.5299886067708</v>
      </c>
      <c r="Q55">
        <v>1618.760009765625</v>
      </c>
      <c r="R55">
        <v>1698.52001953125</v>
      </c>
      <c r="S55">
        <v>1466.969970703125</v>
      </c>
      <c r="T55">
        <v>1593.5733235677083</v>
      </c>
    </row>
    <row r="56" spans="1:20" x14ac:dyDescent="0.35">
      <c r="A56" s="1">
        <v>45874.587500000001</v>
      </c>
      <c r="B56" s="97" t="s">
        <v>39</v>
      </c>
      <c r="C56">
        <v>1697.5</v>
      </c>
      <c r="D56">
        <v>1706.5</v>
      </c>
      <c r="E56">
        <v>1695</v>
      </c>
      <c r="F56">
        <v>1706.0999755859375</v>
      </c>
      <c r="G56">
        <v>6384</v>
      </c>
      <c r="H56">
        <v>331245</v>
      </c>
      <c r="I56">
        <v>3.1811294578734502E-2</v>
      </c>
      <c r="J56">
        <v>52.5999755859375</v>
      </c>
      <c r="K56">
        <v>52.8800048828125</v>
      </c>
      <c r="L56">
        <v>49834</v>
      </c>
      <c r="M56">
        <v>1613.530029296875</v>
      </c>
      <c r="N56">
        <v>1698.52001953125</v>
      </c>
      <c r="O56">
        <v>1599.9599609375</v>
      </c>
      <c r="P56">
        <v>1637.5299886067708</v>
      </c>
      <c r="Q56">
        <v>1618.760009765625</v>
      </c>
      <c r="R56">
        <v>1698.52001953125</v>
      </c>
      <c r="S56">
        <v>1466.969970703125</v>
      </c>
      <c r="T56">
        <v>1593.5733235677083</v>
      </c>
    </row>
    <row r="57" spans="1:20" x14ac:dyDescent="0.35">
      <c r="A57" s="1">
        <v>45874.586805555555</v>
      </c>
      <c r="B57" s="97" t="s">
        <v>39</v>
      </c>
      <c r="C57">
        <v>1705.800048828125</v>
      </c>
      <c r="D57">
        <v>1711.800048828125</v>
      </c>
      <c r="E57">
        <v>1705.800048828125</v>
      </c>
      <c r="F57">
        <v>1709.199951171875</v>
      </c>
      <c r="G57">
        <v>3021</v>
      </c>
      <c r="H57">
        <v>324861</v>
      </c>
      <c r="I57">
        <v>3.3686090820607799E-2</v>
      </c>
      <c r="J57">
        <v>55.699951171875</v>
      </c>
      <c r="K57">
        <v>55.97998046875</v>
      </c>
      <c r="L57">
        <v>49834</v>
      </c>
      <c r="M57">
        <v>1613.530029296875</v>
      </c>
      <c r="N57">
        <v>1698.52001953125</v>
      </c>
      <c r="O57">
        <v>1599.9599609375</v>
      </c>
      <c r="P57">
        <v>1637.5299886067708</v>
      </c>
      <c r="Q57">
        <v>1618.760009765625</v>
      </c>
      <c r="R57">
        <v>1698.52001953125</v>
      </c>
      <c r="S57">
        <v>1466.969970703125</v>
      </c>
      <c r="T57">
        <v>1593.5733235677083</v>
      </c>
    </row>
    <row r="58" spans="1:20" x14ac:dyDescent="0.35">
      <c r="A58" s="1">
        <v>45874.586111111108</v>
      </c>
      <c r="B58" s="97" t="s">
        <v>39</v>
      </c>
      <c r="C58">
        <v>1710</v>
      </c>
      <c r="D58">
        <v>1716</v>
      </c>
      <c r="E58">
        <v>1707.199951171875</v>
      </c>
      <c r="F58">
        <v>1715.9000244140625</v>
      </c>
      <c r="G58">
        <v>4623</v>
      </c>
      <c r="H58">
        <v>321840</v>
      </c>
      <c r="I58">
        <v>3.773814600185213E-2</v>
      </c>
      <c r="J58">
        <v>62.4000244140625</v>
      </c>
      <c r="K58">
        <v>62.6800537109375</v>
      </c>
      <c r="L58">
        <v>49834</v>
      </c>
      <c r="M58">
        <v>1613.530029296875</v>
      </c>
      <c r="N58">
        <v>1698.52001953125</v>
      </c>
      <c r="O58">
        <v>1599.9599609375</v>
      </c>
      <c r="P58">
        <v>1637.5299886067708</v>
      </c>
      <c r="Q58">
        <v>1618.760009765625</v>
      </c>
      <c r="R58">
        <v>1698.52001953125</v>
      </c>
      <c r="S58">
        <v>1466.969970703125</v>
      </c>
      <c r="T58">
        <v>1593.5733235677083</v>
      </c>
    </row>
    <row r="59" spans="1:20" x14ac:dyDescent="0.35">
      <c r="A59" s="1">
        <v>45874.585416666669</v>
      </c>
      <c r="B59" s="97" t="s">
        <v>39</v>
      </c>
      <c r="C59">
        <v>1715.9000244140625</v>
      </c>
      <c r="D59">
        <v>1718.800048828125</v>
      </c>
      <c r="E59">
        <v>1710</v>
      </c>
      <c r="F59">
        <v>1716.199951171875</v>
      </c>
      <c r="G59">
        <v>3488</v>
      </c>
      <c r="H59">
        <v>317217</v>
      </c>
      <c r="I59">
        <v>3.7919535029860903E-2</v>
      </c>
      <c r="J59">
        <v>62.699951171875</v>
      </c>
      <c r="K59">
        <v>62.97998046875</v>
      </c>
      <c r="L59">
        <v>49834</v>
      </c>
      <c r="M59">
        <v>1613.530029296875</v>
      </c>
      <c r="N59">
        <v>1698.52001953125</v>
      </c>
      <c r="O59">
        <v>1599.9599609375</v>
      </c>
      <c r="P59">
        <v>1637.5299886067708</v>
      </c>
      <c r="Q59">
        <v>1618.760009765625</v>
      </c>
      <c r="R59">
        <v>1698.52001953125</v>
      </c>
      <c r="S59">
        <v>1466.969970703125</v>
      </c>
      <c r="T59">
        <v>1593.5733235677083</v>
      </c>
    </row>
    <row r="60" spans="1:20" x14ac:dyDescent="0.35">
      <c r="A60" s="1">
        <v>45874.584722222222</v>
      </c>
      <c r="B60" s="97" t="s">
        <v>39</v>
      </c>
      <c r="C60">
        <v>1716.300048828125</v>
      </c>
      <c r="D60">
        <v>1719</v>
      </c>
      <c r="E60">
        <v>1700</v>
      </c>
      <c r="F60">
        <v>1714.800048828125</v>
      </c>
      <c r="G60">
        <v>8450</v>
      </c>
      <c r="H60">
        <v>313729</v>
      </c>
      <c r="I60">
        <v>3.7072905248336861E-2</v>
      </c>
      <c r="J60">
        <v>61.300048828125</v>
      </c>
      <c r="K60">
        <v>61.580078125</v>
      </c>
      <c r="L60">
        <v>49834</v>
      </c>
      <c r="M60">
        <v>1613.530029296875</v>
      </c>
      <c r="N60">
        <v>1698.52001953125</v>
      </c>
      <c r="O60">
        <v>1599.9599609375</v>
      </c>
      <c r="P60">
        <v>1637.5299886067708</v>
      </c>
      <c r="Q60">
        <v>1618.760009765625</v>
      </c>
      <c r="R60">
        <v>1698.52001953125</v>
      </c>
      <c r="S60">
        <v>1466.969970703125</v>
      </c>
      <c r="T60">
        <v>1593.5733235677083</v>
      </c>
    </row>
    <row r="61" spans="1:20" x14ac:dyDescent="0.35">
      <c r="A61" s="1">
        <v>45874.584027777775</v>
      </c>
      <c r="B61" s="97" t="s">
        <v>39</v>
      </c>
      <c r="C61">
        <v>1713</v>
      </c>
      <c r="D61">
        <v>1727.5</v>
      </c>
      <c r="E61">
        <v>1713</v>
      </c>
      <c r="F61">
        <v>1726.9000244140625</v>
      </c>
      <c r="G61">
        <v>5341</v>
      </c>
      <c r="H61">
        <v>305279</v>
      </c>
      <c r="I61">
        <v>4.4390701187821291E-2</v>
      </c>
      <c r="J61">
        <v>73.4000244140625</v>
      </c>
      <c r="K61">
        <v>73.6800537109375</v>
      </c>
      <c r="L61">
        <v>49834</v>
      </c>
      <c r="M61">
        <v>1613.530029296875</v>
      </c>
      <c r="N61">
        <v>1698.52001953125</v>
      </c>
      <c r="O61">
        <v>1599.9599609375</v>
      </c>
      <c r="P61">
        <v>1637.5299886067708</v>
      </c>
      <c r="Q61">
        <v>1618.760009765625</v>
      </c>
      <c r="R61">
        <v>1698.52001953125</v>
      </c>
      <c r="S61">
        <v>1466.969970703125</v>
      </c>
      <c r="T61">
        <v>1593.5733235677083</v>
      </c>
    </row>
    <row r="62" spans="1:20" x14ac:dyDescent="0.35">
      <c r="A62" s="1">
        <v>45874.583333333336</v>
      </c>
      <c r="B62" s="97" t="s">
        <v>39</v>
      </c>
      <c r="C62">
        <v>1726.300048828125</v>
      </c>
      <c r="D62">
        <v>1730.699951171875</v>
      </c>
      <c r="E62">
        <v>1724.300048828125</v>
      </c>
      <c r="F62">
        <v>1729</v>
      </c>
      <c r="G62">
        <v>3648</v>
      </c>
      <c r="H62">
        <v>299938</v>
      </c>
      <c r="I62">
        <v>4.566071968551557E-2</v>
      </c>
      <c r="J62">
        <v>75.5</v>
      </c>
      <c r="K62">
        <v>75.780029296875</v>
      </c>
      <c r="L62">
        <v>49834</v>
      </c>
      <c r="M62">
        <v>1613.530029296875</v>
      </c>
      <c r="N62">
        <v>1698.52001953125</v>
      </c>
      <c r="O62">
        <v>1599.9599609375</v>
      </c>
      <c r="P62">
        <v>1637.5299886067708</v>
      </c>
      <c r="Q62">
        <v>1618.760009765625</v>
      </c>
      <c r="R62">
        <v>1698.52001953125</v>
      </c>
      <c r="S62">
        <v>1466.969970703125</v>
      </c>
      <c r="T62">
        <v>1593.5733235677083</v>
      </c>
    </row>
    <row r="63" spans="1:20" x14ac:dyDescent="0.35">
      <c r="A63" s="1">
        <v>45874.582638888889</v>
      </c>
      <c r="B63" s="97" t="s">
        <v>39</v>
      </c>
      <c r="C63">
        <v>1729.9000244140625</v>
      </c>
      <c r="D63">
        <v>1735.300048828125</v>
      </c>
      <c r="E63">
        <v>1728.199951171875</v>
      </c>
      <c r="F63">
        <v>1734.300048828125</v>
      </c>
      <c r="G63">
        <v>3537</v>
      </c>
      <c r="H63">
        <v>296290</v>
      </c>
      <c r="I63">
        <v>4.8866071259827636E-2</v>
      </c>
      <c r="J63">
        <v>80.800048828125</v>
      </c>
      <c r="K63">
        <v>81.080078125</v>
      </c>
      <c r="L63">
        <v>49834</v>
      </c>
      <c r="M63">
        <v>1613.530029296875</v>
      </c>
      <c r="N63">
        <v>1698.52001953125</v>
      </c>
      <c r="O63">
        <v>1599.9599609375</v>
      </c>
      <c r="P63">
        <v>1637.5299886067708</v>
      </c>
      <c r="Q63">
        <v>1618.760009765625</v>
      </c>
      <c r="R63">
        <v>1698.52001953125</v>
      </c>
      <c r="S63">
        <v>1466.969970703125</v>
      </c>
      <c r="T63">
        <v>1593.5733235677083</v>
      </c>
    </row>
    <row r="64" spans="1:20" x14ac:dyDescent="0.35">
      <c r="A64" s="1">
        <v>45874.581944444442</v>
      </c>
      <c r="B64" s="97" t="s">
        <v>39</v>
      </c>
      <c r="C64">
        <v>1734.5999755859375</v>
      </c>
      <c r="D64">
        <v>1735.800048828125</v>
      </c>
      <c r="E64">
        <v>1733.5</v>
      </c>
      <c r="F64">
        <v>1734.300048828125</v>
      </c>
      <c r="G64">
        <v>1339</v>
      </c>
      <c r="H64">
        <v>292753</v>
      </c>
      <c r="I64">
        <v>4.8866071259827636E-2</v>
      </c>
      <c r="J64">
        <v>80.800048828125</v>
      </c>
      <c r="K64">
        <v>81.080078125</v>
      </c>
      <c r="L64">
        <v>49834</v>
      </c>
      <c r="M64">
        <v>1613.530029296875</v>
      </c>
      <c r="N64">
        <v>1698.52001953125</v>
      </c>
      <c r="O64">
        <v>1599.9599609375</v>
      </c>
      <c r="P64">
        <v>1637.5299886067708</v>
      </c>
      <c r="Q64">
        <v>1618.760009765625</v>
      </c>
      <c r="R64">
        <v>1698.52001953125</v>
      </c>
      <c r="S64">
        <v>1466.969970703125</v>
      </c>
      <c r="T64">
        <v>1593.5733235677083</v>
      </c>
    </row>
    <row r="65" spans="1:20" x14ac:dyDescent="0.35">
      <c r="A65" s="1">
        <v>45874.581250000003</v>
      </c>
      <c r="B65" s="97" t="s">
        <v>39</v>
      </c>
      <c r="C65">
        <v>1734.699951171875</v>
      </c>
      <c r="D65">
        <v>1737.699951171875</v>
      </c>
      <c r="E65">
        <v>1733.0999755859375</v>
      </c>
      <c r="F65">
        <v>1734</v>
      </c>
      <c r="G65">
        <v>2018</v>
      </c>
      <c r="H65">
        <v>291414</v>
      </c>
      <c r="I65">
        <v>4.8684608406410645E-2</v>
      </c>
      <c r="J65">
        <v>80.5</v>
      </c>
      <c r="K65">
        <v>80.780029296875</v>
      </c>
      <c r="L65">
        <v>49834</v>
      </c>
      <c r="M65">
        <v>1613.530029296875</v>
      </c>
      <c r="N65">
        <v>1698.52001953125</v>
      </c>
      <c r="O65">
        <v>1599.9599609375</v>
      </c>
      <c r="P65">
        <v>1637.5299886067708</v>
      </c>
      <c r="Q65">
        <v>1618.760009765625</v>
      </c>
      <c r="R65">
        <v>1698.52001953125</v>
      </c>
      <c r="S65">
        <v>1466.969970703125</v>
      </c>
      <c r="T65">
        <v>1593.5733235677083</v>
      </c>
    </row>
    <row r="66" spans="1:20" x14ac:dyDescent="0.35">
      <c r="A66" s="1">
        <v>45874.580555555556</v>
      </c>
      <c r="B66" s="97" t="s">
        <v>39</v>
      </c>
      <c r="C66">
        <v>1734</v>
      </c>
      <c r="D66">
        <v>1736</v>
      </c>
      <c r="E66">
        <v>1730.199951171875</v>
      </c>
      <c r="F66">
        <v>1730.5999755859375</v>
      </c>
      <c r="G66">
        <v>2955</v>
      </c>
      <c r="H66">
        <v>289396</v>
      </c>
      <c r="I66">
        <v>4.6628349311120351E-2</v>
      </c>
      <c r="J66">
        <v>77.0999755859375</v>
      </c>
      <c r="K66">
        <v>77.3800048828125</v>
      </c>
      <c r="L66">
        <v>49834</v>
      </c>
      <c r="M66">
        <v>1613.530029296875</v>
      </c>
      <c r="N66">
        <v>1698.52001953125</v>
      </c>
      <c r="O66">
        <v>1599.9599609375</v>
      </c>
      <c r="P66">
        <v>1637.5299886067708</v>
      </c>
      <c r="Q66">
        <v>1618.760009765625</v>
      </c>
      <c r="R66">
        <v>1698.52001953125</v>
      </c>
      <c r="S66">
        <v>1466.969970703125</v>
      </c>
      <c r="T66">
        <v>1593.5733235677083</v>
      </c>
    </row>
    <row r="67" spans="1:20" x14ac:dyDescent="0.35">
      <c r="A67" s="1">
        <v>45874.579861111109</v>
      </c>
      <c r="B67" s="97" t="s">
        <v>39</v>
      </c>
      <c r="C67">
        <v>1730.9000244140625</v>
      </c>
      <c r="D67">
        <v>1730.9000244140625</v>
      </c>
      <c r="E67">
        <v>1728.5999755859375</v>
      </c>
      <c r="F67">
        <v>1728.5999755859375</v>
      </c>
      <c r="G67">
        <v>781</v>
      </c>
      <c r="H67">
        <v>286441</v>
      </c>
      <c r="I67">
        <v>4.5418793822762323E-2</v>
      </c>
      <c r="J67">
        <v>75.0999755859375</v>
      </c>
      <c r="K67">
        <v>75.3800048828125</v>
      </c>
      <c r="L67">
        <v>49834</v>
      </c>
      <c r="M67">
        <v>1613.530029296875</v>
      </c>
      <c r="N67">
        <v>1698.52001953125</v>
      </c>
      <c r="O67">
        <v>1599.9599609375</v>
      </c>
      <c r="P67">
        <v>1637.5299886067708</v>
      </c>
      <c r="Q67">
        <v>1618.760009765625</v>
      </c>
      <c r="R67">
        <v>1698.52001953125</v>
      </c>
      <c r="S67">
        <v>1466.969970703125</v>
      </c>
      <c r="T67">
        <v>1593.5733235677083</v>
      </c>
    </row>
    <row r="68" spans="1:20" x14ac:dyDescent="0.35">
      <c r="A68" s="1">
        <v>45874.57916666667</v>
      </c>
      <c r="B68" s="97" t="s">
        <v>39</v>
      </c>
      <c r="C68">
        <v>1729</v>
      </c>
      <c r="D68">
        <v>1732</v>
      </c>
      <c r="E68">
        <v>1728.300048828125</v>
      </c>
      <c r="F68">
        <v>1729</v>
      </c>
      <c r="G68">
        <v>1370</v>
      </c>
      <c r="H68">
        <v>285660</v>
      </c>
      <c r="I68">
        <v>4.566071968551557E-2</v>
      </c>
      <c r="J68">
        <v>75.5</v>
      </c>
      <c r="K68">
        <v>75.780029296875</v>
      </c>
      <c r="L68">
        <v>49834</v>
      </c>
      <c r="M68">
        <v>1613.530029296875</v>
      </c>
      <c r="N68">
        <v>1698.52001953125</v>
      </c>
      <c r="O68">
        <v>1599.9599609375</v>
      </c>
      <c r="P68">
        <v>1637.5299886067708</v>
      </c>
      <c r="Q68">
        <v>1618.760009765625</v>
      </c>
      <c r="R68">
        <v>1698.52001953125</v>
      </c>
      <c r="S68">
        <v>1466.969970703125</v>
      </c>
      <c r="T68">
        <v>1593.5733235677083</v>
      </c>
    </row>
    <row r="69" spans="1:20" x14ac:dyDescent="0.35">
      <c r="A69" s="1">
        <v>45874.578472222223</v>
      </c>
      <c r="B69" s="97" t="s">
        <v>39</v>
      </c>
      <c r="C69">
        <v>1729</v>
      </c>
      <c r="D69">
        <v>1730</v>
      </c>
      <c r="E69">
        <v>1728.4000244140625</v>
      </c>
      <c r="F69">
        <v>1728.5999755859375</v>
      </c>
      <c r="G69">
        <v>1623</v>
      </c>
      <c r="H69">
        <v>284290</v>
      </c>
      <c r="I69">
        <v>4.5418793822762323E-2</v>
      </c>
      <c r="J69">
        <v>75.0999755859375</v>
      </c>
      <c r="K69">
        <v>75.3800048828125</v>
      </c>
      <c r="L69">
        <v>49834</v>
      </c>
      <c r="M69">
        <v>1613.530029296875</v>
      </c>
      <c r="N69">
        <v>1698.52001953125</v>
      </c>
      <c r="O69">
        <v>1599.9599609375</v>
      </c>
      <c r="P69">
        <v>1637.5299886067708</v>
      </c>
      <c r="Q69">
        <v>1618.760009765625</v>
      </c>
      <c r="R69">
        <v>1698.52001953125</v>
      </c>
      <c r="S69">
        <v>1466.969970703125</v>
      </c>
      <c r="T69">
        <v>1593.5733235677083</v>
      </c>
    </row>
    <row r="70" spans="1:20" x14ac:dyDescent="0.35">
      <c r="A70" s="1">
        <v>45874.577777777777</v>
      </c>
      <c r="B70" s="97" t="s">
        <v>39</v>
      </c>
      <c r="C70">
        <v>1728.5999755859375</v>
      </c>
      <c r="D70">
        <v>1732.199951171875</v>
      </c>
      <c r="E70">
        <v>1728</v>
      </c>
      <c r="F70">
        <v>1732</v>
      </c>
      <c r="G70">
        <v>2156</v>
      </c>
      <c r="H70">
        <v>282667</v>
      </c>
      <c r="I70">
        <v>4.7475052918052617E-2</v>
      </c>
      <c r="J70">
        <v>78.5</v>
      </c>
      <c r="K70">
        <v>78.780029296875</v>
      </c>
      <c r="L70">
        <v>49834</v>
      </c>
      <c r="M70">
        <v>1613.530029296875</v>
      </c>
      <c r="N70">
        <v>1698.52001953125</v>
      </c>
      <c r="O70">
        <v>1599.9599609375</v>
      </c>
      <c r="P70">
        <v>1637.5299886067708</v>
      </c>
      <c r="Q70">
        <v>1618.760009765625</v>
      </c>
      <c r="R70">
        <v>1698.52001953125</v>
      </c>
      <c r="S70">
        <v>1466.969970703125</v>
      </c>
      <c r="T70">
        <v>1593.5733235677083</v>
      </c>
    </row>
    <row r="71" spans="1:20" x14ac:dyDescent="0.35">
      <c r="A71" s="1">
        <v>45874.57708333333</v>
      </c>
      <c r="B71" s="97" t="s">
        <v>39</v>
      </c>
      <c r="C71">
        <v>1732</v>
      </c>
      <c r="D71">
        <v>1733</v>
      </c>
      <c r="E71">
        <v>1727.5999755859375</v>
      </c>
      <c r="F71">
        <v>1727.9000244140625</v>
      </c>
      <c r="G71">
        <v>1946</v>
      </c>
      <c r="H71">
        <v>280511</v>
      </c>
      <c r="I71">
        <v>4.4995478932000302E-2</v>
      </c>
      <c r="J71">
        <v>74.4000244140625</v>
      </c>
      <c r="K71">
        <v>74.6800537109375</v>
      </c>
      <c r="L71">
        <v>49834</v>
      </c>
      <c r="M71">
        <v>1613.530029296875</v>
      </c>
      <c r="N71">
        <v>1698.52001953125</v>
      </c>
      <c r="O71">
        <v>1599.9599609375</v>
      </c>
      <c r="P71">
        <v>1637.5299886067708</v>
      </c>
      <c r="Q71">
        <v>1618.760009765625</v>
      </c>
      <c r="R71">
        <v>1698.52001953125</v>
      </c>
      <c r="S71">
        <v>1466.969970703125</v>
      </c>
      <c r="T71">
        <v>1593.5733235677083</v>
      </c>
    </row>
    <row r="72" spans="1:20" x14ac:dyDescent="0.35">
      <c r="A72" s="1">
        <v>45874.576388888891</v>
      </c>
      <c r="B72" s="97" t="s">
        <v>39</v>
      </c>
      <c r="C72">
        <v>1727.9000244140625</v>
      </c>
      <c r="D72">
        <v>1732</v>
      </c>
      <c r="E72">
        <v>1726.300048828125</v>
      </c>
      <c r="F72">
        <v>1726.9000244140625</v>
      </c>
      <c r="G72">
        <v>3150</v>
      </c>
      <c r="H72">
        <v>278565</v>
      </c>
      <c r="I72">
        <v>4.4390701187821291E-2</v>
      </c>
      <c r="J72">
        <v>73.4000244140625</v>
      </c>
      <c r="K72">
        <v>73.6800537109375</v>
      </c>
      <c r="L72">
        <v>49834</v>
      </c>
      <c r="M72">
        <v>1613.530029296875</v>
      </c>
      <c r="N72">
        <v>1698.52001953125</v>
      </c>
      <c r="O72">
        <v>1599.9599609375</v>
      </c>
      <c r="P72">
        <v>1637.5299886067708</v>
      </c>
      <c r="Q72">
        <v>1618.760009765625</v>
      </c>
      <c r="R72">
        <v>1698.52001953125</v>
      </c>
      <c r="S72">
        <v>1466.969970703125</v>
      </c>
      <c r="T72">
        <v>1593.5733235677083</v>
      </c>
    </row>
    <row r="73" spans="1:20" x14ac:dyDescent="0.35">
      <c r="A73" s="1">
        <v>45874.575694444444</v>
      </c>
      <c r="B73" s="97" t="s">
        <v>39</v>
      </c>
      <c r="C73">
        <v>1726.5</v>
      </c>
      <c r="D73">
        <v>1728.5999755859375</v>
      </c>
      <c r="E73">
        <v>1724</v>
      </c>
      <c r="F73">
        <v>1726.4000244140625</v>
      </c>
      <c r="G73">
        <v>1772</v>
      </c>
      <c r="H73">
        <v>275415</v>
      </c>
      <c r="I73">
        <v>4.4088312315731779E-2</v>
      </c>
      <c r="J73">
        <v>72.9000244140625</v>
      </c>
      <c r="K73">
        <v>73.1800537109375</v>
      </c>
      <c r="L73">
        <v>49834</v>
      </c>
      <c r="M73">
        <v>1613.530029296875</v>
      </c>
      <c r="N73">
        <v>1698.52001953125</v>
      </c>
      <c r="O73">
        <v>1599.9599609375</v>
      </c>
      <c r="P73">
        <v>1637.5299886067708</v>
      </c>
      <c r="Q73">
        <v>1618.760009765625</v>
      </c>
      <c r="R73">
        <v>1698.52001953125</v>
      </c>
      <c r="S73">
        <v>1466.969970703125</v>
      </c>
      <c r="T73">
        <v>1593.5733235677083</v>
      </c>
    </row>
    <row r="74" spans="1:20" x14ac:dyDescent="0.35">
      <c r="A74" s="1">
        <v>45874.574999999997</v>
      </c>
      <c r="B74" s="97" t="s">
        <v>39</v>
      </c>
      <c r="C74">
        <v>1725.699951171875</v>
      </c>
      <c r="D74">
        <v>1729.5</v>
      </c>
      <c r="E74">
        <v>1724.300048828125</v>
      </c>
      <c r="F74">
        <v>1727.800048828125</v>
      </c>
      <c r="G74">
        <v>2232</v>
      </c>
      <c r="H74">
        <v>273643</v>
      </c>
      <c r="I74">
        <v>4.4935015922664044E-2</v>
      </c>
      <c r="J74">
        <v>74.300048828125</v>
      </c>
      <c r="K74">
        <v>74.580078125</v>
      </c>
      <c r="L74">
        <v>49834</v>
      </c>
      <c r="M74">
        <v>1613.530029296875</v>
      </c>
      <c r="N74">
        <v>1698.52001953125</v>
      </c>
      <c r="O74">
        <v>1599.9599609375</v>
      </c>
      <c r="P74">
        <v>1637.5299886067708</v>
      </c>
      <c r="Q74">
        <v>1618.760009765625</v>
      </c>
      <c r="R74">
        <v>1698.52001953125</v>
      </c>
      <c r="S74">
        <v>1466.969970703125</v>
      </c>
      <c r="T74">
        <v>1593.5733235677083</v>
      </c>
    </row>
    <row r="75" spans="1:20" x14ac:dyDescent="0.35">
      <c r="A75" s="1">
        <v>45874.574305555558</v>
      </c>
      <c r="B75" s="97" t="s">
        <v>39</v>
      </c>
      <c r="C75">
        <v>1727.800048828125</v>
      </c>
      <c r="D75">
        <v>1728.199951171875</v>
      </c>
      <c r="E75">
        <v>1719.0999755859375</v>
      </c>
      <c r="F75">
        <v>1720.0999755859375</v>
      </c>
      <c r="G75">
        <v>2623</v>
      </c>
      <c r="H75">
        <v>271411</v>
      </c>
      <c r="I75">
        <v>4.0278182997240702E-2</v>
      </c>
      <c r="J75">
        <v>66.5999755859375</v>
      </c>
      <c r="K75">
        <v>66.8800048828125</v>
      </c>
      <c r="L75">
        <v>49834</v>
      </c>
      <c r="M75">
        <v>1613.530029296875</v>
      </c>
      <c r="N75">
        <v>1698.52001953125</v>
      </c>
      <c r="O75">
        <v>1599.9599609375</v>
      </c>
      <c r="P75">
        <v>1637.5299886067708</v>
      </c>
      <c r="Q75">
        <v>1618.760009765625</v>
      </c>
      <c r="R75">
        <v>1698.52001953125</v>
      </c>
      <c r="S75">
        <v>1466.969970703125</v>
      </c>
      <c r="T75">
        <v>1593.5733235677083</v>
      </c>
    </row>
    <row r="76" spans="1:20" x14ac:dyDescent="0.35">
      <c r="A76" s="1">
        <v>45874.573611111111</v>
      </c>
      <c r="B76" s="97" t="s">
        <v>39</v>
      </c>
      <c r="C76">
        <v>1720.0999755859375</v>
      </c>
      <c r="D76">
        <v>1724</v>
      </c>
      <c r="E76">
        <v>1716.9000244140625</v>
      </c>
      <c r="F76">
        <v>1716.9000244140625</v>
      </c>
      <c r="G76">
        <v>3496</v>
      </c>
      <c r="H76">
        <v>268788</v>
      </c>
      <c r="I76">
        <v>3.8342923746031148E-2</v>
      </c>
      <c r="J76">
        <v>63.4000244140625</v>
      </c>
      <c r="K76">
        <v>63.6800537109375</v>
      </c>
      <c r="L76">
        <v>49834</v>
      </c>
      <c r="M76">
        <v>1613.530029296875</v>
      </c>
      <c r="N76">
        <v>1698.52001953125</v>
      </c>
      <c r="O76">
        <v>1599.9599609375</v>
      </c>
      <c r="P76">
        <v>1637.5299886067708</v>
      </c>
      <c r="Q76">
        <v>1618.760009765625</v>
      </c>
      <c r="R76">
        <v>1698.52001953125</v>
      </c>
      <c r="S76">
        <v>1466.969970703125</v>
      </c>
      <c r="T76">
        <v>1593.5733235677083</v>
      </c>
    </row>
    <row r="77" spans="1:20" x14ac:dyDescent="0.35">
      <c r="A77" s="1">
        <v>45874.572916666664</v>
      </c>
      <c r="B77" s="97" t="s">
        <v>39</v>
      </c>
      <c r="C77">
        <v>1716.9000244140625</v>
      </c>
      <c r="D77">
        <v>1717.4000244140625</v>
      </c>
      <c r="E77">
        <v>1715.5999755859375</v>
      </c>
      <c r="F77">
        <v>1717</v>
      </c>
      <c r="G77">
        <v>1336</v>
      </c>
      <c r="H77">
        <v>265292</v>
      </c>
      <c r="I77">
        <v>3.8403386755367405E-2</v>
      </c>
      <c r="J77">
        <v>63.5</v>
      </c>
      <c r="K77">
        <v>63.780029296875</v>
      </c>
      <c r="L77">
        <v>49834</v>
      </c>
      <c r="M77">
        <v>1613.530029296875</v>
      </c>
      <c r="N77">
        <v>1698.52001953125</v>
      </c>
      <c r="O77">
        <v>1599.9599609375</v>
      </c>
      <c r="P77">
        <v>1637.5299886067708</v>
      </c>
      <c r="Q77">
        <v>1618.760009765625</v>
      </c>
      <c r="R77">
        <v>1698.52001953125</v>
      </c>
      <c r="S77">
        <v>1466.969970703125</v>
      </c>
      <c r="T77">
        <v>1593.5733235677083</v>
      </c>
    </row>
    <row r="78" spans="1:20" x14ac:dyDescent="0.35">
      <c r="A78" s="1">
        <v>45874.572222222225</v>
      </c>
      <c r="B78" s="97" t="s">
        <v>39</v>
      </c>
      <c r="C78">
        <v>1717</v>
      </c>
      <c r="D78">
        <v>1717.800048828125</v>
      </c>
      <c r="E78">
        <v>1714</v>
      </c>
      <c r="F78">
        <v>1714.0999755859375</v>
      </c>
      <c r="G78">
        <v>1697</v>
      </c>
      <c r="H78">
        <v>263956</v>
      </c>
      <c r="I78">
        <v>3.6649516532166616E-2</v>
      </c>
      <c r="J78">
        <v>60.5999755859375</v>
      </c>
      <c r="K78">
        <v>60.8800048828125</v>
      </c>
      <c r="L78">
        <v>49834</v>
      </c>
      <c r="M78">
        <v>1613.530029296875</v>
      </c>
      <c r="N78">
        <v>1698.52001953125</v>
      </c>
      <c r="O78">
        <v>1599.9599609375</v>
      </c>
      <c r="P78">
        <v>1637.5299886067708</v>
      </c>
      <c r="Q78">
        <v>1618.760009765625</v>
      </c>
      <c r="R78">
        <v>1698.52001953125</v>
      </c>
      <c r="S78">
        <v>1466.969970703125</v>
      </c>
      <c r="T78">
        <v>1593.5733235677083</v>
      </c>
    </row>
    <row r="79" spans="1:20" x14ac:dyDescent="0.35">
      <c r="A79" s="1">
        <v>45874.571527777778</v>
      </c>
      <c r="B79" s="97" t="s">
        <v>39</v>
      </c>
      <c r="C79">
        <v>1714.199951171875</v>
      </c>
      <c r="D79">
        <v>1715</v>
      </c>
      <c r="E79">
        <v>1713</v>
      </c>
      <c r="F79">
        <v>1713.0999755859375</v>
      </c>
      <c r="G79">
        <v>1685</v>
      </c>
      <c r="H79">
        <v>262259</v>
      </c>
      <c r="I79">
        <v>3.6044738787987605E-2</v>
      </c>
      <c r="J79">
        <v>59.5999755859375</v>
      </c>
      <c r="K79">
        <v>59.8800048828125</v>
      </c>
      <c r="L79">
        <v>49834</v>
      </c>
      <c r="M79">
        <v>1613.530029296875</v>
      </c>
      <c r="N79">
        <v>1698.52001953125</v>
      </c>
      <c r="O79">
        <v>1599.9599609375</v>
      </c>
      <c r="P79">
        <v>1637.5299886067708</v>
      </c>
      <c r="Q79">
        <v>1618.760009765625</v>
      </c>
      <c r="R79">
        <v>1698.52001953125</v>
      </c>
      <c r="S79">
        <v>1466.969970703125</v>
      </c>
      <c r="T79">
        <v>1593.5733235677083</v>
      </c>
    </row>
    <row r="80" spans="1:20" x14ac:dyDescent="0.35">
      <c r="A80" s="1">
        <v>45874.570833333331</v>
      </c>
      <c r="B80" s="97" t="s">
        <v>39</v>
      </c>
      <c r="C80">
        <v>1713.0999755859375</v>
      </c>
      <c r="D80">
        <v>1713.800048828125</v>
      </c>
      <c r="E80">
        <v>1712</v>
      </c>
      <c r="F80">
        <v>1713.800048828125</v>
      </c>
      <c r="G80">
        <v>1470</v>
      </c>
      <c r="H80">
        <v>260574</v>
      </c>
      <c r="I80">
        <v>3.646812750415785E-2</v>
      </c>
      <c r="J80">
        <v>60.300048828125</v>
      </c>
      <c r="K80">
        <v>60.580078125</v>
      </c>
      <c r="L80">
        <v>49834</v>
      </c>
      <c r="M80">
        <v>1613.530029296875</v>
      </c>
      <c r="N80">
        <v>1698.52001953125</v>
      </c>
      <c r="O80">
        <v>1599.9599609375</v>
      </c>
      <c r="P80">
        <v>1637.5299886067708</v>
      </c>
      <c r="Q80">
        <v>1618.760009765625</v>
      </c>
      <c r="R80">
        <v>1698.52001953125</v>
      </c>
      <c r="S80">
        <v>1466.969970703125</v>
      </c>
      <c r="T80">
        <v>1593.5733235677083</v>
      </c>
    </row>
    <row r="81" spans="1:20" x14ac:dyDescent="0.35">
      <c r="A81" s="1">
        <v>45874.570138888892</v>
      </c>
      <c r="B81" s="97" t="s">
        <v>39</v>
      </c>
      <c r="C81">
        <v>1713.300048828125</v>
      </c>
      <c r="D81">
        <v>1714</v>
      </c>
      <c r="E81">
        <v>1713</v>
      </c>
      <c r="F81">
        <v>1713.5</v>
      </c>
      <c r="G81">
        <v>929</v>
      </c>
      <c r="H81">
        <v>259104</v>
      </c>
      <c r="I81">
        <v>3.6286664650740853E-2</v>
      </c>
      <c r="J81">
        <v>60</v>
      </c>
      <c r="K81">
        <v>60.280029296875</v>
      </c>
      <c r="L81">
        <v>49834</v>
      </c>
      <c r="M81">
        <v>1613.530029296875</v>
      </c>
      <c r="N81">
        <v>1698.52001953125</v>
      </c>
      <c r="O81">
        <v>1599.9599609375</v>
      </c>
      <c r="P81">
        <v>1637.5299886067708</v>
      </c>
      <c r="Q81">
        <v>1618.760009765625</v>
      </c>
      <c r="R81">
        <v>1698.52001953125</v>
      </c>
      <c r="S81">
        <v>1466.969970703125</v>
      </c>
      <c r="T81">
        <v>1593.5733235677083</v>
      </c>
    </row>
    <row r="82" spans="1:20" x14ac:dyDescent="0.35">
      <c r="A82" s="1">
        <v>45874.569444444445</v>
      </c>
      <c r="B82" s="97" t="s">
        <v>39</v>
      </c>
      <c r="C82">
        <v>1713.5</v>
      </c>
      <c r="D82">
        <v>1714.4000244140625</v>
      </c>
      <c r="E82">
        <v>1712.5999755859375</v>
      </c>
      <c r="F82">
        <v>1713.199951171875</v>
      </c>
      <c r="G82">
        <v>1968</v>
      </c>
      <c r="H82">
        <v>258175</v>
      </c>
      <c r="I82">
        <v>3.6105201797323856E-2</v>
      </c>
      <c r="J82">
        <v>59.699951171875</v>
      </c>
      <c r="K82">
        <v>59.97998046875</v>
      </c>
      <c r="L82">
        <v>49834</v>
      </c>
      <c r="M82">
        <v>1613.530029296875</v>
      </c>
      <c r="N82">
        <v>1698.52001953125</v>
      </c>
      <c r="O82">
        <v>1599.9599609375</v>
      </c>
      <c r="P82">
        <v>1637.5299886067708</v>
      </c>
      <c r="Q82">
        <v>1618.760009765625</v>
      </c>
      <c r="R82">
        <v>1698.52001953125</v>
      </c>
      <c r="S82">
        <v>1466.969970703125</v>
      </c>
      <c r="T82">
        <v>1593.5733235677083</v>
      </c>
    </row>
    <row r="83" spans="1:20" x14ac:dyDescent="0.35">
      <c r="A83" s="1">
        <v>45874.568749999999</v>
      </c>
      <c r="B83" s="97" t="s">
        <v>39</v>
      </c>
      <c r="C83">
        <v>1713.199951171875</v>
      </c>
      <c r="D83">
        <v>1713.9000244140625</v>
      </c>
      <c r="E83">
        <v>1711.699951171875</v>
      </c>
      <c r="F83">
        <v>1712</v>
      </c>
      <c r="G83">
        <v>2115</v>
      </c>
      <c r="H83">
        <v>256207</v>
      </c>
      <c r="I83">
        <v>3.537949803447233E-2</v>
      </c>
      <c r="J83">
        <v>58.5</v>
      </c>
      <c r="K83">
        <v>58.780029296875</v>
      </c>
      <c r="L83">
        <v>49834</v>
      </c>
      <c r="M83">
        <v>1613.530029296875</v>
      </c>
      <c r="N83">
        <v>1698.52001953125</v>
      </c>
      <c r="O83">
        <v>1599.9599609375</v>
      </c>
      <c r="P83">
        <v>1637.5299886067708</v>
      </c>
      <c r="Q83">
        <v>1618.760009765625</v>
      </c>
      <c r="R83">
        <v>1698.52001953125</v>
      </c>
      <c r="S83">
        <v>1466.969970703125</v>
      </c>
      <c r="T83">
        <v>1593.5733235677083</v>
      </c>
    </row>
    <row r="84" spans="1:20" x14ac:dyDescent="0.35">
      <c r="A84" s="1">
        <v>45874.568055555559</v>
      </c>
      <c r="B84" s="97" t="s">
        <v>39</v>
      </c>
      <c r="C84">
        <v>1712.5</v>
      </c>
      <c r="D84">
        <v>1712.699951171875</v>
      </c>
      <c r="E84">
        <v>1711</v>
      </c>
      <c r="F84">
        <v>1711.4000244140625</v>
      </c>
      <c r="G84">
        <v>1520</v>
      </c>
      <c r="H84">
        <v>254092</v>
      </c>
      <c r="I84">
        <v>3.5016646153046567E-2</v>
      </c>
      <c r="J84">
        <v>57.9000244140625</v>
      </c>
      <c r="K84">
        <v>58.1800537109375</v>
      </c>
      <c r="L84">
        <v>49834</v>
      </c>
      <c r="M84">
        <v>1613.530029296875</v>
      </c>
      <c r="N84">
        <v>1698.52001953125</v>
      </c>
      <c r="O84">
        <v>1599.9599609375</v>
      </c>
      <c r="P84">
        <v>1637.5299886067708</v>
      </c>
      <c r="Q84">
        <v>1618.760009765625</v>
      </c>
      <c r="R84">
        <v>1698.52001953125</v>
      </c>
      <c r="S84">
        <v>1466.969970703125</v>
      </c>
      <c r="T84">
        <v>1593.5733235677083</v>
      </c>
    </row>
    <row r="85" spans="1:20" x14ac:dyDescent="0.35">
      <c r="A85" s="1">
        <v>45874.567361111112</v>
      </c>
      <c r="B85" s="97" t="s">
        <v>39</v>
      </c>
      <c r="C85">
        <v>1711.300048828125</v>
      </c>
      <c r="D85">
        <v>1711.800048828125</v>
      </c>
      <c r="E85">
        <v>1709</v>
      </c>
      <c r="F85">
        <v>1709.5999755859375</v>
      </c>
      <c r="G85">
        <v>1613</v>
      </c>
      <c r="H85">
        <v>252572</v>
      </c>
      <c r="I85">
        <v>3.3928016683361054E-2</v>
      </c>
      <c r="J85">
        <v>56.0999755859375</v>
      </c>
      <c r="K85">
        <v>56.3800048828125</v>
      </c>
      <c r="L85">
        <v>49834</v>
      </c>
      <c r="M85">
        <v>1613.530029296875</v>
      </c>
      <c r="N85">
        <v>1698.52001953125</v>
      </c>
      <c r="O85">
        <v>1599.9599609375</v>
      </c>
      <c r="P85">
        <v>1637.5299886067708</v>
      </c>
      <c r="Q85">
        <v>1618.760009765625</v>
      </c>
      <c r="R85">
        <v>1698.52001953125</v>
      </c>
      <c r="S85">
        <v>1466.969970703125</v>
      </c>
      <c r="T85">
        <v>1593.5733235677083</v>
      </c>
    </row>
    <row r="86" spans="1:20" x14ac:dyDescent="0.35">
      <c r="A86" s="1">
        <v>45874.566666666666</v>
      </c>
      <c r="B86" s="97" t="s">
        <v>39</v>
      </c>
      <c r="C86">
        <v>1710</v>
      </c>
      <c r="D86">
        <v>1711.699951171875</v>
      </c>
      <c r="E86">
        <v>1708</v>
      </c>
      <c r="F86">
        <v>1708.0999755859375</v>
      </c>
      <c r="G86">
        <v>3087</v>
      </c>
      <c r="H86">
        <v>250959</v>
      </c>
      <c r="I86">
        <v>3.302085006709253E-2</v>
      </c>
      <c r="J86">
        <v>54.5999755859375</v>
      </c>
      <c r="K86">
        <v>54.8800048828125</v>
      </c>
      <c r="L86">
        <v>49834</v>
      </c>
      <c r="M86">
        <v>1613.530029296875</v>
      </c>
      <c r="N86">
        <v>1698.52001953125</v>
      </c>
      <c r="O86">
        <v>1599.9599609375</v>
      </c>
      <c r="P86">
        <v>1637.5299886067708</v>
      </c>
      <c r="Q86">
        <v>1618.760009765625</v>
      </c>
      <c r="R86">
        <v>1698.52001953125</v>
      </c>
      <c r="S86">
        <v>1466.969970703125</v>
      </c>
      <c r="T86">
        <v>1593.5733235677083</v>
      </c>
    </row>
    <row r="87" spans="1:20" x14ac:dyDescent="0.35">
      <c r="A87" s="1">
        <v>45874.565972222219</v>
      </c>
      <c r="B87" s="97" t="s">
        <v>39</v>
      </c>
      <c r="C87">
        <v>1708.4000244140625</v>
      </c>
      <c r="D87">
        <v>1708.4000244140625</v>
      </c>
      <c r="E87">
        <v>1706.9000244140625</v>
      </c>
      <c r="F87">
        <v>1708</v>
      </c>
      <c r="G87">
        <v>534</v>
      </c>
      <c r="H87">
        <v>247872</v>
      </c>
      <c r="I87">
        <v>3.2960387057756273E-2</v>
      </c>
      <c r="J87">
        <v>54.5</v>
      </c>
      <c r="K87">
        <v>54.780029296875</v>
      </c>
      <c r="L87">
        <v>49834</v>
      </c>
      <c r="M87">
        <v>1613.530029296875</v>
      </c>
      <c r="N87">
        <v>1698.52001953125</v>
      </c>
      <c r="O87">
        <v>1599.9599609375</v>
      </c>
      <c r="P87">
        <v>1637.5299886067708</v>
      </c>
      <c r="Q87">
        <v>1618.760009765625</v>
      </c>
      <c r="R87">
        <v>1698.52001953125</v>
      </c>
      <c r="S87">
        <v>1466.969970703125</v>
      </c>
      <c r="T87">
        <v>1593.5733235677083</v>
      </c>
    </row>
    <row r="88" spans="1:20" x14ac:dyDescent="0.35">
      <c r="A88" s="1">
        <v>45874.56527777778</v>
      </c>
      <c r="B88" s="97" t="s">
        <v>39</v>
      </c>
      <c r="C88">
        <v>1708</v>
      </c>
      <c r="D88">
        <v>1708.699951171875</v>
      </c>
      <c r="E88">
        <v>1705.699951171875</v>
      </c>
      <c r="F88">
        <v>1705.9000244140625</v>
      </c>
      <c r="G88">
        <v>1036</v>
      </c>
      <c r="H88">
        <v>247338</v>
      </c>
      <c r="I88">
        <v>3.1690368560061986E-2</v>
      </c>
      <c r="J88">
        <v>52.4000244140625</v>
      </c>
      <c r="K88">
        <v>52.6800537109375</v>
      </c>
      <c r="L88">
        <v>49834</v>
      </c>
      <c r="M88">
        <v>1613.530029296875</v>
      </c>
      <c r="N88">
        <v>1698.52001953125</v>
      </c>
      <c r="O88">
        <v>1599.9599609375</v>
      </c>
      <c r="P88">
        <v>1637.5299886067708</v>
      </c>
      <c r="Q88">
        <v>1618.760009765625</v>
      </c>
      <c r="R88">
        <v>1698.52001953125</v>
      </c>
      <c r="S88">
        <v>1466.969970703125</v>
      </c>
      <c r="T88">
        <v>1593.5733235677083</v>
      </c>
    </row>
    <row r="89" spans="1:20" x14ac:dyDescent="0.35">
      <c r="A89" s="1">
        <v>45874.564583333333</v>
      </c>
      <c r="B89" s="97" t="s">
        <v>39</v>
      </c>
      <c r="C89">
        <v>1705.9000244140625</v>
      </c>
      <c r="D89">
        <v>1706.5</v>
      </c>
      <c r="E89">
        <v>1704.300048828125</v>
      </c>
      <c r="F89">
        <v>1705</v>
      </c>
      <c r="G89">
        <v>1017</v>
      </c>
      <c r="H89">
        <v>246302</v>
      </c>
      <c r="I89">
        <v>3.1146053825219233E-2</v>
      </c>
      <c r="J89">
        <v>51.5</v>
      </c>
      <c r="K89">
        <v>51.780029296875</v>
      </c>
      <c r="L89">
        <v>49834</v>
      </c>
      <c r="M89">
        <v>1613.530029296875</v>
      </c>
      <c r="N89">
        <v>1698.52001953125</v>
      </c>
      <c r="O89">
        <v>1599.9599609375</v>
      </c>
      <c r="P89">
        <v>1637.5299886067708</v>
      </c>
      <c r="Q89">
        <v>1618.760009765625</v>
      </c>
      <c r="R89">
        <v>1698.52001953125</v>
      </c>
      <c r="S89">
        <v>1466.969970703125</v>
      </c>
      <c r="T89">
        <v>1593.5733235677083</v>
      </c>
    </row>
    <row r="90" spans="1:20" x14ac:dyDescent="0.35">
      <c r="A90" s="1">
        <v>45874.563888888886</v>
      </c>
      <c r="B90" s="97" t="s">
        <v>39</v>
      </c>
      <c r="C90">
        <v>1705.199951171875</v>
      </c>
      <c r="D90">
        <v>1706.699951171875</v>
      </c>
      <c r="E90">
        <v>1704.0999755859375</v>
      </c>
      <c r="F90">
        <v>1706.4000244140625</v>
      </c>
      <c r="G90">
        <v>1523</v>
      </c>
      <c r="H90">
        <v>245285</v>
      </c>
      <c r="I90">
        <v>3.1992757432151499E-2</v>
      </c>
      <c r="J90">
        <v>52.9000244140625</v>
      </c>
      <c r="K90">
        <v>53.1800537109375</v>
      </c>
      <c r="L90">
        <v>49834</v>
      </c>
      <c r="M90">
        <v>1613.530029296875</v>
      </c>
      <c r="N90">
        <v>1698.52001953125</v>
      </c>
      <c r="O90">
        <v>1599.9599609375</v>
      </c>
      <c r="P90">
        <v>1637.5299886067708</v>
      </c>
      <c r="Q90">
        <v>1618.760009765625</v>
      </c>
      <c r="R90">
        <v>1698.52001953125</v>
      </c>
      <c r="S90">
        <v>1466.969970703125</v>
      </c>
      <c r="T90">
        <v>1593.5733235677083</v>
      </c>
    </row>
    <row r="91" spans="1:20" x14ac:dyDescent="0.35">
      <c r="A91" s="1">
        <v>45874.563194444447</v>
      </c>
      <c r="B91" s="97" t="s">
        <v>39</v>
      </c>
      <c r="C91">
        <v>1706</v>
      </c>
      <c r="D91">
        <v>1709.5</v>
      </c>
      <c r="E91">
        <v>1705.5</v>
      </c>
      <c r="F91">
        <v>1708.4000244140625</v>
      </c>
      <c r="G91">
        <v>1727</v>
      </c>
      <c r="H91">
        <v>243762</v>
      </c>
      <c r="I91">
        <v>3.3202312920509527E-2</v>
      </c>
      <c r="J91">
        <v>54.9000244140625</v>
      </c>
      <c r="K91">
        <v>55.1800537109375</v>
      </c>
      <c r="L91">
        <v>49834</v>
      </c>
      <c r="M91">
        <v>1613.530029296875</v>
      </c>
      <c r="N91">
        <v>1698.52001953125</v>
      </c>
      <c r="O91">
        <v>1599.9599609375</v>
      </c>
      <c r="P91">
        <v>1637.5299886067708</v>
      </c>
      <c r="Q91">
        <v>1618.760009765625</v>
      </c>
      <c r="R91">
        <v>1698.52001953125</v>
      </c>
      <c r="S91">
        <v>1466.969970703125</v>
      </c>
      <c r="T91">
        <v>1593.5733235677083</v>
      </c>
    </row>
    <row r="92" spans="1:20" x14ac:dyDescent="0.35">
      <c r="A92" s="1">
        <v>45874.5625</v>
      </c>
      <c r="B92" s="97" t="s">
        <v>39</v>
      </c>
      <c r="C92">
        <v>1709</v>
      </c>
      <c r="D92">
        <v>1709</v>
      </c>
      <c r="E92">
        <v>1705.0999755859375</v>
      </c>
      <c r="F92">
        <v>1705.5999755859375</v>
      </c>
      <c r="G92">
        <v>2190</v>
      </c>
      <c r="H92">
        <v>242035</v>
      </c>
      <c r="I92">
        <v>3.1508905706644996E-2</v>
      </c>
      <c r="J92">
        <v>52.0999755859375</v>
      </c>
      <c r="K92">
        <v>52.3800048828125</v>
      </c>
      <c r="L92">
        <v>49834</v>
      </c>
      <c r="M92">
        <v>1613.530029296875</v>
      </c>
      <c r="N92">
        <v>1698.52001953125</v>
      </c>
      <c r="O92">
        <v>1599.9599609375</v>
      </c>
      <c r="P92">
        <v>1637.5299886067708</v>
      </c>
      <c r="Q92">
        <v>1618.760009765625</v>
      </c>
      <c r="R92">
        <v>1698.52001953125</v>
      </c>
      <c r="S92">
        <v>1466.969970703125</v>
      </c>
      <c r="T92">
        <v>1593.5733235677083</v>
      </c>
    </row>
    <row r="93" spans="1:20" x14ac:dyDescent="0.35">
      <c r="A93" s="1">
        <v>45874.561805555553</v>
      </c>
      <c r="B93" s="97" t="s">
        <v>39</v>
      </c>
      <c r="C93">
        <v>1705.5999755859375</v>
      </c>
      <c r="D93">
        <v>1706.4000244140625</v>
      </c>
      <c r="E93">
        <v>1704.5</v>
      </c>
      <c r="F93">
        <v>1705</v>
      </c>
      <c r="G93">
        <v>1017</v>
      </c>
      <c r="H93">
        <v>239845</v>
      </c>
      <c r="I93">
        <v>3.1146053825219233E-2</v>
      </c>
      <c r="J93">
        <v>51.5</v>
      </c>
      <c r="K93">
        <v>51.780029296875</v>
      </c>
      <c r="L93">
        <v>49834</v>
      </c>
      <c r="M93">
        <v>1613.530029296875</v>
      </c>
      <c r="N93">
        <v>1698.52001953125</v>
      </c>
      <c r="O93">
        <v>1599.9599609375</v>
      </c>
      <c r="P93">
        <v>1637.5299886067708</v>
      </c>
      <c r="Q93">
        <v>1618.760009765625</v>
      </c>
      <c r="R93">
        <v>1698.52001953125</v>
      </c>
      <c r="S93">
        <v>1466.969970703125</v>
      </c>
      <c r="T93">
        <v>1593.5733235677083</v>
      </c>
    </row>
    <row r="94" spans="1:20" x14ac:dyDescent="0.35">
      <c r="A94" s="1">
        <v>45874.561111111114</v>
      </c>
      <c r="B94" s="97" t="s">
        <v>39</v>
      </c>
      <c r="C94">
        <v>1705.5999755859375</v>
      </c>
      <c r="D94">
        <v>1707.4000244140625</v>
      </c>
      <c r="E94">
        <v>1704</v>
      </c>
      <c r="F94">
        <v>1704</v>
      </c>
      <c r="G94">
        <v>1453</v>
      </c>
      <c r="H94">
        <v>238828</v>
      </c>
      <c r="I94">
        <v>3.0541276081040219E-2</v>
      </c>
      <c r="J94">
        <v>50.5</v>
      </c>
      <c r="K94">
        <v>50.780029296875</v>
      </c>
      <c r="L94">
        <v>49834</v>
      </c>
      <c r="M94">
        <v>1613.530029296875</v>
      </c>
      <c r="N94">
        <v>1698.52001953125</v>
      </c>
      <c r="O94">
        <v>1599.9599609375</v>
      </c>
      <c r="P94">
        <v>1637.5299886067708</v>
      </c>
      <c r="Q94">
        <v>1618.760009765625</v>
      </c>
      <c r="R94">
        <v>1698.52001953125</v>
      </c>
      <c r="S94">
        <v>1466.969970703125</v>
      </c>
      <c r="T94">
        <v>1593.5733235677083</v>
      </c>
    </row>
    <row r="95" spans="1:20" x14ac:dyDescent="0.35">
      <c r="A95" s="1">
        <v>45874.560416666667</v>
      </c>
      <c r="B95" s="97" t="s">
        <v>39</v>
      </c>
      <c r="C95">
        <v>1703.5999755859375</v>
      </c>
      <c r="D95">
        <v>1704</v>
      </c>
      <c r="E95">
        <v>1702.5</v>
      </c>
      <c r="F95">
        <v>1703.9000244140625</v>
      </c>
      <c r="G95">
        <v>557</v>
      </c>
      <c r="H95">
        <v>237375</v>
      </c>
      <c r="I95">
        <v>3.0480813071703961E-2</v>
      </c>
      <c r="J95">
        <v>50.4000244140625</v>
      </c>
      <c r="K95">
        <v>50.6800537109375</v>
      </c>
      <c r="L95">
        <v>49834</v>
      </c>
      <c r="M95">
        <v>1613.530029296875</v>
      </c>
      <c r="N95">
        <v>1698.52001953125</v>
      </c>
      <c r="O95">
        <v>1599.9599609375</v>
      </c>
      <c r="P95">
        <v>1637.5299886067708</v>
      </c>
      <c r="Q95">
        <v>1618.760009765625</v>
      </c>
      <c r="R95">
        <v>1698.52001953125</v>
      </c>
      <c r="S95">
        <v>1466.969970703125</v>
      </c>
      <c r="T95">
        <v>1593.5733235677083</v>
      </c>
    </row>
    <row r="96" spans="1:20" x14ac:dyDescent="0.35">
      <c r="A96" s="1">
        <v>45874.55972222222</v>
      </c>
      <c r="B96" s="97" t="s">
        <v>39</v>
      </c>
      <c r="C96">
        <v>1704</v>
      </c>
      <c r="D96">
        <v>1705.0999755859375</v>
      </c>
      <c r="E96">
        <v>1702.5</v>
      </c>
      <c r="F96">
        <v>1704.199951171875</v>
      </c>
      <c r="G96">
        <v>930</v>
      </c>
      <c r="H96">
        <v>236818</v>
      </c>
      <c r="I96">
        <v>3.0662202099712731E-2</v>
      </c>
      <c r="J96">
        <v>50.699951171875</v>
      </c>
      <c r="K96">
        <v>50.97998046875</v>
      </c>
      <c r="L96">
        <v>49834</v>
      </c>
      <c r="M96">
        <v>1613.530029296875</v>
      </c>
      <c r="N96">
        <v>1698.52001953125</v>
      </c>
      <c r="O96">
        <v>1599.9599609375</v>
      </c>
      <c r="P96">
        <v>1637.5299886067708</v>
      </c>
      <c r="Q96">
        <v>1618.760009765625</v>
      </c>
      <c r="R96">
        <v>1698.52001953125</v>
      </c>
      <c r="S96">
        <v>1466.969970703125</v>
      </c>
      <c r="T96">
        <v>1593.5733235677083</v>
      </c>
    </row>
    <row r="97" spans="1:20" x14ac:dyDescent="0.35">
      <c r="A97" s="1">
        <v>45874.559027777781</v>
      </c>
      <c r="B97" s="97" t="s">
        <v>39</v>
      </c>
      <c r="C97">
        <v>1704.0999755859375</v>
      </c>
      <c r="D97">
        <v>1706</v>
      </c>
      <c r="E97">
        <v>1702.5</v>
      </c>
      <c r="F97">
        <v>1705.5999755859375</v>
      </c>
      <c r="G97">
        <v>1302</v>
      </c>
      <c r="H97">
        <v>235888</v>
      </c>
      <c r="I97">
        <v>3.1508905706644996E-2</v>
      </c>
      <c r="J97">
        <v>52.0999755859375</v>
      </c>
      <c r="K97">
        <v>52.3800048828125</v>
      </c>
      <c r="L97">
        <v>49834</v>
      </c>
      <c r="M97">
        <v>1613.530029296875</v>
      </c>
      <c r="N97">
        <v>1698.52001953125</v>
      </c>
      <c r="O97">
        <v>1599.9599609375</v>
      </c>
      <c r="P97">
        <v>1637.5299886067708</v>
      </c>
      <c r="Q97">
        <v>1618.760009765625</v>
      </c>
      <c r="R97">
        <v>1698.52001953125</v>
      </c>
      <c r="S97">
        <v>1466.969970703125</v>
      </c>
      <c r="T97">
        <v>1593.5733235677083</v>
      </c>
    </row>
    <row r="98" spans="1:20" x14ac:dyDescent="0.35">
      <c r="A98" s="1">
        <v>45874.558333333334</v>
      </c>
      <c r="B98" s="97" t="s">
        <v>39</v>
      </c>
      <c r="C98">
        <v>1705.5999755859375</v>
      </c>
      <c r="D98">
        <v>1707.4000244140625</v>
      </c>
      <c r="E98">
        <v>1703.199951171875</v>
      </c>
      <c r="F98">
        <v>1704.800048828125</v>
      </c>
      <c r="G98">
        <v>1671</v>
      </c>
      <c r="H98">
        <v>234586</v>
      </c>
      <c r="I98">
        <v>3.1025127806546718E-2</v>
      </c>
      <c r="J98">
        <v>51.300048828125</v>
      </c>
      <c r="K98">
        <v>51.580078125</v>
      </c>
      <c r="L98">
        <v>49834</v>
      </c>
      <c r="M98">
        <v>1613.530029296875</v>
      </c>
      <c r="N98">
        <v>1698.52001953125</v>
      </c>
      <c r="O98">
        <v>1599.9599609375</v>
      </c>
      <c r="P98">
        <v>1637.5299886067708</v>
      </c>
      <c r="Q98">
        <v>1618.760009765625</v>
      </c>
      <c r="R98">
        <v>1698.52001953125</v>
      </c>
      <c r="S98">
        <v>1466.969970703125</v>
      </c>
      <c r="T98">
        <v>1593.5733235677083</v>
      </c>
    </row>
    <row r="99" spans="1:20" x14ac:dyDescent="0.35">
      <c r="A99" s="1">
        <v>45874.557638888888</v>
      </c>
      <c r="B99" s="97" t="s">
        <v>39</v>
      </c>
      <c r="C99">
        <v>1704.800048828125</v>
      </c>
      <c r="D99">
        <v>1704.9000244140625</v>
      </c>
      <c r="E99">
        <v>1701.5999755859375</v>
      </c>
      <c r="F99">
        <v>1702.5999755859375</v>
      </c>
      <c r="G99">
        <v>1126</v>
      </c>
      <c r="H99">
        <v>232915</v>
      </c>
      <c r="I99">
        <v>2.9694572474107953E-2</v>
      </c>
      <c r="J99">
        <v>49.0999755859375</v>
      </c>
      <c r="K99">
        <v>49.3800048828125</v>
      </c>
      <c r="L99">
        <v>49834</v>
      </c>
      <c r="M99">
        <v>1613.530029296875</v>
      </c>
      <c r="N99">
        <v>1698.52001953125</v>
      </c>
      <c r="O99">
        <v>1599.9599609375</v>
      </c>
      <c r="P99">
        <v>1637.5299886067708</v>
      </c>
      <c r="Q99">
        <v>1618.760009765625</v>
      </c>
      <c r="R99">
        <v>1698.52001953125</v>
      </c>
      <c r="S99">
        <v>1466.969970703125</v>
      </c>
      <c r="T99">
        <v>1593.5733235677083</v>
      </c>
    </row>
    <row r="100" spans="1:20" x14ac:dyDescent="0.35">
      <c r="A100" s="1">
        <v>45874.556944444441</v>
      </c>
      <c r="B100" s="97" t="s">
        <v>39</v>
      </c>
      <c r="C100">
        <v>1702.5999755859375</v>
      </c>
      <c r="D100">
        <v>1703.0999755859375</v>
      </c>
      <c r="E100">
        <v>1701.5999755859375</v>
      </c>
      <c r="F100">
        <v>1701.9000244140625</v>
      </c>
      <c r="G100">
        <v>738</v>
      </c>
      <c r="H100">
        <v>231789</v>
      </c>
      <c r="I100">
        <v>2.9271257583345933E-2</v>
      </c>
      <c r="J100">
        <v>48.4000244140625</v>
      </c>
      <c r="K100">
        <v>48.6800537109375</v>
      </c>
      <c r="L100">
        <v>49834</v>
      </c>
      <c r="M100">
        <v>1613.530029296875</v>
      </c>
      <c r="N100">
        <v>1698.52001953125</v>
      </c>
      <c r="O100">
        <v>1599.9599609375</v>
      </c>
      <c r="P100">
        <v>1637.5299886067708</v>
      </c>
      <c r="Q100">
        <v>1618.760009765625</v>
      </c>
      <c r="R100">
        <v>1698.52001953125</v>
      </c>
      <c r="S100">
        <v>1466.969970703125</v>
      </c>
      <c r="T100">
        <v>1593.5733235677083</v>
      </c>
    </row>
    <row r="101" spans="1:20" x14ac:dyDescent="0.35">
      <c r="A101" s="1">
        <v>45874.556250000001</v>
      </c>
      <c r="B101" s="97" t="s">
        <v>39</v>
      </c>
      <c r="C101">
        <v>1701.800048828125</v>
      </c>
      <c r="D101">
        <v>1705.300048828125</v>
      </c>
      <c r="E101">
        <v>1701.5</v>
      </c>
      <c r="F101">
        <v>1705.0999755859375</v>
      </c>
      <c r="G101">
        <v>1919</v>
      </c>
      <c r="H101">
        <v>231051</v>
      </c>
      <c r="I101">
        <v>3.1206516834555487E-2</v>
      </c>
      <c r="J101">
        <v>51.5999755859375</v>
      </c>
      <c r="K101">
        <v>51.8800048828125</v>
      </c>
      <c r="L101">
        <v>49834</v>
      </c>
      <c r="M101">
        <v>1613.530029296875</v>
      </c>
      <c r="N101">
        <v>1698.52001953125</v>
      </c>
      <c r="O101">
        <v>1599.9599609375</v>
      </c>
      <c r="P101">
        <v>1637.5299886067708</v>
      </c>
      <c r="Q101">
        <v>1618.760009765625</v>
      </c>
      <c r="R101">
        <v>1698.52001953125</v>
      </c>
      <c r="S101">
        <v>1466.969970703125</v>
      </c>
      <c r="T101">
        <v>1593.5733235677083</v>
      </c>
    </row>
    <row r="102" spans="1:20" x14ac:dyDescent="0.35">
      <c r="A102" s="1">
        <v>45874.555555555555</v>
      </c>
      <c r="B102" s="97" t="s">
        <v>39</v>
      </c>
      <c r="C102">
        <v>1705.199951171875</v>
      </c>
      <c r="D102">
        <v>1706.300048828125</v>
      </c>
      <c r="E102">
        <v>1703.699951171875</v>
      </c>
      <c r="F102">
        <v>1706.0999755859375</v>
      </c>
      <c r="G102">
        <v>1022</v>
      </c>
      <c r="H102">
        <v>229132</v>
      </c>
      <c r="I102">
        <v>3.1811294578734502E-2</v>
      </c>
      <c r="J102">
        <v>52.5999755859375</v>
      </c>
      <c r="K102">
        <v>52.8800048828125</v>
      </c>
      <c r="L102">
        <v>49834</v>
      </c>
      <c r="M102">
        <v>1613.530029296875</v>
      </c>
      <c r="N102">
        <v>1698.52001953125</v>
      </c>
      <c r="O102">
        <v>1599.9599609375</v>
      </c>
      <c r="P102">
        <v>1637.5299886067708</v>
      </c>
      <c r="Q102">
        <v>1618.760009765625</v>
      </c>
      <c r="R102">
        <v>1698.52001953125</v>
      </c>
      <c r="S102">
        <v>1466.969970703125</v>
      </c>
      <c r="T102">
        <v>1593.5733235677083</v>
      </c>
    </row>
    <row r="103" spans="1:20" x14ac:dyDescent="0.35">
      <c r="A103" s="1">
        <v>45874.554861111108</v>
      </c>
      <c r="B103" s="97" t="s">
        <v>39</v>
      </c>
      <c r="C103">
        <v>1706.199951171875</v>
      </c>
      <c r="D103">
        <v>1706.300048828125</v>
      </c>
      <c r="E103">
        <v>1703.699951171875</v>
      </c>
      <c r="F103">
        <v>1703.800048828125</v>
      </c>
      <c r="G103">
        <v>1685</v>
      </c>
      <c r="H103">
        <v>228110</v>
      </c>
      <c r="I103">
        <v>3.0420350062367704E-2</v>
      </c>
      <c r="J103">
        <v>50.300048828125</v>
      </c>
      <c r="K103">
        <v>50.580078125</v>
      </c>
      <c r="L103">
        <v>49834</v>
      </c>
      <c r="M103">
        <v>1613.530029296875</v>
      </c>
      <c r="N103">
        <v>1698.52001953125</v>
      </c>
      <c r="O103">
        <v>1599.9599609375</v>
      </c>
      <c r="P103">
        <v>1637.5299886067708</v>
      </c>
      <c r="Q103">
        <v>1618.760009765625</v>
      </c>
      <c r="R103">
        <v>1698.52001953125</v>
      </c>
      <c r="S103">
        <v>1466.969970703125</v>
      </c>
      <c r="T103">
        <v>1593.5733235677083</v>
      </c>
    </row>
    <row r="104" spans="1:20" x14ac:dyDescent="0.35">
      <c r="A104" s="1">
        <v>45874.554166666669</v>
      </c>
      <c r="B104" s="97" t="s">
        <v>39</v>
      </c>
      <c r="C104">
        <v>1703.800048828125</v>
      </c>
      <c r="D104">
        <v>1707.199951171875</v>
      </c>
      <c r="E104">
        <v>1703.5999755859375</v>
      </c>
      <c r="F104">
        <v>1706.5</v>
      </c>
      <c r="G104">
        <v>2613</v>
      </c>
      <c r="H104">
        <v>226425</v>
      </c>
      <c r="I104">
        <v>3.2053220441487756E-2</v>
      </c>
      <c r="J104">
        <v>53</v>
      </c>
      <c r="K104">
        <v>53.280029296875</v>
      </c>
      <c r="L104">
        <v>49834</v>
      </c>
      <c r="M104">
        <v>1613.530029296875</v>
      </c>
      <c r="N104">
        <v>1698.52001953125</v>
      </c>
      <c r="O104">
        <v>1599.9599609375</v>
      </c>
      <c r="P104">
        <v>1637.5299886067708</v>
      </c>
      <c r="Q104">
        <v>1618.760009765625</v>
      </c>
      <c r="R104">
        <v>1698.52001953125</v>
      </c>
      <c r="S104">
        <v>1466.969970703125</v>
      </c>
      <c r="T104">
        <v>1593.5733235677083</v>
      </c>
    </row>
    <row r="105" spans="1:20" x14ac:dyDescent="0.35">
      <c r="A105" s="1">
        <v>45874.553472222222</v>
      </c>
      <c r="B105" s="97" t="s">
        <v>39</v>
      </c>
      <c r="C105">
        <v>1706.4000244140625</v>
      </c>
      <c r="D105">
        <v>1708</v>
      </c>
      <c r="E105">
        <v>1705.800048828125</v>
      </c>
      <c r="F105">
        <v>1705.800048828125</v>
      </c>
      <c r="G105">
        <v>975</v>
      </c>
      <c r="H105">
        <v>223812</v>
      </c>
      <c r="I105">
        <v>3.1629905550725736E-2</v>
      </c>
      <c r="J105">
        <v>52.300048828125</v>
      </c>
      <c r="K105">
        <v>52.580078125</v>
      </c>
      <c r="L105">
        <v>49834</v>
      </c>
      <c r="M105">
        <v>1613.530029296875</v>
      </c>
      <c r="N105">
        <v>1698.52001953125</v>
      </c>
      <c r="O105">
        <v>1599.9599609375</v>
      </c>
      <c r="P105">
        <v>1637.5299886067708</v>
      </c>
      <c r="Q105">
        <v>1618.760009765625</v>
      </c>
      <c r="R105">
        <v>1698.52001953125</v>
      </c>
      <c r="S105">
        <v>1466.969970703125</v>
      </c>
      <c r="T105">
        <v>1593.5733235677083</v>
      </c>
    </row>
    <row r="106" spans="1:20" x14ac:dyDescent="0.35">
      <c r="A106" s="1">
        <v>45874.552777777775</v>
      </c>
      <c r="B106" s="97" t="s">
        <v>39</v>
      </c>
      <c r="C106">
        <v>1705.800048828125</v>
      </c>
      <c r="D106">
        <v>1708.4000244140625</v>
      </c>
      <c r="E106">
        <v>1705.5999755859375</v>
      </c>
      <c r="F106">
        <v>1708.0999755859375</v>
      </c>
      <c r="G106">
        <v>1811</v>
      </c>
      <c r="H106">
        <v>222837</v>
      </c>
      <c r="I106">
        <v>3.302085006709253E-2</v>
      </c>
      <c r="J106">
        <v>54.5999755859375</v>
      </c>
      <c r="K106">
        <v>54.8800048828125</v>
      </c>
      <c r="L106">
        <v>49834</v>
      </c>
      <c r="M106">
        <v>1613.530029296875</v>
      </c>
      <c r="N106">
        <v>1698.52001953125</v>
      </c>
      <c r="O106">
        <v>1599.9599609375</v>
      </c>
      <c r="P106">
        <v>1637.5299886067708</v>
      </c>
      <c r="Q106">
        <v>1618.760009765625</v>
      </c>
      <c r="R106">
        <v>1698.52001953125</v>
      </c>
      <c r="S106">
        <v>1466.969970703125</v>
      </c>
      <c r="T106">
        <v>1593.5733235677083</v>
      </c>
    </row>
    <row r="107" spans="1:20" x14ac:dyDescent="0.35">
      <c r="A107" s="1">
        <v>45874.552083333336</v>
      </c>
      <c r="B107" s="97" t="s">
        <v>39</v>
      </c>
      <c r="C107">
        <v>1708.0999755859375</v>
      </c>
      <c r="D107">
        <v>1708.699951171875</v>
      </c>
      <c r="E107">
        <v>1706.5</v>
      </c>
      <c r="F107">
        <v>1706.699951171875</v>
      </c>
      <c r="G107">
        <v>2255</v>
      </c>
      <c r="H107">
        <v>221026</v>
      </c>
      <c r="I107">
        <v>3.2174146460160265E-2</v>
      </c>
      <c r="J107">
        <v>53.199951171875</v>
      </c>
      <c r="K107">
        <v>53.47998046875</v>
      </c>
      <c r="L107">
        <v>49834</v>
      </c>
      <c r="M107">
        <v>1613.530029296875</v>
      </c>
      <c r="N107">
        <v>1698.52001953125</v>
      </c>
      <c r="O107">
        <v>1599.9599609375</v>
      </c>
      <c r="P107">
        <v>1637.5299886067708</v>
      </c>
      <c r="Q107">
        <v>1618.760009765625</v>
      </c>
      <c r="R107">
        <v>1698.52001953125</v>
      </c>
      <c r="S107">
        <v>1466.969970703125</v>
      </c>
      <c r="T107">
        <v>1593.5733235677083</v>
      </c>
    </row>
    <row r="108" spans="1:20" x14ac:dyDescent="0.35">
      <c r="A108" s="1">
        <v>45874.551388888889</v>
      </c>
      <c r="B108" s="97" t="s">
        <v>39</v>
      </c>
      <c r="C108">
        <v>1706.800048828125</v>
      </c>
      <c r="D108">
        <v>1707.699951171875</v>
      </c>
      <c r="E108">
        <v>1705.199951171875</v>
      </c>
      <c r="F108">
        <v>1705.300048828125</v>
      </c>
      <c r="G108">
        <v>1988</v>
      </c>
      <c r="H108">
        <v>218771</v>
      </c>
      <c r="I108">
        <v>3.1327516678636223E-2</v>
      </c>
      <c r="J108">
        <v>51.800048828125</v>
      </c>
      <c r="K108">
        <v>52.080078125</v>
      </c>
      <c r="L108">
        <v>49834</v>
      </c>
      <c r="M108">
        <v>1613.530029296875</v>
      </c>
      <c r="N108">
        <v>1698.52001953125</v>
      </c>
      <c r="O108">
        <v>1599.9599609375</v>
      </c>
      <c r="P108">
        <v>1637.5299886067708</v>
      </c>
      <c r="Q108">
        <v>1618.760009765625</v>
      </c>
      <c r="R108">
        <v>1698.52001953125</v>
      </c>
      <c r="S108">
        <v>1466.969970703125</v>
      </c>
      <c r="T108">
        <v>1593.5733235677083</v>
      </c>
    </row>
    <row r="109" spans="1:20" x14ac:dyDescent="0.35">
      <c r="A109" s="1">
        <v>45874.550694444442</v>
      </c>
      <c r="B109" s="97" t="s">
        <v>39</v>
      </c>
      <c r="C109">
        <v>1705.300048828125</v>
      </c>
      <c r="D109">
        <v>1705.5</v>
      </c>
      <c r="E109">
        <v>1703.199951171875</v>
      </c>
      <c r="F109">
        <v>1703.5</v>
      </c>
      <c r="G109">
        <v>1657</v>
      </c>
      <c r="H109">
        <v>216783</v>
      </c>
      <c r="I109">
        <v>3.023888720895071E-2</v>
      </c>
      <c r="J109">
        <v>50</v>
      </c>
      <c r="K109">
        <v>50.280029296875</v>
      </c>
      <c r="L109">
        <v>49834</v>
      </c>
      <c r="M109">
        <v>1613.530029296875</v>
      </c>
      <c r="N109">
        <v>1698.52001953125</v>
      </c>
      <c r="O109">
        <v>1599.9599609375</v>
      </c>
      <c r="P109">
        <v>1637.5299886067708</v>
      </c>
      <c r="Q109">
        <v>1618.760009765625</v>
      </c>
      <c r="R109">
        <v>1698.52001953125</v>
      </c>
      <c r="S109">
        <v>1466.969970703125</v>
      </c>
      <c r="T109">
        <v>1593.5733235677083</v>
      </c>
    </row>
    <row r="110" spans="1:20" x14ac:dyDescent="0.35">
      <c r="A110" s="1">
        <v>45874.55</v>
      </c>
      <c r="B110" s="97" t="s">
        <v>39</v>
      </c>
      <c r="C110">
        <v>1703.5</v>
      </c>
      <c r="D110">
        <v>1704.5999755859375</v>
      </c>
      <c r="E110">
        <v>1701.800048828125</v>
      </c>
      <c r="F110">
        <v>1701.800048828125</v>
      </c>
      <c r="G110">
        <v>1729</v>
      </c>
      <c r="H110">
        <v>215126</v>
      </c>
      <c r="I110">
        <v>2.9210794574009675E-2</v>
      </c>
      <c r="J110">
        <v>48.300048828125</v>
      </c>
      <c r="K110">
        <v>48.580078125</v>
      </c>
      <c r="L110">
        <v>49834</v>
      </c>
      <c r="M110">
        <v>1613.530029296875</v>
      </c>
      <c r="N110">
        <v>1698.52001953125</v>
      </c>
      <c r="O110">
        <v>1599.9599609375</v>
      </c>
      <c r="P110">
        <v>1637.5299886067708</v>
      </c>
      <c r="Q110">
        <v>1618.760009765625</v>
      </c>
      <c r="R110">
        <v>1698.52001953125</v>
      </c>
      <c r="S110">
        <v>1466.969970703125</v>
      </c>
      <c r="T110">
        <v>1593.5733235677083</v>
      </c>
    </row>
    <row r="111" spans="1:20" x14ac:dyDescent="0.35">
      <c r="A111" s="1">
        <v>45874.549305555556</v>
      </c>
      <c r="B111" s="97" t="s">
        <v>39</v>
      </c>
      <c r="C111">
        <v>1702</v>
      </c>
      <c r="D111">
        <v>1703</v>
      </c>
      <c r="E111">
        <v>1701.199951171875</v>
      </c>
      <c r="F111">
        <v>1702.300048828125</v>
      </c>
      <c r="G111">
        <v>1370</v>
      </c>
      <c r="H111">
        <v>213397</v>
      </c>
      <c r="I111">
        <v>2.9513183446099184E-2</v>
      </c>
      <c r="J111">
        <v>48.800048828125</v>
      </c>
      <c r="K111">
        <v>49.080078125</v>
      </c>
      <c r="L111">
        <v>49834</v>
      </c>
      <c r="M111">
        <v>1613.530029296875</v>
      </c>
      <c r="N111">
        <v>1698.52001953125</v>
      </c>
      <c r="O111">
        <v>1599.9599609375</v>
      </c>
      <c r="P111">
        <v>1637.5299886067708</v>
      </c>
      <c r="Q111">
        <v>1618.760009765625</v>
      </c>
      <c r="R111">
        <v>1698.52001953125</v>
      </c>
      <c r="S111">
        <v>1466.969970703125</v>
      </c>
      <c r="T111">
        <v>1593.5733235677083</v>
      </c>
    </row>
    <row r="112" spans="1:20" x14ac:dyDescent="0.35">
      <c r="A112" s="1">
        <v>45874.548611111109</v>
      </c>
      <c r="B112" s="97" t="s">
        <v>39</v>
      </c>
      <c r="C112">
        <v>1702.199951171875</v>
      </c>
      <c r="D112">
        <v>1702.5</v>
      </c>
      <c r="E112">
        <v>1700.5999755859375</v>
      </c>
      <c r="F112">
        <v>1701</v>
      </c>
      <c r="G112">
        <v>1140</v>
      </c>
      <c r="H112">
        <v>212027</v>
      </c>
      <c r="I112">
        <v>2.8726942848503176E-2</v>
      </c>
      <c r="J112">
        <v>47.5</v>
      </c>
      <c r="K112">
        <v>47.780029296875</v>
      </c>
      <c r="L112">
        <v>49834</v>
      </c>
      <c r="M112">
        <v>1613.530029296875</v>
      </c>
      <c r="N112">
        <v>1698.52001953125</v>
      </c>
      <c r="O112">
        <v>1599.9599609375</v>
      </c>
      <c r="P112">
        <v>1637.5299886067708</v>
      </c>
      <c r="Q112">
        <v>1618.760009765625</v>
      </c>
      <c r="R112">
        <v>1698.52001953125</v>
      </c>
      <c r="S112">
        <v>1466.969970703125</v>
      </c>
      <c r="T112">
        <v>1593.5733235677083</v>
      </c>
    </row>
    <row r="113" spans="1:20" x14ac:dyDescent="0.35">
      <c r="A113" s="1">
        <v>45874.54791666667</v>
      </c>
      <c r="B113" s="97" t="s">
        <v>39</v>
      </c>
      <c r="C113">
        <v>1701</v>
      </c>
      <c r="D113">
        <v>1701.9000244140625</v>
      </c>
      <c r="E113">
        <v>1699.199951171875</v>
      </c>
      <c r="F113">
        <v>1699.199951171875</v>
      </c>
      <c r="G113">
        <v>1354</v>
      </c>
      <c r="H113">
        <v>210887</v>
      </c>
      <c r="I113">
        <v>2.7638313378817659E-2</v>
      </c>
      <c r="J113">
        <v>45.699951171875</v>
      </c>
      <c r="K113">
        <v>45.97998046875</v>
      </c>
      <c r="L113">
        <v>49834</v>
      </c>
      <c r="M113">
        <v>1613.530029296875</v>
      </c>
      <c r="N113">
        <v>1698.52001953125</v>
      </c>
      <c r="O113">
        <v>1599.9599609375</v>
      </c>
      <c r="P113">
        <v>1637.5299886067708</v>
      </c>
      <c r="Q113">
        <v>1618.760009765625</v>
      </c>
      <c r="R113">
        <v>1698.52001953125</v>
      </c>
      <c r="S113">
        <v>1466.969970703125</v>
      </c>
      <c r="T113">
        <v>1593.5733235677083</v>
      </c>
    </row>
    <row r="114" spans="1:20" x14ac:dyDescent="0.35">
      <c r="A114" s="1">
        <v>45874.547222222223</v>
      </c>
      <c r="B114" s="97" t="s">
        <v>39</v>
      </c>
      <c r="C114">
        <v>1699.199951171875</v>
      </c>
      <c r="D114">
        <v>1700.699951171875</v>
      </c>
      <c r="E114">
        <v>1698.0999755859375</v>
      </c>
      <c r="F114">
        <v>1698.0999755859375</v>
      </c>
      <c r="G114">
        <v>1844</v>
      </c>
      <c r="H114">
        <v>209533</v>
      </c>
      <c r="I114">
        <v>2.697307262530239E-2</v>
      </c>
      <c r="J114">
        <v>44.5999755859375</v>
      </c>
      <c r="K114">
        <v>44.8800048828125</v>
      </c>
      <c r="L114">
        <v>49834</v>
      </c>
      <c r="M114">
        <v>1613.530029296875</v>
      </c>
      <c r="N114">
        <v>1698.52001953125</v>
      </c>
      <c r="O114">
        <v>1599.9599609375</v>
      </c>
      <c r="P114">
        <v>1637.5299886067708</v>
      </c>
      <c r="Q114">
        <v>1618.760009765625</v>
      </c>
      <c r="R114">
        <v>1698.52001953125</v>
      </c>
      <c r="S114">
        <v>1466.969970703125</v>
      </c>
      <c r="T114">
        <v>1593.5733235677083</v>
      </c>
    </row>
    <row r="115" spans="1:20" x14ac:dyDescent="0.35">
      <c r="A115" s="1">
        <v>45874.546527777777</v>
      </c>
      <c r="B115" s="97" t="s">
        <v>39</v>
      </c>
      <c r="C115">
        <v>1698</v>
      </c>
      <c r="D115">
        <v>1699.699951171875</v>
      </c>
      <c r="E115">
        <v>1697.5</v>
      </c>
      <c r="F115">
        <v>1699.699951171875</v>
      </c>
      <c r="G115">
        <v>683</v>
      </c>
      <c r="H115">
        <v>207689</v>
      </c>
      <c r="I115">
        <v>2.7940702250907168E-2</v>
      </c>
      <c r="J115">
        <v>46.199951171875</v>
      </c>
      <c r="K115">
        <v>46.47998046875</v>
      </c>
      <c r="L115">
        <v>49834</v>
      </c>
      <c r="M115">
        <v>1613.530029296875</v>
      </c>
      <c r="N115">
        <v>1698.52001953125</v>
      </c>
      <c r="O115">
        <v>1599.9599609375</v>
      </c>
      <c r="P115">
        <v>1637.5299886067708</v>
      </c>
      <c r="Q115">
        <v>1618.760009765625</v>
      </c>
      <c r="R115">
        <v>1698.52001953125</v>
      </c>
      <c r="S115">
        <v>1466.969970703125</v>
      </c>
      <c r="T115">
        <v>1593.5733235677083</v>
      </c>
    </row>
    <row r="116" spans="1:20" x14ac:dyDescent="0.35">
      <c r="A116" s="1">
        <v>45874.54583333333</v>
      </c>
      <c r="B116" s="97" t="s">
        <v>39</v>
      </c>
      <c r="C116">
        <v>1699.199951171875</v>
      </c>
      <c r="D116">
        <v>1699.9000244140625</v>
      </c>
      <c r="E116">
        <v>1698.199951171875</v>
      </c>
      <c r="F116">
        <v>1698.199951171875</v>
      </c>
      <c r="G116">
        <v>1234</v>
      </c>
      <c r="H116">
        <v>207006</v>
      </c>
      <c r="I116">
        <v>2.7033535634638645E-2</v>
      </c>
      <c r="J116">
        <v>44.699951171875</v>
      </c>
      <c r="K116">
        <v>44.97998046875</v>
      </c>
      <c r="L116">
        <v>49834</v>
      </c>
      <c r="M116">
        <v>1613.530029296875</v>
      </c>
      <c r="N116">
        <v>1698.52001953125</v>
      </c>
      <c r="O116">
        <v>1599.9599609375</v>
      </c>
      <c r="P116">
        <v>1637.5299886067708</v>
      </c>
      <c r="Q116">
        <v>1618.760009765625</v>
      </c>
      <c r="R116">
        <v>1698.52001953125</v>
      </c>
      <c r="S116">
        <v>1466.969970703125</v>
      </c>
      <c r="T116">
        <v>1593.5733235677083</v>
      </c>
    </row>
    <row r="117" spans="1:20" x14ac:dyDescent="0.35">
      <c r="A117" s="1">
        <v>45874.545138888891</v>
      </c>
      <c r="B117" s="97" t="s">
        <v>39</v>
      </c>
      <c r="C117">
        <v>1698.4000244140625</v>
      </c>
      <c r="D117">
        <v>1698.699951171875</v>
      </c>
      <c r="E117">
        <v>1697</v>
      </c>
      <c r="F117">
        <v>1697.199951171875</v>
      </c>
      <c r="G117">
        <v>1208</v>
      </c>
      <c r="H117">
        <v>205772</v>
      </c>
      <c r="I117">
        <v>2.642875789045963E-2</v>
      </c>
      <c r="J117">
        <v>43.699951171875</v>
      </c>
      <c r="K117">
        <v>43.97998046875</v>
      </c>
      <c r="L117">
        <v>49834</v>
      </c>
      <c r="M117">
        <v>1613.530029296875</v>
      </c>
      <c r="N117">
        <v>1698.52001953125</v>
      </c>
      <c r="O117">
        <v>1599.9599609375</v>
      </c>
      <c r="P117">
        <v>1637.5299886067708</v>
      </c>
      <c r="Q117">
        <v>1618.760009765625</v>
      </c>
      <c r="R117">
        <v>1698.52001953125</v>
      </c>
      <c r="S117">
        <v>1466.969970703125</v>
      </c>
      <c r="T117">
        <v>1593.5733235677083</v>
      </c>
    </row>
    <row r="118" spans="1:20" x14ac:dyDescent="0.35">
      <c r="A118" s="1">
        <v>45874.544444444444</v>
      </c>
      <c r="B118" s="97" t="s">
        <v>39</v>
      </c>
      <c r="C118">
        <v>1697.0999755859375</v>
      </c>
      <c r="D118">
        <v>1697.800048828125</v>
      </c>
      <c r="E118">
        <v>1696.699951171875</v>
      </c>
      <c r="F118">
        <v>1697.699951171875</v>
      </c>
      <c r="G118">
        <v>712</v>
      </c>
      <c r="H118">
        <v>204564</v>
      </c>
      <c r="I118">
        <v>2.6731146762549139E-2</v>
      </c>
      <c r="J118">
        <v>44.199951171875</v>
      </c>
      <c r="K118">
        <v>44.47998046875</v>
      </c>
      <c r="L118">
        <v>49834</v>
      </c>
      <c r="M118">
        <v>1613.530029296875</v>
      </c>
      <c r="N118">
        <v>1698.52001953125</v>
      </c>
      <c r="O118">
        <v>1599.9599609375</v>
      </c>
      <c r="P118">
        <v>1637.5299886067708</v>
      </c>
      <c r="Q118">
        <v>1618.760009765625</v>
      </c>
      <c r="R118">
        <v>1698.52001953125</v>
      </c>
      <c r="S118">
        <v>1466.969970703125</v>
      </c>
      <c r="T118">
        <v>1593.5733235677083</v>
      </c>
    </row>
    <row r="119" spans="1:20" x14ac:dyDescent="0.35">
      <c r="A119" s="1">
        <v>45874.543749999997</v>
      </c>
      <c r="B119" s="97" t="s">
        <v>39</v>
      </c>
      <c r="C119">
        <v>1697.699951171875</v>
      </c>
      <c r="D119">
        <v>1697.699951171875</v>
      </c>
      <c r="E119">
        <v>1696</v>
      </c>
      <c r="F119">
        <v>1696.300048828125</v>
      </c>
      <c r="G119">
        <v>1212</v>
      </c>
      <c r="H119">
        <v>203852</v>
      </c>
      <c r="I119">
        <v>2.5884516981025098E-2</v>
      </c>
      <c r="J119">
        <v>42.800048828125</v>
      </c>
      <c r="K119">
        <v>43.080078125</v>
      </c>
      <c r="L119">
        <v>49834</v>
      </c>
      <c r="M119">
        <v>1613.530029296875</v>
      </c>
      <c r="N119">
        <v>1698.52001953125</v>
      </c>
      <c r="O119">
        <v>1599.9599609375</v>
      </c>
      <c r="P119">
        <v>1637.5299886067708</v>
      </c>
      <c r="Q119">
        <v>1618.760009765625</v>
      </c>
      <c r="R119">
        <v>1698.52001953125</v>
      </c>
      <c r="S119">
        <v>1466.969970703125</v>
      </c>
      <c r="T119">
        <v>1593.5733235677083</v>
      </c>
    </row>
    <row r="120" spans="1:20" x14ac:dyDescent="0.35">
      <c r="A120" s="1">
        <v>45874.543055555558</v>
      </c>
      <c r="B120" s="97" t="s">
        <v>39</v>
      </c>
      <c r="C120">
        <v>1696.300048828125</v>
      </c>
      <c r="D120">
        <v>1697.5</v>
      </c>
      <c r="E120">
        <v>1693.9000244140625</v>
      </c>
      <c r="F120">
        <v>1693.9000244140625</v>
      </c>
      <c r="G120">
        <v>1676</v>
      </c>
      <c r="H120">
        <v>202640</v>
      </c>
      <c r="I120">
        <v>2.4433035629913818E-2</v>
      </c>
      <c r="J120">
        <v>40.4000244140625</v>
      </c>
      <c r="K120">
        <v>40.6800537109375</v>
      </c>
      <c r="L120">
        <v>49834</v>
      </c>
      <c r="M120">
        <v>1613.530029296875</v>
      </c>
      <c r="N120">
        <v>1698.52001953125</v>
      </c>
      <c r="O120">
        <v>1599.9599609375</v>
      </c>
      <c r="P120">
        <v>1637.5299886067708</v>
      </c>
      <c r="Q120">
        <v>1618.760009765625</v>
      </c>
      <c r="R120">
        <v>1698.52001953125</v>
      </c>
      <c r="S120">
        <v>1466.969970703125</v>
      </c>
      <c r="T120">
        <v>1593.5733235677083</v>
      </c>
    </row>
    <row r="121" spans="1:20" x14ac:dyDescent="0.35">
      <c r="A121" s="1">
        <v>45874.542361111111</v>
      </c>
      <c r="B121" s="97" t="s">
        <v>39</v>
      </c>
      <c r="C121">
        <v>1693.800048828125</v>
      </c>
      <c r="D121">
        <v>1693.9000244140625</v>
      </c>
      <c r="E121">
        <v>1692</v>
      </c>
      <c r="F121">
        <v>1692.800048828125</v>
      </c>
      <c r="G121">
        <v>655</v>
      </c>
      <c r="H121">
        <v>200964</v>
      </c>
      <c r="I121">
        <v>2.3767794876398549E-2</v>
      </c>
      <c r="J121">
        <v>39.300048828125</v>
      </c>
      <c r="K121">
        <v>39.580078125</v>
      </c>
      <c r="L121">
        <v>49834</v>
      </c>
      <c r="M121">
        <v>1613.530029296875</v>
      </c>
      <c r="N121">
        <v>1698.52001953125</v>
      </c>
      <c r="O121">
        <v>1599.9599609375</v>
      </c>
      <c r="P121">
        <v>1637.5299886067708</v>
      </c>
      <c r="Q121">
        <v>1618.760009765625</v>
      </c>
      <c r="R121">
        <v>1698.52001953125</v>
      </c>
      <c r="S121">
        <v>1466.969970703125</v>
      </c>
      <c r="T121">
        <v>1593.5733235677083</v>
      </c>
    </row>
    <row r="122" spans="1:20" x14ac:dyDescent="0.35">
      <c r="A122" s="1">
        <v>45874.541666666664</v>
      </c>
      <c r="B122" s="97" t="s">
        <v>39</v>
      </c>
      <c r="C122">
        <v>1692.300048828125</v>
      </c>
      <c r="D122">
        <v>1692.800048828125</v>
      </c>
      <c r="E122">
        <v>1690.9000244140625</v>
      </c>
      <c r="F122">
        <v>1692.300048828125</v>
      </c>
      <c r="G122">
        <v>620</v>
      </c>
      <c r="H122">
        <v>200309</v>
      </c>
      <c r="I122">
        <v>2.346540600430904E-2</v>
      </c>
      <c r="J122">
        <v>38.800048828125</v>
      </c>
      <c r="K122">
        <v>39.080078125</v>
      </c>
      <c r="L122">
        <v>49834</v>
      </c>
      <c r="M122">
        <v>1613.530029296875</v>
      </c>
      <c r="N122">
        <v>1698.52001953125</v>
      </c>
      <c r="O122">
        <v>1599.9599609375</v>
      </c>
      <c r="P122">
        <v>1637.5299886067708</v>
      </c>
      <c r="Q122">
        <v>1618.760009765625</v>
      </c>
      <c r="R122">
        <v>1698.52001953125</v>
      </c>
      <c r="S122">
        <v>1466.969970703125</v>
      </c>
      <c r="T122">
        <v>1593.5733235677083</v>
      </c>
    </row>
    <row r="123" spans="1:20" x14ac:dyDescent="0.35">
      <c r="A123" s="1">
        <v>45874.479166666664</v>
      </c>
      <c r="B123" s="97" t="s">
        <v>39</v>
      </c>
      <c r="C123">
        <v>1692</v>
      </c>
      <c r="D123">
        <v>1692.699951171875</v>
      </c>
      <c r="E123">
        <v>1691.5</v>
      </c>
      <c r="F123">
        <v>1692.5</v>
      </c>
      <c r="G123">
        <v>0</v>
      </c>
      <c r="H123">
        <v>199689</v>
      </c>
      <c r="I123">
        <v>2.3586332022981556E-2</v>
      </c>
      <c r="J123">
        <v>39</v>
      </c>
      <c r="K123">
        <v>39.280029296875</v>
      </c>
      <c r="L123">
        <v>49834</v>
      </c>
      <c r="M123">
        <v>1613.530029296875</v>
      </c>
      <c r="N123">
        <v>1698.52001953125</v>
      </c>
      <c r="O123">
        <v>1599.9599609375</v>
      </c>
      <c r="P123">
        <v>1637.5299886067708</v>
      </c>
      <c r="Q123">
        <v>1618.760009765625</v>
      </c>
      <c r="R123">
        <v>1698.52001953125</v>
      </c>
      <c r="S123">
        <v>1466.969970703125</v>
      </c>
      <c r="T123">
        <v>1593.5733235677083</v>
      </c>
    </row>
    <row r="124" spans="1:20" x14ac:dyDescent="0.35">
      <c r="A124" s="1">
        <v>45874.478472222225</v>
      </c>
      <c r="B124" s="97" t="s">
        <v>39</v>
      </c>
      <c r="C124">
        <v>1692</v>
      </c>
      <c r="D124">
        <v>1692.699951171875</v>
      </c>
      <c r="E124">
        <v>1691.5</v>
      </c>
      <c r="F124">
        <v>1692.5</v>
      </c>
      <c r="G124">
        <v>551</v>
      </c>
      <c r="H124">
        <v>199689</v>
      </c>
      <c r="I124">
        <v>2.3586332022981556E-2</v>
      </c>
      <c r="J124">
        <v>39</v>
      </c>
      <c r="K124">
        <v>39.280029296875</v>
      </c>
      <c r="L124">
        <v>49834</v>
      </c>
      <c r="M124">
        <v>1613.530029296875</v>
      </c>
      <c r="N124">
        <v>1698.52001953125</v>
      </c>
      <c r="O124">
        <v>1599.9599609375</v>
      </c>
      <c r="P124">
        <v>1637.5299886067708</v>
      </c>
      <c r="Q124">
        <v>1618.760009765625</v>
      </c>
      <c r="R124">
        <v>1698.52001953125</v>
      </c>
      <c r="S124">
        <v>1466.969970703125</v>
      </c>
      <c r="T124">
        <v>1593.5733235677083</v>
      </c>
    </row>
    <row r="125" spans="1:20" x14ac:dyDescent="0.35">
      <c r="A125" s="1">
        <v>45874.477777777778</v>
      </c>
      <c r="B125" s="97" t="s">
        <v>39</v>
      </c>
      <c r="C125">
        <v>1691.699951171875</v>
      </c>
      <c r="D125">
        <v>1692.800048828125</v>
      </c>
      <c r="E125">
        <v>1691.5</v>
      </c>
      <c r="F125">
        <v>1691.5999755859375</v>
      </c>
      <c r="G125">
        <v>298</v>
      </c>
      <c r="H125">
        <v>199138</v>
      </c>
      <c r="I125">
        <v>2.3042017288138796E-2</v>
      </c>
      <c r="J125">
        <v>38.0999755859375</v>
      </c>
      <c r="K125">
        <v>38.3800048828125</v>
      </c>
      <c r="L125">
        <v>49834</v>
      </c>
      <c r="M125">
        <v>1613.530029296875</v>
      </c>
      <c r="N125">
        <v>1698.52001953125</v>
      </c>
      <c r="O125">
        <v>1599.9599609375</v>
      </c>
      <c r="P125">
        <v>1637.5299886067708</v>
      </c>
      <c r="Q125">
        <v>1618.760009765625</v>
      </c>
      <c r="R125">
        <v>1698.52001953125</v>
      </c>
      <c r="S125">
        <v>1466.969970703125</v>
      </c>
      <c r="T125">
        <v>1593.5733235677083</v>
      </c>
    </row>
    <row r="126" spans="1:20" x14ac:dyDescent="0.35">
      <c r="A126" s="1">
        <v>45874.477083333331</v>
      </c>
      <c r="B126" s="97" t="s">
        <v>39</v>
      </c>
      <c r="C126">
        <v>1691.9000244140625</v>
      </c>
      <c r="D126">
        <v>1693.800048828125</v>
      </c>
      <c r="E126">
        <v>1690.699951171875</v>
      </c>
      <c r="F126">
        <v>1692.199951171875</v>
      </c>
      <c r="G126">
        <v>741</v>
      </c>
      <c r="H126">
        <v>198840</v>
      </c>
      <c r="I126">
        <v>2.3404869169564559E-2</v>
      </c>
      <c r="J126">
        <v>38.699951171875</v>
      </c>
      <c r="K126">
        <v>38.97998046875</v>
      </c>
      <c r="L126">
        <v>49834</v>
      </c>
      <c r="M126">
        <v>1613.530029296875</v>
      </c>
      <c r="N126">
        <v>1698.52001953125</v>
      </c>
      <c r="O126">
        <v>1599.9599609375</v>
      </c>
      <c r="P126">
        <v>1637.5299886067708</v>
      </c>
      <c r="Q126">
        <v>1618.760009765625</v>
      </c>
      <c r="R126">
        <v>1698.52001953125</v>
      </c>
      <c r="S126">
        <v>1466.969970703125</v>
      </c>
      <c r="T126">
        <v>1593.5733235677083</v>
      </c>
    </row>
    <row r="127" spans="1:20" x14ac:dyDescent="0.35">
      <c r="A127" s="1">
        <v>45874.476388888892</v>
      </c>
      <c r="B127" s="97" t="s">
        <v>39</v>
      </c>
      <c r="C127">
        <v>1692.199951171875</v>
      </c>
      <c r="D127">
        <v>1692.9000244140625</v>
      </c>
      <c r="E127">
        <v>1691.0999755859375</v>
      </c>
      <c r="F127">
        <v>1691.9000244140625</v>
      </c>
      <c r="G127">
        <v>725</v>
      </c>
      <c r="H127">
        <v>198099</v>
      </c>
      <c r="I127">
        <v>2.3223480141555789E-2</v>
      </c>
      <c r="J127">
        <v>38.4000244140625</v>
      </c>
      <c r="K127">
        <v>38.6800537109375</v>
      </c>
      <c r="L127">
        <v>49834</v>
      </c>
      <c r="M127">
        <v>1613.530029296875</v>
      </c>
      <c r="N127">
        <v>1698.52001953125</v>
      </c>
      <c r="O127">
        <v>1599.9599609375</v>
      </c>
      <c r="P127">
        <v>1637.5299886067708</v>
      </c>
      <c r="Q127">
        <v>1618.760009765625</v>
      </c>
      <c r="R127">
        <v>1698.52001953125</v>
      </c>
      <c r="S127">
        <v>1466.969970703125</v>
      </c>
      <c r="T127">
        <v>1593.5733235677083</v>
      </c>
    </row>
    <row r="128" spans="1:20" x14ac:dyDescent="0.35">
      <c r="A128" s="1">
        <v>45874.475694444445</v>
      </c>
      <c r="B128" s="97" t="s">
        <v>39</v>
      </c>
      <c r="C128">
        <v>1691.5999755859375</v>
      </c>
      <c r="D128">
        <v>1692.800048828125</v>
      </c>
      <c r="E128">
        <v>1690.5999755859375</v>
      </c>
      <c r="F128">
        <v>1691.300048828125</v>
      </c>
      <c r="G128">
        <v>1098</v>
      </c>
      <c r="H128">
        <v>197374</v>
      </c>
      <c r="I128">
        <v>2.2860628260130026E-2</v>
      </c>
      <c r="J128">
        <v>37.800048828125</v>
      </c>
      <c r="K128">
        <v>38.080078125</v>
      </c>
      <c r="L128">
        <v>49834</v>
      </c>
      <c r="M128">
        <v>1613.530029296875</v>
      </c>
      <c r="N128">
        <v>1698.52001953125</v>
      </c>
      <c r="O128">
        <v>1599.9599609375</v>
      </c>
      <c r="P128">
        <v>1637.5299886067708</v>
      </c>
      <c r="Q128">
        <v>1618.760009765625</v>
      </c>
      <c r="R128">
        <v>1698.52001953125</v>
      </c>
      <c r="S128">
        <v>1466.969970703125</v>
      </c>
      <c r="T128">
        <v>1593.5733235677083</v>
      </c>
    </row>
    <row r="129" spans="1:20" x14ac:dyDescent="0.35">
      <c r="A129" s="1">
        <v>45874.474999999999</v>
      </c>
      <c r="B129" s="97" t="s">
        <v>39</v>
      </c>
      <c r="C129">
        <v>1691.300048828125</v>
      </c>
      <c r="D129">
        <v>1692.4000244140625</v>
      </c>
      <c r="E129">
        <v>1690.300048828125</v>
      </c>
      <c r="F129">
        <v>1690.800048828125</v>
      </c>
      <c r="G129">
        <v>583</v>
      </c>
      <c r="H129">
        <v>196276</v>
      </c>
      <c r="I129">
        <v>2.2558239388040521E-2</v>
      </c>
      <c r="J129">
        <v>37.300048828125</v>
      </c>
      <c r="K129">
        <v>37.580078125</v>
      </c>
      <c r="L129">
        <v>49834</v>
      </c>
      <c r="M129">
        <v>1613.530029296875</v>
      </c>
      <c r="N129">
        <v>1698.52001953125</v>
      </c>
      <c r="O129">
        <v>1599.9599609375</v>
      </c>
      <c r="P129">
        <v>1637.5299886067708</v>
      </c>
      <c r="Q129">
        <v>1618.760009765625</v>
      </c>
      <c r="R129">
        <v>1698.52001953125</v>
      </c>
      <c r="S129">
        <v>1466.969970703125</v>
      </c>
      <c r="T129">
        <v>1593.5733235677083</v>
      </c>
    </row>
    <row r="130" spans="1:20" x14ac:dyDescent="0.35">
      <c r="A130" s="1">
        <v>45874.474305555559</v>
      </c>
      <c r="B130" s="97" t="s">
        <v>39</v>
      </c>
      <c r="C130">
        <v>1690.699951171875</v>
      </c>
      <c r="D130">
        <v>1692.199951171875</v>
      </c>
      <c r="E130">
        <v>1688.5</v>
      </c>
      <c r="F130">
        <v>1692.199951171875</v>
      </c>
      <c r="G130">
        <v>2116</v>
      </c>
      <c r="H130">
        <v>195693</v>
      </c>
      <c r="I130">
        <v>2.3404869169564559E-2</v>
      </c>
      <c r="J130">
        <v>38.699951171875</v>
      </c>
      <c r="K130">
        <v>38.97998046875</v>
      </c>
      <c r="L130">
        <v>49834</v>
      </c>
      <c r="M130">
        <v>1613.530029296875</v>
      </c>
      <c r="N130">
        <v>1698.52001953125</v>
      </c>
      <c r="O130">
        <v>1599.9599609375</v>
      </c>
      <c r="P130">
        <v>1637.5299886067708</v>
      </c>
      <c r="Q130">
        <v>1618.760009765625</v>
      </c>
      <c r="R130">
        <v>1698.52001953125</v>
      </c>
      <c r="S130">
        <v>1466.969970703125</v>
      </c>
      <c r="T130">
        <v>1593.5733235677083</v>
      </c>
    </row>
    <row r="131" spans="1:20" x14ac:dyDescent="0.35">
      <c r="A131" s="1">
        <v>45874.473611111112</v>
      </c>
      <c r="B131" s="97" t="s">
        <v>39</v>
      </c>
      <c r="C131">
        <v>1692.4000244140625</v>
      </c>
      <c r="D131">
        <v>1693.5999755859375</v>
      </c>
      <c r="E131">
        <v>1691.5999755859375</v>
      </c>
      <c r="F131">
        <v>1692.699951171875</v>
      </c>
      <c r="G131">
        <v>709</v>
      </c>
      <c r="H131">
        <v>193577</v>
      </c>
      <c r="I131">
        <v>2.3707258041654067E-2</v>
      </c>
      <c r="J131">
        <v>39.199951171875</v>
      </c>
      <c r="K131">
        <v>39.47998046875</v>
      </c>
      <c r="L131">
        <v>49834</v>
      </c>
      <c r="M131">
        <v>1613.530029296875</v>
      </c>
      <c r="N131">
        <v>1698.52001953125</v>
      </c>
      <c r="O131">
        <v>1599.9599609375</v>
      </c>
      <c r="P131">
        <v>1637.5299886067708</v>
      </c>
      <c r="Q131">
        <v>1618.760009765625</v>
      </c>
      <c r="R131">
        <v>1698.52001953125</v>
      </c>
      <c r="S131">
        <v>1466.969970703125</v>
      </c>
      <c r="T131">
        <v>1593.5733235677083</v>
      </c>
    </row>
    <row r="132" spans="1:20" x14ac:dyDescent="0.35">
      <c r="A132" s="1">
        <v>45874.472916666666</v>
      </c>
      <c r="B132" s="97" t="s">
        <v>39</v>
      </c>
      <c r="C132">
        <v>1692.5999755859375</v>
      </c>
      <c r="D132">
        <v>1692.800048828125</v>
      </c>
      <c r="E132">
        <v>1690.5999755859375</v>
      </c>
      <c r="F132">
        <v>1692.4000244140625</v>
      </c>
      <c r="G132">
        <v>937</v>
      </c>
      <c r="H132">
        <v>192868</v>
      </c>
      <c r="I132">
        <v>2.3525869013645298E-2</v>
      </c>
      <c r="J132">
        <v>38.9000244140625</v>
      </c>
      <c r="K132">
        <v>39.1800537109375</v>
      </c>
      <c r="L132">
        <v>49834</v>
      </c>
      <c r="M132">
        <v>1613.530029296875</v>
      </c>
      <c r="N132">
        <v>1698.52001953125</v>
      </c>
      <c r="O132">
        <v>1599.9599609375</v>
      </c>
      <c r="P132">
        <v>1637.5299886067708</v>
      </c>
      <c r="Q132">
        <v>1618.760009765625</v>
      </c>
      <c r="R132">
        <v>1698.52001953125</v>
      </c>
      <c r="S132">
        <v>1466.969970703125</v>
      </c>
      <c r="T132">
        <v>1593.5733235677083</v>
      </c>
    </row>
    <row r="133" spans="1:20" x14ac:dyDescent="0.35">
      <c r="A133" s="1">
        <v>45874.472222222219</v>
      </c>
      <c r="B133" s="97" t="s">
        <v>39</v>
      </c>
      <c r="C133">
        <v>1692.4000244140625</v>
      </c>
      <c r="D133">
        <v>1694.699951171875</v>
      </c>
      <c r="E133">
        <v>1692.4000244140625</v>
      </c>
      <c r="F133">
        <v>1693.5999755859375</v>
      </c>
      <c r="G133">
        <v>1159</v>
      </c>
      <c r="H133">
        <v>191931</v>
      </c>
      <c r="I133">
        <v>2.4251572776496824E-2</v>
      </c>
      <c r="J133">
        <v>40.0999755859375</v>
      </c>
      <c r="K133">
        <v>40.3800048828125</v>
      </c>
      <c r="L133">
        <v>49834</v>
      </c>
      <c r="M133">
        <v>1613.530029296875</v>
      </c>
      <c r="N133">
        <v>1698.52001953125</v>
      </c>
      <c r="O133">
        <v>1599.9599609375</v>
      </c>
      <c r="P133">
        <v>1637.5299886067708</v>
      </c>
      <c r="Q133">
        <v>1618.760009765625</v>
      </c>
      <c r="R133">
        <v>1698.52001953125</v>
      </c>
      <c r="S133">
        <v>1466.969970703125</v>
      </c>
      <c r="T133">
        <v>1593.5733235677083</v>
      </c>
    </row>
    <row r="134" spans="1:20" x14ac:dyDescent="0.35">
      <c r="A134" s="1">
        <v>45874.47152777778</v>
      </c>
      <c r="B134" s="97" t="s">
        <v>39</v>
      </c>
      <c r="C134">
        <v>1693.4000244140625</v>
      </c>
      <c r="D134">
        <v>1693.800048828125</v>
      </c>
      <c r="E134">
        <v>1692.0999755859375</v>
      </c>
      <c r="F134">
        <v>1692.5</v>
      </c>
      <c r="G134">
        <v>869</v>
      </c>
      <c r="H134">
        <v>190772</v>
      </c>
      <c r="I134">
        <v>2.3586332022981556E-2</v>
      </c>
      <c r="J134">
        <v>39</v>
      </c>
      <c r="K134">
        <v>39.280029296875</v>
      </c>
      <c r="L134">
        <v>49834</v>
      </c>
      <c r="M134">
        <v>1613.530029296875</v>
      </c>
      <c r="N134">
        <v>1698.52001953125</v>
      </c>
      <c r="O134">
        <v>1599.9599609375</v>
      </c>
      <c r="P134">
        <v>1637.5299886067708</v>
      </c>
      <c r="Q134">
        <v>1618.760009765625</v>
      </c>
      <c r="R134">
        <v>1698.52001953125</v>
      </c>
      <c r="S134">
        <v>1466.969970703125</v>
      </c>
      <c r="T134">
        <v>1593.5733235677083</v>
      </c>
    </row>
    <row r="135" spans="1:20" x14ac:dyDescent="0.35">
      <c r="A135" s="1">
        <v>45874.470833333333</v>
      </c>
      <c r="B135" s="97" t="s">
        <v>39</v>
      </c>
      <c r="C135">
        <v>1692.5</v>
      </c>
      <c r="D135">
        <v>1692.699951171875</v>
      </c>
      <c r="E135">
        <v>1690.199951171875</v>
      </c>
      <c r="F135">
        <v>1691.4000244140625</v>
      </c>
      <c r="G135">
        <v>1370</v>
      </c>
      <c r="H135">
        <v>189903</v>
      </c>
      <c r="I135">
        <v>2.2921091269466284E-2</v>
      </c>
      <c r="J135">
        <v>37.9000244140625</v>
      </c>
      <c r="K135">
        <v>38.1800537109375</v>
      </c>
      <c r="L135">
        <v>49834</v>
      </c>
      <c r="M135">
        <v>1613.530029296875</v>
      </c>
      <c r="N135">
        <v>1698.52001953125</v>
      </c>
      <c r="O135">
        <v>1599.9599609375</v>
      </c>
      <c r="P135">
        <v>1637.5299886067708</v>
      </c>
      <c r="Q135">
        <v>1618.760009765625</v>
      </c>
      <c r="R135">
        <v>1698.52001953125</v>
      </c>
      <c r="S135">
        <v>1466.969970703125</v>
      </c>
      <c r="T135">
        <v>1593.5733235677083</v>
      </c>
    </row>
    <row r="136" spans="1:20" x14ac:dyDescent="0.35">
      <c r="A136" s="1">
        <v>45874.470138888886</v>
      </c>
      <c r="B136" s="97" t="s">
        <v>39</v>
      </c>
      <c r="C136">
        <v>1691.699951171875</v>
      </c>
      <c r="D136">
        <v>1694.699951171875</v>
      </c>
      <c r="E136">
        <v>1691</v>
      </c>
      <c r="F136">
        <v>1693.5999755859375</v>
      </c>
      <c r="G136">
        <v>2283</v>
      </c>
      <c r="H136">
        <v>188533</v>
      </c>
      <c r="I136">
        <v>2.4251572776496824E-2</v>
      </c>
      <c r="J136">
        <v>40.0999755859375</v>
      </c>
      <c r="K136">
        <v>40.3800048828125</v>
      </c>
      <c r="L136">
        <v>49834</v>
      </c>
      <c r="M136">
        <v>1613.530029296875</v>
      </c>
      <c r="N136">
        <v>1698.52001953125</v>
      </c>
      <c r="O136">
        <v>1599.9599609375</v>
      </c>
      <c r="P136">
        <v>1637.5299886067708</v>
      </c>
      <c r="Q136">
        <v>1618.760009765625</v>
      </c>
      <c r="R136">
        <v>1698.52001953125</v>
      </c>
      <c r="S136">
        <v>1466.969970703125</v>
      </c>
      <c r="T136">
        <v>1593.5733235677083</v>
      </c>
    </row>
    <row r="137" spans="1:20" x14ac:dyDescent="0.35">
      <c r="A137" s="1">
        <v>45874.469444444447</v>
      </c>
      <c r="B137" s="97" t="s">
        <v>39</v>
      </c>
      <c r="C137">
        <v>1693.5999755859375</v>
      </c>
      <c r="D137">
        <v>1695.4000244140625</v>
      </c>
      <c r="E137">
        <v>1693</v>
      </c>
      <c r="F137">
        <v>1695</v>
      </c>
      <c r="G137">
        <v>974</v>
      </c>
      <c r="H137">
        <v>186250</v>
      </c>
      <c r="I137">
        <v>2.509827638342909E-2</v>
      </c>
      <c r="J137">
        <v>41.5</v>
      </c>
      <c r="K137">
        <v>41.780029296875</v>
      </c>
      <c r="L137">
        <v>49834</v>
      </c>
      <c r="M137">
        <v>1613.530029296875</v>
      </c>
      <c r="N137">
        <v>1698.52001953125</v>
      </c>
      <c r="O137">
        <v>1599.9599609375</v>
      </c>
      <c r="P137">
        <v>1637.5299886067708</v>
      </c>
      <c r="Q137">
        <v>1618.760009765625</v>
      </c>
      <c r="R137">
        <v>1698.52001953125</v>
      </c>
      <c r="S137">
        <v>1466.969970703125</v>
      </c>
      <c r="T137">
        <v>1593.5733235677083</v>
      </c>
    </row>
    <row r="138" spans="1:20" x14ac:dyDescent="0.35">
      <c r="A138" s="1">
        <v>45874.46875</v>
      </c>
      <c r="B138" s="97" t="s">
        <v>39</v>
      </c>
      <c r="C138">
        <v>1695</v>
      </c>
      <c r="D138">
        <v>1696</v>
      </c>
      <c r="E138">
        <v>1693.5999755859375</v>
      </c>
      <c r="F138">
        <v>1695.5999755859375</v>
      </c>
      <c r="G138">
        <v>1589</v>
      </c>
      <c r="H138">
        <v>185276</v>
      </c>
      <c r="I138">
        <v>2.5461128264854853E-2</v>
      </c>
      <c r="J138">
        <v>42.0999755859375</v>
      </c>
      <c r="K138">
        <v>42.3800048828125</v>
      </c>
      <c r="L138">
        <v>49834</v>
      </c>
      <c r="M138">
        <v>1613.530029296875</v>
      </c>
      <c r="N138">
        <v>1698.52001953125</v>
      </c>
      <c r="O138">
        <v>1599.9599609375</v>
      </c>
      <c r="P138">
        <v>1637.5299886067708</v>
      </c>
      <c r="Q138">
        <v>1618.760009765625</v>
      </c>
      <c r="R138">
        <v>1698.52001953125</v>
      </c>
      <c r="S138">
        <v>1466.969970703125</v>
      </c>
      <c r="T138">
        <v>1593.5733235677083</v>
      </c>
    </row>
    <row r="139" spans="1:20" x14ac:dyDescent="0.35">
      <c r="A139" s="1">
        <v>45874.468055555553</v>
      </c>
      <c r="B139" s="97" t="s">
        <v>39</v>
      </c>
      <c r="C139">
        <v>1695.5999755859375</v>
      </c>
      <c r="D139">
        <v>1697.5</v>
      </c>
      <c r="E139">
        <v>1695.5999755859375</v>
      </c>
      <c r="F139">
        <v>1696.800048828125</v>
      </c>
      <c r="G139">
        <v>604</v>
      </c>
      <c r="H139">
        <v>183687</v>
      </c>
      <c r="I139">
        <v>2.6186905853114607E-2</v>
      </c>
      <c r="J139">
        <v>43.300048828125</v>
      </c>
      <c r="K139">
        <v>43.580078125</v>
      </c>
      <c r="L139">
        <v>49834</v>
      </c>
      <c r="M139">
        <v>1613.530029296875</v>
      </c>
      <c r="N139">
        <v>1698.52001953125</v>
      </c>
      <c r="O139">
        <v>1599.9599609375</v>
      </c>
      <c r="P139">
        <v>1637.5299886067708</v>
      </c>
      <c r="Q139">
        <v>1618.760009765625</v>
      </c>
      <c r="R139">
        <v>1698.52001953125</v>
      </c>
      <c r="S139">
        <v>1466.969970703125</v>
      </c>
      <c r="T139">
        <v>1593.5733235677083</v>
      </c>
    </row>
    <row r="140" spans="1:20" x14ac:dyDescent="0.35">
      <c r="A140" s="1">
        <v>45874.467361111114</v>
      </c>
      <c r="B140" s="97" t="s">
        <v>39</v>
      </c>
      <c r="C140">
        <v>1696.699951171875</v>
      </c>
      <c r="D140">
        <v>1697.800048828125</v>
      </c>
      <c r="E140">
        <v>1695.199951171875</v>
      </c>
      <c r="F140">
        <v>1695.300048828125</v>
      </c>
      <c r="G140">
        <v>724</v>
      </c>
      <c r="H140">
        <v>183083</v>
      </c>
      <c r="I140">
        <v>2.5279739236846083E-2</v>
      </c>
      <c r="J140">
        <v>41.800048828125</v>
      </c>
      <c r="K140">
        <v>42.080078125</v>
      </c>
      <c r="L140">
        <v>49834</v>
      </c>
      <c r="M140">
        <v>1613.530029296875</v>
      </c>
      <c r="N140">
        <v>1698.52001953125</v>
      </c>
      <c r="O140">
        <v>1599.9599609375</v>
      </c>
      <c r="P140">
        <v>1637.5299886067708</v>
      </c>
      <c r="Q140">
        <v>1618.760009765625</v>
      </c>
      <c r="R140">
        <v>1698.52001953125</v>
      </c>
      <c r="S140">
        <v>1466.969970703125</v>
      </c>
      <c r="T140">
        <v>1593.5733235677083</v>
      </c>
    </row>
    <row r="141" spans="1:20" x14ac:dyDescent="0.35">
      <c r="A141" s="1">
        <v>45874.466666666667</v>
      </c>
      <c r="B141" s="97" t="s">
        <v>39</v>
      </c>
      <c r="C141">
        <v>1695.0999755859375</v>
      </c>
      <c r="D141">
        <v>1697.5999755859375</v>
      </c>
      <c r="E141">
        <v>1694.199951171875</v>
      </c>
      <c r="F141">
        <v>1697.5999755859375</v>
      </c>
      <c r="G141">
        <v>2444</v>
      </c>
      <c r="H141">
        <v>182359</v>
      </c>
      <c r="I141">
        <v>2.6670683753212882E-2</v>
      </c>
      <c r="J141">
        <v>44.0999755859375</v>
      </c>
      <c r="K141">
        <v>44.3800048828125</v>
      </c>
      <c r="L141">
        <v>49834</v>
      </c>
      <c r="M141">
        <v>1613.530029296875</v>
      </c>
      <c r="N141">
        <v>1698.52001953125</v>
      </c>
      <c r="O141">
        <v>1599.9599609375</v>
      </c>
      <c r="P141">
        <v>1637.5299886067708</v>
      </c>
      <c r="Q141">
        <v>1618.760009765625</v>
      </c>
      <c r="R141">
        <v>1698.52001953125</v>
      </c>
      <c r="S141">
        <v>1466.969970703125</v>
      </c>
      <c r="T141">
        <v>1593.5733235677083</v>
      </c>
    </row>
    <row r="142" spans="1:20" x14ac:dyDescent="0.35">
      <c r="A142" s="1">
        <v>45874.46597222222</v>
      </c>
      <c r="B142" s="97" t="s">
        <v>39</v>
      </c>
      <c r="C142">
        <v>1697.5999755859375</v>
      </c>
      <c r="D142">
        <v>1699.800048828125</v>
      </c>
      <c r="E142">
        <v>1697.4000244140625</v>
      </c>
      <c r="F142">
        <v>1697.9000244140625</v>
      </c>
      <c r="G142">
        <v>623</v>
      </c>
      <c r="H142">
        <v>179915</v>
      </c>
      <c r="I142">
        <v>2.6852146606629875E-2</v>
      </c>
      <c r="J142">
        <v>44.4000244140625</v>
      </c>
      <c r="K142">
        <v>44.6800537109375</v>
      </c>
      <c r="L142">
        <v>49834</v>
      </c>
      <c r="M142">
        <v>1613.530029296875</v>
      </c>
      <c r="N142">
        <v>1698.52001953125</v>
      </c>
      <c r="O142">
        <v>1599.9599609375</v>
      </c>
      <c r="P142">
        <v>1637.5299886067708</v>
      </c>
      <c r="Q142">
        <v>1618.760009765625</v>
      </c>
      <c r="R142">
        <v>1698.52001953125</v>
      </c>
      <c r="S142">
        <v>1466.969970703125</v>
      </c>
      <c r="T142">
        <v>1593.5733235677083</v>
      </c>
    </row>
    <row r="143" spans="1:20" x14ac:dyDescent="0.35">
      <c r="A143" s="1">
        <v>45874.465277777781</v>
      </c>
      <c r="B143" s="97" t="s">
        <v>39</v>
      </c>
      <c r="C143">
        <v>1697.699951171875</v>
      </c>
      <c r="D143">
        <v>1700</v>
      </c>
      <c r="E143">
        <v>1696.5</v>
      </c>
      <c r="F143">
        <v>1697.199951171875</v>
      </c>
      <c r="G143">
        <v>1034</v>
      </c>
      <c r="H143">
        <v>179292</v>
      </c>
      <c r="I143">
        <v>2.642875789045963E-2</v>
      </c>
      <c r="J143">
        <v>43.699951171875</v>
      </c>
      <c r="K143">
        <v>43.97998046875</v>
      </c>
      <c r="L143">
        <v>49834</v>
      </c>
      <c r="M143">
        <v>1613.530029296875</v>
      </c>
      <c r="N143">
        <v>1698.52001953125</v>
      </c>
      <c r="O143">
        <v>1599.9599609375</v>
      </c>
      <c r="P143">
        <v>1637.5299886067708</v>
      </c>
      <c r="Q143">
        <v>1618.760009765625</v>
      </c>
      <c r="R143">
        <v>1698.52001953125</v>
      </c>
      <c r="S143">
        <v>1466.969970703125</v>
      </c>
      <c r="T143">
        <v>1593.5733235677083</v>
      </c>
    </row>
    <row r="144" spans="1:20" x14ac:dyDescent="0.35">
      <c r="A144" s="1">
        <v>45874.464583333334</v>
      </c>
      <c r="B144" s="97" t="s">
        <v>39</v>
      </c>
      <c r="C144">
        <v>1697.199951171875</v>
      </c>
      <c r="D144">
        <v>1697.300048828125</v>
      </c>
      <c r="E144">
        <v>1695.800048828125</v>
      </c>
      <c r="F144">
        <v>1696.5</v>
      </c>
      <c r="G144">
        <v>1240</v>
      </c>
      <c r="H144">
        <v>178258</v>
      </c>
      <c r="I144">
        <v>2.600544299969761E-2</v>
      </c>
      <c r="J144">
        <v>43</v>
      </c>
      <c r="K144">
        <v>43.280029296875</v>
      </c>
      <c r="L144">
        <v>49834</v>
      </c>
      <c r="M144">
        <v>1613.530029296875</v>
      </c>
      <c r="N144">
        <v>1698.52001953125</v>
      </c>
      <c r="O144">
        <v>1599.9599609375</v>
      </c>
      <c r="P144">
        <v>1637.5299886067708</v>
      </c>
      <c r="Q144">
        <v>1618.760009765625</v>
      </c>
      <c r="R144">
        <v>1698.52001953125</v>
      </c>
      <c r="S144">
        <v>1466.969970703125</v>
      </c>
      <c r="T144">
        <v>1593.5733235677083</v>
      </c>
    </row>
    <row r="145" spans="1:20" x14ac:dyDescent="0.35">
      <c r="A145" s="1">
        <v>45874.463888888888</v>
      </c>
      <c r="B145" s="97" t="s">
        <v>39</v>
      </c>
      <c r="C145">
        <v>1696.4000244140625</v>
      </c>
      <c r="D145">
        <v>1698</v>
      </c>
      <c r="E145">
        <v>1695.699951171875</v>
      </c>
      <c r="F145">
        <v>1697.800048828125</v>
      </c>
      <c r="G145">
        <v>972</v>
      </c>
      <c r="H145">
        <v>177018</v>
      </c>
      <c r="I145">
        <v>2.6791683597293621E-2</v>
      </c>
      <c r="J145">
        <v>44.300048828125</v>
      </c>
      <c r="K145">
        <v>44.580078125</v>
      </c>
      <c r="L145">
        <v>49834</v>
      </c>
      <c r="M145">
        <v>1613.530029296875</v>
      </c>
      <c r="N145">
        <v>1698.52001953125</v>
      </c>
      <c r="O145">
        <v>1599.9599609375</v>
      </c>
      <c r="P145">
        <v>1637.5299886067708</v>
      </c>
      <c r="Q145">
        <v>1618.760009765625</v>
      </c>
      <c r="R145">
        <v>1698.52001953125</v>
      </c>
      <c r="S145">
        <v>1466.969970703125</v>
      </c>
      <c r="T145">
        <v>1593.5733235677083</v>
      </c>
    </row>
    <row r="146" spans="1:20" x14ac:dyDescent="0.35">
      <c r="A146" s="1">
        <v>45874.463194444441</v>
      </c>
      <c r="B146" s="97" t="s">
        <v>39</v>
      </c>
      <c r="C146">
        <v>1697.699951171875</v>
      </c>
      <c r="D146">
        <v>1698.199951171875</v>
      </c>
      <c r="E146">
        <v>1696.5999755859375</v>
      </c>
      <c r="F146">
        <v>1698.0999755859375</v>
      </c>
      <c r="G146">
        <v>992</v>
      </c>
      <c r="H146">
        <v>176046</v>
      </c>
      <c r="I146">
        <v>2.697307262530239E-2</v>
      </c>
      <c r="J146">
        <v>44.5999755859375</v>
      </c>
      <c r="K146">
        <v>44.8800048828125</v>
      </c>
      <c r="L146">
        <v>49834</v>
      </c>
      <c r="M146">
        <v>1613.530029296875</v>
      </c>
      <c r="N146">
        <v>1698.52001953125</v>
      </c>
      <c r="O146">
        <v>1599.9599609375</v>
      </c>
      <c r="P146">
        <v>1637.5299886067708</v>
      </c>
      <c r="Q146">
        <v>1618.760009765625</v>
      </c>
      <c r="R146">
        <v>1698.52001953125</v>
      </c>
      <c r="S146">
        <v>1466.969970703125</v>
      </c>
      <c r="T146">
        <v>1593.5733235677083</v>
      </c>
    </row>
    <row r="147" spans="1:20" x14ac:dyDescent="0.35">
      <c r="A147" s="1">
        <v>45874.462500000001</v>
      </c>
      <c r="B147" s="97" t="s">
        <v>39</v>
      </c>
      <c r="C147">
        <v>1698.199951171875</v>
      </c>
      <c r="D147">
        <v>1698.199951171875</v>
      </c>
      <c r="E147">
        <v>1696.699951171875</v>
      </c>
      <c r="F147">
        <v>1696.699951171875</v>
      </c>
      <c r="G147">
        <v>632</v>
      </c>
      <c r="H147">
        <v>175054</v>
      </c>
      <c r="I147">
        <v>2.6126369018370125E-2</v>
      </c>
      <c r="J147">
        <v>43.199951171875</v>
      </c>
      <c r="K147">
        <v>43.47998046875</v>
      </c>
      <c r="L147">
        <v>49834</v>
      </c>
      <c r="M147">
        <v>1613.530029296875</v>
      </c>
      <c r="N147">
        <v>1698.52001953125</v>
      </c>
      <c r="O147">
        <v>1599.9599609375</v>
      </c>
      <c r="P147">
        <v>1637.5299886067708</v>
      </c>
      <c r="Q147">
        <v>1618.760009765625</v>
      </c>
      <c r="R147">
        <v>1698.52001953125</v>
      </c>
      <c r="S147">
        <v>1466.969970703125</v>
      </c>
      <c r="T147">
        <v>1593.5733235677083</v>
      </c>
    </row>
    <row r="148" spans="1:20" x14ac:dyDescent="0.35">
      <c r="A148" s="1">
        <v>45874.461805555555</v>
      </c>
      <c r="B148" s="97" t="s">
        <v>39</v>
      </c>
      <c r="C148">
        <v>1696.699951171875</v>
      </c>
      <c r="D148">
        <v>1698.5999755859375</v>
      </c>
      <c r="E148">
        <v>1696.199951171875</v>
      </c>
      <c r="F148">
        <v>1698</v>
      </c>
      <c r="G148">
        <v>943</v>
      </c>
      <c r="H148">
        <v>174422</v>
      </c>
      <c r="I148">
        <v>2.6912609615966133E-2</v>
      </c>
      <c r="J148">
        <v>44.5</v>
      </c>
      <c r="K148">
        <v>44.780029296875</v>
      </c>
      <c r="L148">
        <v>49834</v>
      </c>
      <c r="M148">
        <v>1613.530029296875</v>
      </c>
      <c r="N148">
        <v>1698.52001953125</v>
      </c>
      <c r="O148">
        <v>1599.9599609375</v>
      </c>
      <c r="P148">
        <v>1637.5299886067708</v>
      </c>
      <c r="Q148">
        <v>1618.760009765625</v>
      </c>
      <c r="R148">
        <v>1698.52001953125</v>
      </c>
      <c r="S148">
        <v>1466.969970703125</v>
      </c>
      <c r="T148">
        <v>1593.5733235677083</v>
      </c>
    </row>
    <row r="149" spans="1:20" x14ac:dyDescent="0.35">
      <c r="A149" s="1">
        <v>45874.461111111108</v>
      </c>
      <c r="B149" s="97" t="s">
        <v>39</v>
      </c>
      <c r="C149">
        <v>1697.5999755859375</v>
      </c>
      <c r="D149">
        <v>1700.800048828125</v>
      </c>
      <c r="E149">
        <v>1697.300048828125</v>
      </c>
      <c r="F149">
        <v>1698.699951171875</v>
      </c>
      <c r="G149">
        <v>2773</v>
      </c>
      <c r="H149">
        <v>173479</v>
      </c>
      <c r="I149">
        <v>2.7335924506728154E-2</v>
      </c>
      <c r="J149">
        <v>45.199951171875</v>
      </c>
      <c r="K149">
        <v>45.47998046875</v>
      </c>
      <c r="L149">
        <v>49834</v>
      </c>
      <c r="M149">
        <v>1613.530029296875</v>
      </c>
      <c r="N149">
        <v>1698.52001953125</v>
      </c>
      <c r="O149">
        <v>1599.9599609375</v>
      </c>
      <c r="P149">
        <v>1637.5299886067708</v>
      </c>
      <c r="Q149">
        <v>1618.760009765625</v>
      </c>
      <c r="R149">
        <v>1698.52001953125</v>
      </c>
      <c r="S149">
        <v>1466.969970703125</v>
      </c>
      <c r="T149">
        <v>1593.5733235677083</v>
      </c>
    </row>
    <row r="150" spans="1:20" x14ac:dyDescent="0.35">
      <c r="A150" s="1">
        <v>45874.460416666669</v>
      </c>
      <c r="B150" s="97" t="s">
        <v>39</v>
      </c>
      <c r="C150">
        <v>1698.5999755859375</v>
      </c>
      <c r="D150">
        <v>1699</v>
      </c>
      <c r="E150">
        <v>1697.0999755859375</v>
      </c>
      <c r="F150">
        <v>1697.5</v>
      </c>
      <c r="G150">
        <v>1504</v>
      </c>
      <c r="H150">
        <v>170706</v>
      </c>
      <c r="I150">
        <v>2.6610220743876624E-2</v>
      </c>
      <c r="J150">
        <v>44</v>
      </c>
      <c r="K150">
        <v>44.280029296875</v>
      </c>
      <c r="L150">
        <v>49834</v>
      </c>
      <c r="M150">
        <v>1613.530029296875</v>
      </c>
      <c r="N150">
        <v>1698.52001953125</v>
      </c>
      <c r="O150">
        <v>1599.9599609375</v>
      </c>
      <c r="P150">
        <v>1637.5299886067708</v>
      </c>
      <c r="Q150">
        <v>1618.760009765625</v>
      </c>
      <c r="R150">
        <v>1698.52001953125</v>
      </c>
      <c r="S150">
        <v>1466.969970703125</v>
      </c>
      <c r="T150">
        <v>1593.5733235677083</v>
      </c>
    </row>
    <row r="151" spans="1:20" x14ac:dyDescent="0.35">
      <c r="A151" s="1">
        <v>45874.459722222222</v>
      </c>
      <c r="B151" s="97" t="s">
        <v>39</v>
      </c>
      <c r="C151">
        <v>1697.699951171875</v>
      </c>
      <c r="D151">
        <v>1698.4000244140625</v>
      </c>
      <c r="E151">
        <v>1695</v>
      </c>
      <c r="F151">
        <v>1695.4000244140625</v>
      </c>
      <c r="G151">
        <v>2050</v>
      </c>
      <c r="H151">
        <v>169202</v>
      </c>
      <c r="I151">
        <v>2.5340202246182341E-2</v>
      </c>
      <c r="J151">
        <v>41.9000244140625</v>
      </c>
      <c r="K151">
        <v>42.1800537109375</v>
      </c>
      <c r="L151">
        <v>49834</v>
      </c>
      <c r="M151">
        <v>1613.530029296875</v>
      </c>
      <c r="N151">
        <v>1698.52001953125</v>
      </c>
      <c r="O151">
        <v>1599.9599609375</v>
      </c>
      <c r="P151">
        <v>1637.5299886067708</v>
      </c>
      <c r="Q151">
        <v>1618.760009765625</v>
      </c>
      <c r="R151">
        <v>1698.52001953125</v>
      </c>
      <c r="S151">
        <v>1466.969970703125</v>
      </c>
      <c r="T151">
        <v>1593.5733235677083</v>
      </c>
    </row>
    <row r="152" spans="1:20" x14ac:dyDescent="0.35">
      <c r="A152" s="1">
        <v>45874.459027777775</v>
      </c>
      <c r="B152" s="97" t="s">
        <v>39</v>
      </c>
      <c r="C152">
        <v>1695</v>
      </c>
      <c r="D152">
        <v>1696.9000244140625</v>
      </c>
      <c r="E152">
        <v>1692.5</v>
      </c>
      <c r="F152">
        <v>1696.5</v>
      </c>
      <c r="G152">
        <v>1397</v>
      </c>
      <c r="H152">
        <v>167152</v>
      </c>
      <c r="I152">
        <v>2.600544299969761E-2</v>
      </c>
      <c r="J152">
        <v>43</v>
      </c>
      <c r="K152">
        <v>43.280029296875</v>
      </c>
      <c r="L152">
        <v>49834</v>
      </c>
      <c r="M152">
        <v>1613.530029296875</v>
      </c>
      <c r="N152">
        <v>1698.52001953125</v>
      </c>
      <c r="O152">
        <v>1599.9599609375</v>
      </c>
      <c r="P152">
        <v>1637.5299886067708</v>
      </c>
      <c r="Q152">
        <v>1618.760009765625</v>
      </c>
      <c r="R152">
        <v>1698.52001953125</v>
      </c>
      <c r="S152">
        <v>1466.969970703125</v>
      </c>
      <c r="T152">
        <v>1593.5733235677083</v>
      </c>
    </row>
    <row r="153" spans="1:20" x14ac:dyDescent="0.35">
      <c r="A153" s="1">
        <v>45874.458333333336</v>
      </c>
      <c r="B153" s="97" t="s">
        <v>39</v>
      </c>
      <c r="C153">
        <v>1696.5999755859375</v>
      </c>
      <c r="D153">
        <v>1696.5999755859375</v>
      </c>
      <c r="E153">
        <v>1694.9000244140625</v>
      </c>
      <c r="F153">
        <v>1694.9000244140625</v>
      </c>
      <c r="G153">
        <v>2507</v>
      </c>
      <c r="H153">
        <v>165755</v>
      </c>
      <c r="I153">
        <v>2.5037813374092832E-2</v>
      </c>
      <c r="J153">
        <v>41.4000244140625</v>
      </c>
      <c r="K153">
        <v>41.6800537109375</v>
      </c>
      <c r="L153">
        <v>49834</v>
      </c>
      <c r="M153">
        <v>1613.530029296875</v>
      </c>
      <c r="N153">
        <v>1698.52001953125</v>
      </c>
      <c r="O153">
        <v>1599.9599609375</v>
      </c>
      <c r="P153">
        <v>1637.5299886067708</v>
      </c>
      <c r="Q153">
        <v>1618.760009765625</v>
      </c>
      <c r="R153">
        <v>1698.52001953125</v>
      </c>
      <c r="S153">
        <v>1466.969970703125</v>
      </c>
      <c r="T153">
        <v>1593.5733235677083</v>
      </c>
    </row>
    <row r="154" spans="1:20" x14ac:dyDescent="0.35">
      <c r="A154" s="1">
        <v>45874.457638888889</v>
      </c>
      <c r="B154" s="97" t="s">
        <v>39</v>
      </c>
      <c r="C154">
        <v>1694.9000244140625</v>
      </c>
      <c r="D154">
        <v>1695</v>
      </c>
      <c r="E154">
        <v>1692.5</v>
      </c>
      <c r="F154">
        <v>1694</v>
      </c>
      <c r="G154">
        <v>1386</v>
      </c>
      <c r="H154">
        <v>163248</v>
      </c>
      <c r="I154">
        <v>2.4493498639250075E-2</v>
      </c>
      <c r="J154">
        <v>40.5</v>
      </c>
      <c r="K154">
        <v>40.780029296875</v>
      </c>
      <c r="L154">
        <v>49834</v>
      </c>
      <c r="M154">
        <v>1613.530029296875</v>
      </c>
      <c r="N154">
        <v>1698.52001953125</v>
      </c>
      <c r="O154">
        <v>1599.9599609375</v>
      </c>
      <c r="P154">
        <v>1637.5299886067708</v>
      </c>
      <c r="Q154">
        <v>1618.760009765625</v>
      </c>
      <c r="R154">
        <v>1698.52001953125</v>
      </c>
      <c r="S154">
        <v>1466.969970703125</v>
      </c>
      <c r="T154">
        <v>1593.5733235677083</v>
      </c>
    </row>
    <row r="155" spans="1:20" x14ac:dyDescent="0.35">
      <c r="A155" s="1">
        <v>45874.456944444442</v>
      </c>
      <c r="B155" s="97" t="s">
        <v>39</v>
      </c>
      <c r="C155">
        <v>1693</v>
      </c>
      <c r="D155">
        <v>1694</v>
      </c>
      <c r="E155">
        <v>1691.4000244140625</v>
      </c>
      <c r="F155">
        <v>1691.4000244140625</v>
      </c>
      <c r="G155">
        <v>1930</v>
      </c>
      <c r="H155">
        <v>161862</v>
      </c>
      <c r="I155">
        <v>2.2921091269466284E-2</v>
      </c>
      <c r="J155">
        <v>37.9000244140625</v>
      </c>
      <c r="K155">
        <v>38.1800537109375</v>
      </c>
      <c r="L155">
        <v>49834</v>
      </c>
      <c r="M155">
        <v>1613.530029296875</v>
      </c>
      <c r="N155">
        <v>1698.52001953125</v>
      </c>
      <c r="O155">
        <v>1599.9599609375</v>
      </c>
      <c r="P155">
        <v>1637.5299886067708</v>
      </c>
      <c r="Q155">
        <v>1618.760009765625</v>
      </c>
      <c r="R155">
        <v>1698.52001953125</v>
      </c>
      <c r="S155">
        <v>1466.969970703125</v>
      </c>
      <c r="T155">
        <v>1593.5733235677083</v>
      </c>
    </row>
    <row r="156" spans="1:20" x14ac:dyDescent="0.35">
      <c r="A156" s="1">
        <v>45874.456250000003</v>
      </c>
      <c r="B156" s="97" t="s">
        <v>39</v>
      </c>
      <c r="C156">
        <v>1691.5</v>
      </c>
      <c r="D156">
        <v>1691.5999755859375</v>
      </c>
      <c r="E156">
        <v>1690.0999755859375</v>
      </c>
      <c r="F156">
        <v>1690.199951171875</v>
      </c>
      <c r="G156">
        <v>986</v>
      </c>
      <c r="H156">
        <v>159932</v>
      </c>
      <c r="I156">
        <v>2.219531368120653E-2</v>
      </c>
      <c r="J156">
        <v>36.699951171875</v>
      </c>
      <c r="K156">
        <v>36.97998046875</v>
      </c>
      <c r="L156">
        <v>49834</v>
      </c>
      <c r="M156">
        <v>1613.530029296875</v>
      </c>
      <c r="N156">
        <v>1698.52001953125</v>
      </c>
      <c r="O156">
        <v>1599.9599609375</v>
      </c>
      <c r="P156">
        <v>1637.5299886067708</v>
      </c>
      <c r="Q156">
        <v>1618.760009765625</v>
      </c>
      <c r="R156">
        <v>1698.52001953125</v>
      </c>
      <c r="S156">
        <v>1466.969970703125</v>
      </c>
      <c r="T156">
        <v>1593.5733235677083</v>
      </c>
    </row>
    <row r="157" spans="1:20" x14ac:dyDescent="0.35">
      <c r="A157" s="1">
        <v>45874.455555555556</v>
      </c>
      <c r="B157" s="97" t="s">
        <v>39</v>
      </c>
      <c r="C157">
        <v>1690.199951171875</v>
      </c>
      <c r="D157">
        <v>1690.4000244140625</v>
      </c>
      <c r="E157">
        <v>1688.699951171875</v>
      </c>
      <c r="F157">
        <v>1690.300048828125</v>
      </c>
      <c r="G157">
        <v>637</v>
      </c>
      <c r="H157">
        <v>158946</v>
      </c>
      <c r="I157">
        <v>2.2255850515951012E-2</v>
      </c>
      <c r="J157">
        <v>36.800048828125</v>
      </c>
      <c r="K157">
        <v>37.080078125</v>
      </c>
      <c r="L157">
        <v>49834</v>
      </c>
      <c r="M157">
        <v>1613.530029296875</v>
      </c>
      <c r="N157">
        <v>1698.52001953125</v>
      </c>
      <c r="O157">
        <v>1599.9599609375</v>
      </c>
      <c r="P157">
        <v>1637.5299886067708</v>
      </c>
      <c r="Q157">
        <v>1618.760009765625</v>
      </c>
      <c r="R157">
        <v>1698.52001953125</v>
      </c>
      <c r="S157">
        <v>1466.969970703125</v>
      </c>
      <c r="T157">
        <v>1593.5733235677083</v>
      </c>
    </row>
    <row r="158" spans="1:20" x14ac:dyDescent="0.35">
      <c r="A158" s="1">
        <v>45874.454861111109</v>
      </c>
      <c r="B158" s="97" t="s">
        <v>39</v>
      </c>
      <c r="C158">
        <v>1690.4000244140625</v>
      </c>
      <c r="D158">
        <v>1690.699951171875</v>
      </c>
      <c r="E158">
        <v>1689</v>
      </c>
      <c r="F158">
        <v>1689.199951171875</v>
      </c>
      <c r="G158">
        <v>1019</v>
      </c>
      <c r="H158">
        <v>158309</v>
      </c>
      <c r="I158">
        <v>2.1590535937027519E-2</v>
      </c>
      <c r="J158">
        <v>35.699951171875</v>
      </c>
      <c r="K158">
        <v>35.97998046875</v>
      </c>
      <c r="L158">
        <v>49834</v>
      </c>
      <c r="M158">
        <v>1613.530029296875</v>
      </c>
      <c r="N158">
        <v>1698.52001953125</v>
      </c>
      <c r="O158">
        <v>1599.9599609375</v>
      </c>
      <c r="P158">
        <v>1637.5299886067708</v>
      </c>
      <c r="Q158">
        <v>1618.760009765625</v>
      </c>
      <c r="R158">
        <v>1698.52001953125</v>
      </c>
      <c r="S158">
        <v>1466.969970703125</v>
      </c>
      <c r="T158">
        <v>1593.5733235677083</v>
      </c>
    </row>
    <row r="159" spans="1:20" x14ac:dyDescent="0.35">
      <c r="A159" s="1">
        <v>45874.45416666667</v>
      </c>
      <c r="B159" s="97" t="s">
        <v>39</v>
      </c>
      <c r="C159">
        <v>1689.0999755859375</v>
      </c>
      <c r="D159">
        <v>1690</v>
      </c>
      <c r="E159">
        <v>1689</v>
      </c>
      <c r="F159">
        <v>1689.5</v>
      </c>
      <c r="G159">
        <v>626</v>
      </c>
      <c r="H159">
        <v>157290</v>
      </c>
      <c r="I159">
        <v>2.1771998790444513E-2</v>
      </c>
      <c r="J159">
        <v>36</v>
      </c>
      <c r="K159">
        <v>36.280029296875</v>
      </c>
      <c r="L159">
        <v>49834</v>
      </c>
      <c r="M159">
        <v>1613.530029296875</v>
      </c>
      <c r="N159">
        <v>1698.52001953125</v>
      </c>
      <c r="O159">
        <v>1599.9599609375</v>
      </c>
      <c r="P159">
        <v>1637.5299886067708</v>
      </c>
      <c r="Q159">
        <v>1618.760009765625</v>
      </c>
      <c r="R159">
        <v>1698.52001953125</v>
      </c>
      <c r="S159">
        <v>1466.969970703125</v>
      </c>
      <c r="T159">
        <v>1593.5733235677083</v>
      </c>
    </row>
    <row r="160" spans="1:20" x14ac:dyDescent="0.35">
      <c r="A160" s="1">
        <v>45874.453472222223</v>
      </c>
      <c r="B160" s="97" t="s">
        <v>39</v>
      </c>
      <c r="C160">
        <v>1689.5</v>
      </c>
      <c r="D160">
        <v>1690</v>
      </c>
      <c r="E160">
        <v>1688</v>
      </c>
      <c r="F160">
        <v>1688.5999755859375</v>
      </c>
      <c r="G160">
        <v>1058</v>
      </c>
      <c r="H160">
        <v>156664</v>
      </c>
      <c r="I160">
        <v>2.1227684055601753E-2</v>
      </c>
      <c r="J160">
        <v>35.0999755859375</v>
      </c>
      <c r="K160">
        <v>35.3800048828125</v>
      </c>
      <c r="L160">
        <v>49834</v>
      </c>
      <c r="M160">
        <v>1613.530029296875</v>
      </c>
      <c r="N160">
        <v>1698.52001953125</v>
      </c>
      <c r="O160">
        <v>1599.9599609375</v>
      </c>
      <c r="P160">
        <v>1637.5299886067708</v>
      </c>
      <c r="Q160">
        <v>1618.760009765625</v>
      </c>
      <c r="R160">
        <v>1698.52001953125</v>
      </c>
      <c r="S160">
        <v>1466.969970703125</v>
      </c>
      <c r="T160">
        <v>1593.5733235677083</v>
      </c>
    </row>
    <row r="161" spans="1:20" x14ac:dyDescent="0.35">
      <c r="A161" s="1">
        <v>45874.452777777777</v>
      </c>
      <c r="B161" s="97" t="s">
        <v>39</v>
      </c>
      <c r="C161">
        <v>1688.5</v>
      </c>
      <c r="D161">
        <v>1689.5999755859375</v>
      </c>
      <c r="E161">
        <v>1688.5</v>
      </c>
      <c r="F161">
        <v>1689.199951171875</v>
      </c>
      <c r="G161">
        <v>867</v>
      </c>
      <c r="H161">
        <v>155606</v>
      </c>
      <c r="I161">
        <v>2.1590535937027519E-2</v>
      </c>
      <c r="J161">
        <v>35.699951171875</v>
      </c>
      <c r="K161">
        <v>35.97998046875</v>
      </c>
      <c r="L161">
        <v>49834</v>
      </c>
      <c r="M161">
        <v>1613.530029296875</v>
      </c>
      <c r="N161">
        <v>1698.52001953125</v>
      </c>
      <c r="O161">
        <v>1599.9599609375</v>
      </c>
      <c r="P161">
        <v>1637.5299886067708</v>
      </c>
      <c r="Q161">
        <v>1618.760009765625</v>
      </c>
      <c r="R161">
        <v>1698.52001953125</v>
      </c>
      <c r="S161">
        <v>1466.969970703125</v>
      </c>
      <c r="T161">
        <v>1593.5733235677083</v>
      </c>
    </row>
    <row r="162" spans="1:20" x14ac:dyDescent="0.35">
      <c r="A162" s="1">
        <v>45874.45208333333</v>
      </c>
      <c r="B162" s="97" t="s">
        <v>39</v>
      </c>
      <c r="C162">
        <v>1689.199951171875</v>
      </c>
      <c r="D162">
        <v>1689.800048828125</v>
      </c>
      <c r="E162">
        <v>1687.800048828125</v>
      </c>
      <c r="F162">
        <v>1688.0999755859375</v>
      </c>
      <c r="G162">
        <v>979</v>
      </c>
      <c r="H162">
        <v>154739</v>
      </c>
      <c r="I162">
        <v>2.0925295183512247E-2</v>
      </c>
      <c r="J162">
        <v>34.5999755859375</v>
      </c>
      <c r="K162">
        <v>34.8800048828125</v>
      </c>
      <c r="L162">
        <v>49834</v>
      </c>
      <c r="M162">
        <v>1613.530029296875</v>
      </c>
      <c r="N162">
        <v>1698.52001953125</v>
      </c>
      <c r="O162">
        <v>1599.9599609375</v>
      </c>
      <c r="P162">
        <v>1637.5299886067708</v>
      </c>
      <c r="Q162">
        <v>1618.760009765625</v>
      </c>
      <c r="R162">
        <v>1698.52001953125</v>
      </c>
      <c r="S162">
        <v>1466.969970703125</v>
      </c>
      <c r="T162">
        <v>1593.5733235677083</v>
      </c>
    </row>
    <row r="163" spans="1:20" x14ac:dyDescent="0.35">
      <c r="A163" s="1">
        <v>45874.451388888891</v>
      </c>
      <c r="B163" s="97" t="s">
        <v>39</v>
      </c>
      <c r="C163">
        <v>1688.0999755859375</v>
      </c>
      <c r="D163">
        <v>1688.0999755859375</v>
      </c>
      <c r="E163">
        <v>1686</v>
      </c>
      <c r="F163">
        <v>1686</v>
      </c>
      <c r="G163">
        <v>1088</v>
      </c>
      <c r="H163">
        <v>153760</v>
      </c>
      <c r="I163">
        <v>1.9655276685817961E-2</v>
      </c>
      <c r="J163">
        <v>32.5</v>
      </c>
      <c r="K163">
        <v>32.780029296875</v>
      </c>
      <c r="L163">
        <v>49834</v>
      </c>
      <c r="M163">
        <v>1613.530029296875</v>
      </c>
      <c r="N163">
        <v>1698.52001953125</v>
      </c>
      <c r="O163">
        <v>1599.9599609375</v>
      </c>
      <c r="P163">
        <v>1637.5299886067708</v>
      </c>
      <c r="Q163">
        <v>1618.760009765625</v>
      </c>
      <c r="R163">
        <v>1698.52001953125</v>
      </c>
      <c r="S163">
        <v>1466.969970703125</v>
      </c>
      <c r="T163">
        <v>1593.5733235677083</v>
      </c>
    </row>
    <row r="164" spans="1:20" x14ac:dyDescent="0.35">
      <c r="A164" s="1">
        <v>45874.450694444444</v>
      </c>
      <c r="B164" s="97" t="s">
        <v>39</v>
      </c>
      <c r="C164">
        <v>1686</v>
      </c>
      <c r="D164">
        <v>1688.5999755859375</v>
      </c>
      <c r="E164">
        <v>1685.5999755859375</v>
      </c>
      <c r="F164">
        <v>1688.5999755859375</v>
      </c>
      <c r="G164">
        <v>1898</v>
      </c>
      <c r="H164">
        <v>152672</v>
      </c>
      <c r="I164">
        <v>2.1227684055601753E-2</v>
      </c>
      <c r="J164">
        <v>35.0999755859375</v>
      </c>
      <c r="K164">
        <v>35.3800048828125</v>
      </c>
      <c r="L164">
        <v>49834</v>
      </c>
      <c r="M164">
        <v>1613.530029296875</v>
      </c>
      <c r="N164">
        <v>1698.52001953125</v>
      </c>
      <c r="O164">
        <v>1599.9599609375</v>
      </c>
      <c r="P164">
        <v>1637.5299886067708</v>
      </c>
      <c r="Q164">
        <v>1618.760009765625</v>
      </c>
      <c r="R164">
        <v>1698.52001953125</v>
      </c>
      <c r="S164">
        <v>1466.969970703125</v>
      </c>
      <c r="T164">
        <v>1593.5733235677083</v>
      </c>
    </row>
    <row r="165" spans="1:20" x14ac:dyDescent="0.35">
      <c r="A165" s="1">
        <v>45874.45</v>
      </c>
      <c r="B165" s="97" t="s">
        <v>39</v>
      </c>
      <c r="C165">
        <v>1688.5999755859375</v>
      </c>
      <c r="D165">
        <v>1690.300048828125</v>
      </c>
      <c r="E165">
        <v>1688.5999755859375</v>
      </c>
      <c r="F165">
        <v>1690</v>
      </c>
      <c r="G165">
        <v>562</v>
      </c>
      <c r="H165">
        <v>150774</v>
      </c>
      <c r="I165">
        <v>2.2074387662534018E-2</v>
      </c>
      <c r="J165">
        <v>36.5</v>
      </c>
      <c r="K165">
        <v>36.780029296875</v>
      </c>
      <c r="L165">
        <v>49834</v>
      </c>
      <c r="M165">
        <v>1613.530029296875</v>
      </c>
      <c r="N165">
        <v>1698.52001953125</v>
      </c>
      <c r="O165">
        <v>1599.9599609375</v>
      </c>
      <c r="P165">
        <v>1637.5299886067708</v>
      </c>
      <c r="Q165">
        <v>1618.760009765625</v>
      </c>
      <c r="R165">
        <v>1698.52001953125</v>
      </c>
      <c r="S165">
        <v>1466.969970703125</v>
      </c>
      <c r="T165">
        <v>1593.5733235677083</v>
      </c>
    </row>
    <row r="166" spans="1:20" x14ac:dyDescent="0.35">
      <c r="A166" s="1">
        <v>45874.449305555558</v>
      </c>
      <c r="B166" s="97" t="s">
        <v>39</v>
      </c>
      <c r="C166">
        <v>1690.300048828125</v>
      </c>
      <c r="D166">
        <v>1692</v>
      </c>
      <c r="E166">
        <v>1689</v>
      </c>
      <c r="F166">
        <v>1689.9000244140625</v>
      </c>
      <c r="G166">
        <v>1462</v>
      </c>
      <c r="H166">
        <v>150212</v>
      </c>
      <c r="I166">
        <v>2.2013924653197764E-2</v>
      </c>
      <c r="J166">
        <v>36.4000244140625</v>
      </c>
      <c r="K166">
        <v>36.6800537109375</v>
      </c>
      <c r="L166">
        <v>49834</v>
      </c>
      <c r="M166">
        <v>1613.530029296875</v>
      </c>
      <c r="N166">
        <v>1698.52001953125</v>
      </c>
      <c r="O166">
        <v>1599.9599609375</v>
      </c>
      <c r="P166">
        <v>1637.5299886067708</v>
      </c>
      <c r="Q166">
        <v>1618.760009765625</v>
      </c>
      <c r="R166">
        <v>1698.52001953125</v>
      </c>
      <c r="S166">
        <v>1466.969970703125</v>
      </c>
      <c r="T166">
        <v>1593.5733235677083</v>
      </c>
    </row>
    <row r="167" spans="1:20" x14ac:dyDescent="0.35">
      <c r="A167" s="1">
        <v>45874.448611111111</v>
      </c>
      <c r="B167" s="97" t="s">
        <v>39</v>
      </c>
      <c r="C167">
        <v>1689</v>
      </c>
      <c r="D167">
        <v>1690</v>
      </c>
      <c r="E167">
        <v>1688.300048828125</v>
      </c>
      <c r="F167">
        <v>1688.9000244140625</v>
      </c>
      <c r="G167">
        <v>994</v>
      </c>
      <c r="H167">
        <v>148750</v>
      </c>
      <c r="I167">
        <v>2.140914690901875E-2</v>
      </c>
      <c r="J167">
        <v>35.4000244140625</v>
      </c>
      <c r="K167">
        <v>35.6800537109375</v>
      </c>
      <c r="L167">
        <v>49834</v>
      </c>
      <c r="M167">
        <v>1613.530029296875</v>
      </c>
      <c r="N167">
        <v>1698.52001953125</v>
      </c>
      <c r="O167">
        <v>1599.9599609375</v>
      </c>
      <c r="P167">
        <v>1637.5299886067708</v>
      </c>
      <c r="Q167">
        <v>1618.760009765625</v>
      </c>
      <c r="R167">
        <v>1698.52001953125</v>
      </c>
      <c r="S167">
        <v>1466.969970703125</v>
      </c>
      <c r="T167">
        <v>1593.5733235677083</v>
      </c>
    </row>
    <row r="168" spans="1:20" x14ac:dyDescent="0.35">
      <c r="A168" s="1">
        <v>45874.447916666664</v>
      </c>
      <c r="B168" s="97" t="s">
        <v>39</v>
      </c>
      <c r="C168">
        <v>1689.300048828125</v>
      </c>
      <c r="D168">
        <v>1691.5</v>
      </c>
      <c r="E168">
        <v>1688.9000244140625</v>
      </c>
      <c r="F168">
        <v>1691.0999755859375</v>
      </c>
      <c r="G168">
        <v>871</v>
      </c>
      <c r="H168">
        <v>147756</v>
      </c>
      <c r="I168">
        <v>2.273962841604929E-2</v>
      </c>
      <c r="J168">
        <v>37.5999755859375</v>
      </c>
      <c r="K168">
        <v>37.8800048828125</v>
      </c>
      <c r="L168">
        <v>49834</v>
      </c>
      <c r="M168">
        <v>1613.530029296875</v>
      </c>
      <c r="N168">
        <v>1698.52001953125</v>
      </c>
      <c r="O168">
        <v>1599.9599609375</v>
      </c>
      <c r="P168">
        <v>1637.5299886067708</v>
      </c>
      <c r="Q168">
        <v>1618.760009765625</v>
      </c>
      <c r="R168">
        <v>1698.52001953125</v>
      </c>
      <c r="S168">
        <v>1466.969970703125</v>
      </c>
      <c r="T168">
        <v>1593.5733235677083</v>
      </c>
    </row>
    <row r="169" spans="1:20" x14ac:dyDescent="0.35">
      <c r="A169" s="1">
        <v>45874.447222222225</v>
      </c>
      <c r="B169" s="97" t="s">
        <v>39</v>
      </c>
      <c r="C169">
        <v>1691.0999755859375</v>
      </c>
      <c r="D169">
        <v>1692.800048828125</v>
      </c>
      <c r="E169">
        <v>1689.300048828125</v>
      </c>
      <c r="F169">
        <v>1689.699951171875</v>
      </c>
      <c r="G169">
        <v>1215</v>
      </c>
      <c r="H169">
        <v>146885</v>
      </c>
      <c r="I169">
        <v>2.1892924809117024E-2</v>
      </c>
      <c r="J169">
        <v>36.199951171875</v>
      </c>
      <c r="K169">
        <v>36.47998046875</v>
      </c>
      <c r="L169">
        <v>49834</v>
      </c>
      <c r="M169">
        <v>1613.530029296875</v>
      </c>
      <c r="N169">
        <v>1698.52001953125</v>
      </c>
      <c r="O169">
        <v>1599.9599609375</v>
      </c>
      <c r="P169">
        <v>1637.5299886067708</v>
      </c>
      <c r="Q169">
        <v>1618.760009765625</v>
      </c>
      <c r="R169">
        <v>1698.52001953125</v>
      </c>
      <c r="S169">
        <v>1466.969970703125</v>
      </c>
      <c r="T169">
        <v>1593.5733235677083</v>
      </c>
    </row>
    <row r="170" spans="1:20" x14ac:dyDescent="0.35">
      <c r="A170" s="1">
        <v>45874.446527777778</v>
      </c>
      <c r="B170" s="97" t="s">
        <v>39</v>
      </c>
      <c r="C170">
        <v>1689.699951171875</v>
      </c>
      <c r="D170">
        <v>1689.9000244140625</v>
      </c>
      <c r="E170">
        <v>1687.0999755859375</v>
      </c>
      <c r="F170">
        <v>1688</v>
      </c>
      <c r="G170">
        <v>1403</v>
      </c>
      <c r="H170">
        <v>145670</v>
      </c>
      <c r="I170">
        <v>2.0864832174175989E-2</v>
      </c>
      <c r="J170">
        <v>34.5</v>
      </c>
      <c r="K170">
        <v>34.780029296875</v>
      </c>
      <c r="L170">
        <v>49834</v>
      </c>
      <c r="M170">
        <v>1613.530029296875</v>
      </c>
      <c r="N170">
        <v>1698.52001953125</v>
      </c>
      <c r="O170">
        <v>1599.9599609375</v>
      </c>
      <c r="P170">
        <v>1637.5299886067708</v>
      </c>
      <c r="Q170">
        <v>1618.760009765625</v>
      </c>
      <c r="R170">
        <v>1698.52001953125</v>
      </c>
      <c r="S170">
        <v>1466.969970703125</v>
      </c>
      <c r="T170">
        <v>1593.5733235677083</v>
      </c>
    </row>
    <row r="171" spans="1:20" x14ac:dyDescent="0.35">
      <c r="A171" s="1">
        <v>45874.445833333331</v>
      </c>
      <c r="B171" s="97" t="s">
        <v>39</v>
      </c>
      <c r="C171">
        <v>1688</v>
      </c>
      <c r="D171">
        <v>1692.199951171875</v>
      </c>
      <c r="E171">
        <v>1688</v>
      </c>
      <c r="F171">
        <v>1691.4000244140625</v>
      </c>
      <c r="G171">
        <v>2048</v>
      </c>
      <c r="H171">
        <v>144267</v>
      </c>
      <c r="I171">
        <v>2.2921091269466284E-2</v>
      </c>
      <c r="J171">
        <v>37.9000244140625</v>
      </c>
      <c r="K171">
        <v>38.1800537109375</v>
      </c>
      <c r="L171">
        <v>49834</v>
      </c>
      <c r="M171">
        <v>1613.530029296875</v>
      </c>
      <c r="N171">
        <v>1698.52001953125</v>
      </c>
      <c r="O171">
        <v>1599.9599609375</v>
      </c>
      <c r="P171">
        <v>1637.5299886067708</v>
      </c>
      <c r="Q171">
        <v>1618.760009765625</v>
      </c>
      <c r="R171">
        <v>1698.52001953125</v>
      </c>
      <c r="S171">
        <v>1466.969970703125</v>
      </c>
      <c r="T171">
        <v>1593.5733235677083</v>
      </c>
    </row>
    <row r="172" spans="1:20" x14ac:dyDescent="0.35">
      <c r="A172" s="1">
        <v>45874.445138888892</v>
      </c>
      <c r="B172" s="97" t="s">
        <v>39</v>
      </c>
      <c r="C172">
        <v>1691</v>
      </c>
      <c r="D172">
        <v>1693</v>
      </c>
      <c r="E172">
        <v>1689.4000244140625</v>
      </c>
      <c r="F172">
        <v>1693</v>
      </c>
      <c r="G172">
        <v>1991</v>
      </c>
      <c r="H172">
        <v>142219</v>
      </c>
      <c r="I172">
        <v>2.3888720895071061E-2</v>
      </c>
      <c r="J172">
        <v>39.5</v>
      </c>
      <c r="K172">
        <v>39.780029296875</v>
      </c>
      <c r="L172">
        <v>49834</v>
      </c>
      <c r="M172">
        <v>1613.530029296875</v>
      </c>
      <c r="N172">
        <v>1698.52001953125</v>
      </c>
      <c r="O172">
        <v>1599.9599609375</v>
      </c>
      <c r="P172">
        <v>1637.5299886067708</v>
      </c>
      <c r="Q172">
        <v>1618.760009765625</v>
      </c>
      <c r="R172">
        <v>1698.52001953125</v>
      </c>
      <c r="S172">
        <v>1466.969970703125</v>
      </c>
      <c r="T172">
        <v>1593.5733235677083</v>
      </c>
    </row>
    <row r="173" spans="1:20" x14ac:dyDescent="0.35">
      <c r="A173" s="1">
        <v>45874.444444444445</v>
      </c>
      <c r="B173" s="97" t="s">
        <v>39</v>
      </c>
      <c r="C173">
        <v>1692.800048828125</v>
      </c>
      <c r="D173">
        <v>1694</v>
      </c>
      <c r="E173">
        <v>1692.300048828125</v>
      </c>
      <c r="F173">
        <v>1692.4000244140625</v>
      </c>
      <c r="G173">
        <v>936</v>
      </c>
      <c r="H173">
        <v>140228</v>
      </c>
      <c r="I173">
        <v>2.3525869013645298E-2</v>
      </c>
      <c r="J173">
        <v>38.9000244140625</v>
      </c>
      <c r="K173">
        <v>39.1800537109375</v>
      </c>
      <c r="L173">
        <v>49834</v>
      </c>
      <c r="M173">
        <v>1613.530029296875</v>
      </c>
      <c r="N173">
        <v>1698.52001953125</v>
      </c>
      <c r="O173">
        <v>1599.9599609375</v>
      </c>
      <c r="P173">
        <v>1637.5299886067708</v>
      </c>
      <c r="Q173">
        <v>1618.760009765625</v>
      </c>
      <c r="R173">
        <v>1698.52001953125</v>
      </c>
      <c r="S173">
        <v>1466.969970703125</v>
      </c>
      <c r="T173">
        <v>1593.5733235677083</v>
      </c>
    </row>
    <row r="174" spans="1:20" x14ac:dyDescent="0.35">
      <c r="A174" s="1">
        <v>45874.443749999999</v>
      </c>
      <c r="B174" s="97" t="s">
        <v>39</v>
      </c>
      <c r="C174">
        <v>1692.300048828125</v>
      </c>
      <c r="D174">
        <v>1695.5999755859375</v>
      </c>
      <c r="E174">
        <v>1692.0999755859375</v>
      </c>
      <c r="F174">
        <v>1693.5999755859375</v>
      </c>
      <c r="G174">
        <v>1624</v>
      </c>
      <c r="H174">
        <v>139292</v>
      </c>
      <c r="I174">
        <v>2.4251572776496824E-2</v>
      </c>
      <c r="J174">
        <v>40.0999755859375</v>
      </c>
      <c r="K174">
        <v>40.3800048828125</v>
      </c>
      <c r="L174">
        <v>49834</v>
      </c>
      <c r="M174">
        <v>1613.530029296875</v>
      </c>
      <c r="N174">
        <v>1698.52001953125</v>
      </c>
      <c r="O174">
        <v>1599.9599609375</v>
      </c>
      <c r="P174">
        <v>1637.5299886067708</v>
      </c>
      <c r="Q174">
        <v>1618.760009765625</v>
      </c>
      <c r="R174">
        <v>1698.52001953125</v>
      </c>
      <c r="S174">
        <v>1466.969970703125</v>
      </c>
      <c r="T174">
        <v>1593.5733235677083</v>
      </c>
    </row>
    <row r="175" spans="1:20" x14ac:dyDescent="0.35">
      <c r="A175" s="1">
        <v>45874.443055555559</v>
      </c>
      <c r="B175" s="97" t="s">
        <v>39</v>
      </c>
      <c r="C175">
        <v>1694.300048828125</v>
      </c>
      <c r="D175">
        <v>1694.4000244140625</v>
      </c>
      <c r="E175">
        <v>1691.199951171875</v>
      </c>
      <c r="F175">
        <v>1693.0999755859375</v>
      </c>
      <c r="G175">
        <v>920</v>
      </c>
      <c r="H175">
        <v>137668</v>
      </c>
      <c r="I175">
        <v>2.3949183904407319E-2</v>
      </c>
      <c r="J175">
        <v>39.5999755859375</v>
      </c>
      <c r="K175">
        <v>39.8800048828125</v>
      </c>
      <c r="L175">
        <v>49834</v>
      </c>
      <c r="M175">
        <v>1613.530029296875</v>
      </c>
      <c r="N175">
        <v>1698.52001953125</v>
      </c>
      <c r="O175">
        <v>1599.9599609375</v>
      </c>
      <c r="P175">
        <v>1637.5299886067708</v>
      </c>
      <c r="Q175">
        <v>1618.760009765625</v>
      </c>
      <c r="R175">
        <v>1698.52001953125</v>
      </c>
      <c r="S175">
        <v>1466.969970703125</v>
      </c>
      <c r="T175">
        <v>1593.5733235677083</v>
      </c>
    </row>
    <row r="176" spans="1:20" x14ac:dyDescent="0.35">
      <c r="A176" s="1">
        <v>45874.442361111112</v>
      </c>
      <c r="B176" s="97" t="s">
        <v>39</v>
      </c>
      <c r="C176">
        <v>1692.699951171875</v>
      </c>
      <c r="D176">
        <v>1695</v>
      </c>
      <c r="E176">
        <v>1690.9000244140625</v>
      </c>
      <c r="F176">
        <v>1691.300048828125</v>
      </c>
      <c r="G176">
        <v>2454</v>
      </c>
      <c r="H176">
        <v>136748</v>
      </c>
      <c r="I176">
        <v>2.2860628260130026E-2</v>
      </c>
      <c r="J176">
        <v>37.800048828125</v>
      </c>
      <c r="K176">
        <v>38.080078125</v>
      </c>
      <c r="L176">
        <v>49834</v>
      </c>
      <c r="M176">
        <v>1613.530029296875</v>
      </c>
      <c r="N176">
        <v>1698.52001953125</v>
      </c>
      <c r="O176">
        <v>1599.9599609375</v>
      </c>
      <c r="P176">
        <v>1637.5299886067708</v>
      </c>
      <c r="Q176">
        <v>1618.760009765625</v>
      </c>
      <c r="R176">
        <v>1698.52001953125</v>
      </c>
      <c r="S176">
        <v>1466.969970703125</v>
      </c>
      <c r="T176">
        <v>1593.5733235677083</v>
      </c>
    </row>
    <row r="177" spans="1:20" x14ac:dyDescent="0.35">
      <c r="A177" s="1">
        <v>45874.441666666666</v>
      </c>
      <c r="B177" s="97" t="s">
        <v>39</v>
      </c>
      <c r="C177">
        <v>1691.9000244140625</v>
      </c>
      <c r="D177">
        <v>1691.9000244140625</v>
      </c>
      <c r="E177">
        <v>1688.800048828125</v>
      </c>
      <c r="F177">
        <v>1689.0999755859375</v>
      </c>
      <c r="G177">
        <v>820</v>
      </c>
      <c r="H177">
        <v>134294</v>
      </c>
      <c r="I177">
        <v>2.1530072927691261E-2</v>
      </c>
      <c r="J177">
        <v>35.5999755859375</v>
      </c>
      <c r="K177">
        <v>35.8800048828125</v>
      </c>
      <c r="L177">
        <v>49834</v>
      </c>
      <c r="M177">
        <v>1613.530029296875</v>
      </c>
      <c r="N177">
        <v>1698.52001953125</v>
      </c>
      <c r="O177">
        <v>1599.9599609375</v>
      </c>
      <c r="P177">
        <v>1637.5299886067708</v>
      </c>
      <c r="Q177">
        <v>1618.760009765625</v>
      </c>
      <c r="R177">
        <v>1698.52001953125</v>
      </c>
      <c r="S177">
        <v>1466.969970703125</v>
      </c>
      <c r="T177">
        <v>1593.5733235677083</v>
      </c>
    </row>
    <row r="178" spans="1:20" x14ac:dyDescent="0.35">
      <c r="A178" s="1">
        <v>45874.440972222219</v>
      </c>
      <c r="B178" s="97" t="s">
        <v>39</v>
      </c>
      <c r="C178">
        <v>1689.199951171875</v>
      </c>
      <c r="D178">
        <v>1690.800048828125</v>
      </c>
      <c r="E178">
        <v>1688.5</v>
      </c>
      <c r="F178">
        <v>1690.800048828125</v>
      </c>
      <c r="G178">
        <v>1396</v>
      </c>
      <c r="H178">
        <v>133474</v>
      </c>
      <c r="I178">
        <v>2.2558239388040521E-2</v>
      </c>
      <c r="J178">
        <v>37.300048828125</v>
      </c>
      <c r="K178">
        <v>37.580078125</v>
      </c>
      <c r="L178">
        <v>49834</v>
      </c>
      <c r="M178">
        <v>1613.530029296875</v>
      </c>
      <c r="N178">
        <v>1698.52001953125</v>
      </c>
      <c r="O178">
        <v>1599.9599609375</v>
      </c>
      <c r="P178">
        <v>1637.5299886067708</v>
      </c>
      <c r="Q178">
        <v>1618.760009765625</v>
      </c>
      <c r="R178">
        <v>1698.52001953125</v>
      </c>
      <c r="S178">
        <v>1466.969970703125</v>
      </c>
      <c r="T178">
        <v>1593.5733235677083</v>
      </c>
    </row>
    <row r="179" spans="1:20" x14ac:dyDescent="0.35">
      <c r="A179" s="1">
        <v>45874.44027777778</v>
      </c>
      <c r="B179" s="97" t="s">
        <v>39</v>
      </c>
      <c r="C179">
        <v>1691</v>
      </c>
      <c r="D179">
        <v>1691.9000244140625</v>
      </c>
      <c r="E179">
        <v>1689.300048828125</v>
      </c>
      <c r="F179">
        <v>1690</v>
      </c>
      <c r="G179">
        <v>981</v>
      </c>
      <c r="H179">
        <v>132078</v>
      </c>
      <c r="I179">
        <v>2.2074387662534018E-2</v>
      </c>
      <c r="J179">
        <v>36.5</v>
      </c>
      <c r="K179">
        <v>36.780029296875</v>
      </c>
      <c r="L179">
        <v>49834</v>
      </c>
      <c r="M179">
        <v>1613.530029296875</v>
      </c>
      <c r="N179">
        <v>1698.52001953125</v>
      </c>
      <c r="O179">
        <v>1599.9599609375</v>
      </c>
      <c r="P179">
        <v>1637.5299886067708</v>
      </c>
      <c r="Q179">
        <v>1618.760009765625</v>
      </c>
      <c r="R179">
        <v>1698.52001953125</v>
      </c>
      <c r="S179">
        <v>1466.969970703125</v>
      </c>
      <c r="T179">
        <v>1593.5733235677083</v>
      </c>
    </row>
    <row r="180" spans="1:20" x14ac:dyDescent="0.35">
      <c r="A180" s="1">
        <v>45874.439583333333</v>
      </c>
      <c r="B180" s="97" t="s">
        <v>39</v>
      </c>
      <c r="C180">
        <v>1690</v>
      </c>
      <c r="D180">
        <v>1693.199951171875</v>
      </c>
      <c r="E180">
        <v>1689</v>
      </c>
      <c r="F180">
        <v>1693</v>
      </c>
      <c r="G180">
        <v>3039</v>
      </c>
      <c r="H180">
        <v>131097</v>
      </c>
      <c r="I180">
        <v>2.3888720895071061E-2</v>
      </c>
      <c r="J180">
        <v>39.5</v>
      </c>
      <c r="K180">
        <v>39.780029296875</v>
      </c>
      <c r="L180">
        <v>49834</v>
      </c>
      <c r="M180">
        <v>1613.530029296875</v>
      </c>
      <c r="N180">
        <v>1698.52001953125</v>
      </c>
      <c r="O180">
        <v>1599.9599609375</v>
      </c>
      <c r="P180">
        <v>1637.5299886067708</v>
      </c>
      <c r="Q180">
        <v>1618.760009765625</v>
      </c>
      <c r="R180">
        <v>1698.52001953125</v>
      </c>
      <c r="S180">
        <v>1466.969970703125</v>
      </c>
      <c r="T180">
        <v>1593.5733235677083</v>
      </c>
    </row>
    <row r="181" spans="1:20" x14ac:dyDescent="0.35">
      <c r="A181" s="1">
        <v>45874.438888888886</v>
      </c>
      <c r="B181" s="97" t="s">
        <v>39</v>
      </c>
      <c r="C181">
        <v>1693</v>
      </c>
      <c r="D181">
        <v>1694.5</v>
      </c>
      <c r="E181">
        <v>1690.800048828125</v>
      </c>
      <c r="F181">
        <v>1690.800048828125</v>
      </c>
      <c r="G181">
        <v>2812</v>
      </c>
      <c r="H181">
        <v>128058</v>
      </c>
      <c r="I181">
        <v>2.2558239388040521E-2</v>
      </c>
      <c r="J181">
        <v>37.300048828125</v>
      </c>
      <c r="K181">
        <v>37.580078125</v>
      </c>
      <c r="L181">
        <v>49834</v>
      </c>
      <c r="M181">
        <v>1613.530029296875</v>
      </c>
      <c r="N181">
        <v>1698.52001953125</v>
      </c>
      <c r="O181">
        <v>1599.9599609375</v>
      </c>
      <c r="P181">
        <v>1637.5299886067708</v>
      </c>
      <c r="Q181">
        <v>1618.760009765625</v>
      </c>
      <c r="R181">
        <v>1698.52001953125</v>
      </c>
      <c r="S181">
        <v>1466.969970703125</v>
      </c>
      <c r="T181">
        <v>1593.5733235677083</v>
      </c>
    </row>
    <row r="182" spans="1:20" x14ac:dyDescent="0.35">
      <c r="A182" s="1">
        <v>45874.438194444447</v>
      </c>
      <c r="B182" s="97" t="s">
        <v>39</v>
      </c>
      <c r="C182">
        <v>1690.4000244140625</v>
      </c>
      <c r="D182">
        <v>1692</v>
      </c>
      <c r="E182">
        <v>1688.4000244140625</v>
      </c>
      <c r="F182">
        <v>1689.300048828125</v>
      </c>
      <c r="G182">
        <v>3948</v>
      </c>
      <c r="H182">
        <v>125246</v>
      </c>
      <c r="I182">
        <v>2.1651072771771997E-2</v>
      </c>
      <c r="J182">
        <v>35.800048828125</v>
      </c>
      <c r="K182">
        <v>36.080078125</v>
      </c>
      <c r="L182">
        <v>49834</v>
      </c>
      <c r="M182">
        <v>1613.530029296875</v>
      </c>
      <c r="N182">
        <v>1698.52001953125</v>
      </c>
      <c r="O182">
        <v>1599.9599609375</v>
      </c>
      <c r="P182">
        <v>1637.5299886067708</v>
      </c>
      <c r="Q182">
        <v>1618.760009765625</v>
      </c>
      <c r="R182">
        <v>1698.52001953125</v>
      </c>
      <c r="S182">
        <v>1466.969970703125</v>
      </c>
      <c r="T182">
        <v>1593.5733235677083</v>
      </c>
    </row>
    <row r="183" spans="1:20" x14ac:dyDescent="0.35">
      <c r="A183" s="1">
        <v>45874.4375</v>
      </c>
      <c r="B183" s="97" t="s">
        <v>39</v>
      </c>
      <c r="C183">
        <v>1689.199951171875</v>
      </c>
      <c r="D183">
        <v>1689.300048828125</v>
      </c>
      <c r="E183">
        <v>1685.199951171875</v>
      </c>
      <c r="F183">
        <v>1685.699951171875</v>
      </c>
      <c r="G183">
        <v>1722</v>
      </c>
      <c r="H183">
        <v>121298</v>
      </c>
      <c r="I183">
        <v>1.9473813832400967E-2</v>
      </c>
      <c r="J183">
        <v>32.199951171875</v>
      </c>
      <c r="K183">
        <v>32.47998046875</v>
      </c>
      <c r="L183">
        <v>49834</v>
      </c>
      <c r="M183">
        <v>1613.530029296875</v>
      </c>
      <c r="N183">
        <v>1698.52001953125</v>
      </c>
      <c r="O183">
        <v>1599.9599609375</v>
      </c>
      <c r="P183">
        <v>1637.5299886067708</v>
      </c>
      <c r="Q183">
        <v>1618.760009765625</v>
      </c>
      <c r="R183">
        <v>1698.52001953125</v>
      </c>
      <c r="S183">
        <v>1466.969970703125</v>
      </c>
      <c r="T183">
        <v>1593.5733235677083</v>
      </c>
    </row>
    <row r="184" spans="1:20" x14ac:dyDescent="0.35">
      <c r="A184" s="1">
        <v>45874.436805555553</v>
      </c>
      <c r="B184" s="97" t="s">
        <v>39</v>
      </c>
      <c r="C184">
        <v>1685.4000244140625</v>
      </c>
      <c r="D184">
        <v>1687</v>
      </c>
      <c r="E184">
        <v>1685</v>
      </c>
      <c r="F184">
        <v>1685.4000244140625</v>
      </c>
      <c r="G184">
        <v>1025</v>
      </c>
      <c r="H184">
        <v>119576</v>
      </c>
      <c r="I184">
        <v>1.9292424804392198E-2</v>
      </c>
      <c r="J184">
        <v>31.9000244140625</v>
      </c>
      <c r="K184">
        <v>32.1800537109375</v>
      </c>
      <c r="L184">
        <v>49834</v>
      </c>
      <c r="M184">
        <v>1613.530029296875</v>
      </c>
      <c r="N184">
        <v>1698.52001953125</v>
      </c>
      <c r="O184">
        <v>1599.9599609375</v>
      </c>
      <c r="P184">
        <v>1637.5299886067708</v>
      </c>
      <c r="Q184">
        <v>1618.760009765625</v>
      </c>
      <c r="R184">
        <v>1698.52001953125</v>
      </c>
      <c r="S184">
        <v>1466.969970703125</v>
      </c>
      <c r="T184">
        <v>1593.5733235677083</v>
      </c>
    </row>
    <row r="185" spans="1:20" x14ac:dyDescent="0.35">
      <c r="A185" s="1">
        <v>45874.436111111114</v>
      </c>
      <c r="B185" s="97" t="s">
        <v>39</v>
      </c>
      <c r="C185">
        <v>1685</v>
      </c>
      <c r="D185">
        <v>1685.699951171875</v>
      </c>
      <c r="E185">
        <v>1683.800048828125</v>
      </c>
      <c r="F185">
        <v>1684.0999755859375</v>
      </c>
      <c r="G185">
        <v>897</v>
      </c>
      <c r="H185">
        <v>118551</v>
      </c>
      <c r="I185">
        <v>1.850618420679619E-2</v>
      </c>
      <c r="J185">
        <v>30.5999755859375</v>
      </c>
      <c r="K185">
        <v>30.8800048828125</v>
      </c>
      <c r="L185">
        <v>49834</v>
      </c>
      <c r="M185">
        <v>1613.530029296875</v>
      </c>
      <c r="N185">
        <v>1698.52001953125</v>
      </c>
      <c r="O185">
        <v>1599.9599609375</v>
      </c>
      <c r="P185">
        <v>1637.5299886067708</v>
      </c>
      <c r="Q185">
        <v>1618.760009765625</v>
      </c>
      <c r="R185">
        <v>1698.52001953125</v>
      </c>
      <c r="S185">
        <v>1466.969970703125</v>
      </c>
      <c r="T185">
        <v>1593.5733235677083</v>
      </c>
    </row>
    <row r="186" spans="1:20" x14ac:dyDescent="0.35">
      <c r="A186" s="1">
        <v>45874.435416666667</v>
      </c>
      <c r="B186" s="97" t="s">
        <v>39</v>
      </c>
      <c r="C186">
        <v>1684</v>
      </c>
      <c r="D186">
        <v>1685.5999755859375</v>
      </c>
      <c r="E186">
        <v>1682.5</v>
      </c>
      <c r="F186">
        <v>1685.300048828125</v>
      </c>
      <c r="G186">
        <v>1721</v>
      </c>
      <c r="H186">
        <v>117654</v>
      </c>
      <c r="I186">
        <v>1.9231961795055943E-2</v>
      </c>
      <c r="J186">
        <v>31.800048828125</v>
      </c>
      <c r="K186">
        <v>32.080078125</v>
      </c>
      <c r="L186">
        <v>49834</v>
      </c>
      <c r="M186">
        <v>1613.530029296875</v>
      </c>
      <c r="N186">
        <v>1698.52001953125</v>
      </c>
      <c r="O186">
        <v>1599.9599609375</v>
      </c>
      <c r="P186">
        <v>1637.5299886067708</v>
      </c>
      <c r="Q186">
        <v>1618.760009765625</v>
      </c>
      <c r="R186">
        <v>1698.52001953125</v>
      </c>
      <c r="S186">
        <v>1466.969970703125</v>
      </c>
      <c r="T186">
        <v>1593.5733235677083</v>
      </c>
    </row>
    <row r="187" spans="1:20" x14ac:dyDescent="0.35">
      <c r="A187" s="1">
        <v>45874.43472222222</v>
      </c>
      <c r="B187" s="97" t="s">
        <v>39</v>
      </c>
      <c r="C187">
        <v>1685.199951171875</v>
      </c>
      <c r="D187">
        <v>1687.4000244140625</v>
      </c>
      <c r="E187">
        <v>1683.5</v>
      </c>
      <c r="F187">
        <v>1685.9000244140625</v>
      </c>
      <c r="G187">
        <v>1777</v>
      </c>
      <c r="H187">
        <v>115933</v>
      </c>
      <c r="I187">
        <v>1.9594813676481707E-2</v>
      </c>
      <c r="J187">
        <v>32.4000244140625</v>
      </c>
      <c r="K187">
        <v>32.6800537109375</v>
      </c>
      <c r="L187">
        <v>49834</v>
      </c>
      <c r="M187">
        <v>1613.530029296875</v>
      </c>
      <c r="N187">
        <v>1698.52001953125</v>
      </c>
      <c r="O187">
        <v>1599.9599609375</v>
      </c>
      <c r="P187">
        <v>1637.5299886067708</v>
      </c>
      <c r="Q187">
        <v>1618.760009765625</v>
      </c>
      <c r="R187">
        <v>1698.52001953125</v>
      </c>
      <c r="S187">
        <v>1466.969970703125</v>
      </c>
      <c r="T187">
        <v>1593.5733235677083</v>
      </c>
    </row>
    <row r="188" spans="1:20" x14ac:dyDescent="0.35">
      <c r="A188" s="1">
        <v>45874.434027777781</v>
      </c>
      <c r="B188" s="97" t="s">
        <v>39</v>
      </c>
      <c r="C188">
        <v>1685.199951171875</v>
      </c>
      <c r="D188">
        <v>1687.9000244140625</v>
      </c>
      <c r="E188">
        <v>1684.199951171875</v>
      </c>
      <c r="F188">
        <v>1687.199951171875</v>
      </c>
      <c r="G188">
        <v>2675</v>
      </c>
      <c r="H188">
        <v>114156</v>
      </c>
      <c r="I188">
        <v>2.038098044866949E-2</v>
      </c>
      <c r="J188">
        <v>33.699951171875</v>
      </c>
      <c r="K188">
        <v>33.97998046875</v>
      </c>
      <c r="L188">
        <v>49834</v>
      </c>
      <c r="M188">
        <v>1613.530029296875</v>
      </c>
      <c r="N188">
        <v>1698.52001953125</v>
      </c>
      <c r="O188">
        <v>1599.9599609375</v>
      </c>
      <c r="P188">
        <v>1637.5299886067708</v>
      </c>
      <c r="Q188">
        <v>1618.760009765625</v>
      </c>
      <c r="R188">
        <v>1698.52001953125</v>
      </c>
      <c r="S188">
        <v>1466.969970703125</v>
      </c>
      <c r="T188">
        <v>1593.5733235677083</v>
      </c>
    </row>
    <row r="189" spans="1:20" x14ac:dyDescent="0.35">
      <c r="A189" s="1">
        <v>45874.433333333334</v>
      </c>
      <c r="B189" s="97" t="s">
        <v>39</v>
      </c>
      <c r="C189">
        <v>1687.0999755859375</v>
      </c>
      <c r="D189">
        <v>1689.9000244140625</v>
      </c>
      <c r="E189">
        <v>1686.4000244140625</v>
      </c>
      <c r="F189">
        <v>1686.4000244140625</v>
      </c>
      <c r="G189">
        <v>2752</v>
      </c>
      <c r="H189">
        <v>111481</v>
      </c>
      <c r="I189">
        <v>1.9897202548571212E-2</v>
      </c>
      <c r="J189">
        <v>32.9000244140625</v>
      </c>
      <c r="K189">
        <v>33.1800537109375</v>
      </c>
      <c r="L189">
        <v>49834</v>
      </c>
      <c r="M189">
        <v>1613.530029296875</v>
      </c>
      <c r="N189">
        <v>1698.52001953125</v>
      </c>
      <c r="O189">
        <v>1599.9599609375</v>
      </c>
      <c r="P189">
        <v>1637.5299886067708</v>
      </c>
      <c r="Q189">
        <v>1618.760009765625</v>
      </c>
      <c r="R189">
        <v>1698.52001953125</v>
      </c>
      <c r="S189">
        <v>1466.969970703125</v>
      </c>
      <c r="T189">
        <v>1593.5733235677083</v>
      </c>
    </row>
    <row r="190" spans="1:20" x14ac:dyDescent="0.35">
      <c r="A190" s="1">
        <v>45874.432638888888</v>
      </c>
      <c r="B190" s="97" t="s">
        <v>39</v>
      </c>
      <c r="C190">
        <v>1687.199951171875</v>
      </c>
      <c r="D190">
        <v>1687.300048828125</v>
      </c>
      <c r="E190">
        <v>1681.300048828125</v>
      </c>
      <c r="F190">
        <v>1681.5</v>
      </c>
      <c r="G190">
        <v>3946</v>
      </c>
      <c r="H190">
        <v>108729</v>
      </c>
      <c r="I190">
        <v>1.6933776837012398E-2</v>
      </c>
      <c r="J190">
        <v>28</v>
      </c>
      <c r="K190">
        <v>28.280029296875</v>
      </c>
      <c r="L190">
        <v>49834</v>
      </c>
      <c r="M190">
        <v>1613.530029296875</v>
      </c>
      <c r="N190">
        <v>1698.52001953125</v>
      </c>
      <c r="O190">
        <v>1599.9599609375</v>
      </c>
      <c r="P190">
        <v>1637.5299886067708</v>
      </c>
      <c r="Q190">
        <v>1618.760009765625</v>
      </c>
      <c r="R190">
        <v>1698.52001953125</v>
      </c>
      <c r="S190">
        <v>1466.969970703125</v>
      </c>
      <c r="T190">
        <v>1593.5733235677083</v>
      </c>
    </row>
    <row r="191" spans="1:20" x14ac:dyDescent="0.35">
      <c r="A191" s="1">
        <v>45874.431944444441</v>
      </c>
      <c r="B191" s="97" t="s">
        <v>39</v>
      </c>
      <c r="C191">
        <v>1681.300048828125</v>
      </c>
      <c r="D191">
        <v>1681.9000244140625</v>
      </c>
      <c r="E191">
        <v>1679.5999755859375</v>
      </c>
      <c r="F191">
        <v>1679.5999755859375</v>
      </c>
      <c r="G191">
        <v>2828</v>
      </c>
      <c r="H191">
        <v>104783</v>
      </c>
      <c r="I191">
        <v>1.5784684357990627E-2</v>
      </c>
      <c r="J191">
        <v>26.0999755859375</v>
      </c>
      <c r="K191">
        <v>26.3800048828125</v>
      </c>
      <c r="L191">
        <v>49834</v>
      </c>
      <c r="M191">
        <v>1613.530029296875</v>
      </c>
      <c r="N191">
        <v>1698.52001953125</v>
      </c>
      <c r="O191">
        <v>1599.9599609375</v>
      </c>
      <c r="P191">
        <v>1637.5299886067708</v>
      </c>
      <c r="Q191">
        <v>1618.760009765625</v>
      </c>
      <c r="R191">
        <v>1698.52001953125</v>
      </c>
      <c r="S191">
        <v>1466.969970703125</v>
      </c>
      <c r="T191">
        <v>1593.5733235677083</v>
      </c>
    </row>
    <row r="192" spans="1:20" x14ac:dyDescent="0.35">
      <c r="A192" s="1">
        <v>45874.431250000001</v>
      </c>
      <c r="B192" s="97" t="s">
        <v>39</v>
      </c>
      <c r="C192">
        <v>1679.5999755859375</v>
      </c>
      <c r="D192">
        <v>1679.5999755859375</v>
      </c>
      <c r="E192">
        <v>1678.5999755859375</v>
      </c>
      <c r="F192">
        <v>1679.199951171875</v>
      </c>
      <c r="G192">
        <v>957</v>
      </c>
      <c r="H192">
        <v>101955</v>
      </c>
      <c r="I192">
        <v>1.5542758495237376E-2</v>
      </c>
      <c r="J192">
        <v>25.699951171875</v>
      </c>
      <c r="K192">
        <v>25.97998046875</v>
      </c>
      <c r="L192">
        <v>49834</v>
      </c>
      <c r="M192">
        <v>1613.530029296875</v>
      </c>
      <c r="N192">
        <v>1698.52001953125</v>
      </c>
      <c r="O192">
        <v>1599.9599609375</v>
      </c>
      <c r="P192">
        <v>1637.5299886067708</v>
      </c>
      <c r="Q192">
        <v>1618.760009765625</v>
      </c>
      <c r="R192">
        <v>1698.52001953125</v>
      </c>
      <c r="S192">
        <v>1466.969970703125</v>
      </c>
      <c r="T192">
        <v>1593.5733235677083</v>
      </c>
    </row>
    <row r="193" spans="1:20" x14ac:dyDescent="0.35">
      <c r="A193" s="1">
        <v>45874.430555555555</v>
      </c>
      <c r="B193" s="97" t="s">
        <v>39</v>
      </c>
      <c r="C193">
        <v>1679.0999755859375</v>
      </c>
      <c r="D193">
        <v>1679.199951171875</v>
      </c>
      <c r="E193">
        <v>1677.199951171875</v>
      </c>
      <c r="F193">
        <v>1677.199951171875</v>
      </c>
      <c r="G193">
        <v>1697</v>
      </c>
      <c r="H193">
        <v>100998</v>
      </c>
      <c r="I193">
        <v>1.4333203006879347E-2</v>
      </c>
      <c r="J193">
        <v>23.699951171875</v>
      </c>
      <c r="K193">
        <v>23.97998046875</v>
      </c>
      <c r="L193">
        <v>49834</v>
      </c>
      <c r="M193">
        <v>1613.530029296875</v>
      </c>
      <c r="N193">
        <v>1698.52001953125</v>
      </c>
      <c r="O193">
        <v>1599.9599609375</v>
      </c>
      <c r="P193">
        <v>1637.5299886067708</v>
      </c>
      <c r="Q193">
        <v>1618.760009765625</v>
      </c>
      <c r="R193">
        <v>1698.52001953125</v>
      </c>
      <c r="S193">
        <v>1466.969970703125</v>
      </c>
      <c r="T193">
        <v>1593.5733235677083</v>
      </c>
    </row>
    <row r="194" spans="1:20" x14ac:dyDescent="0.35">
      <c r="A194" s="1">
        <v>45874.429861111108</v>
      </c>
      <c r="B194" s="97" t="s">
        <v>39</v>
      </c>
      <c r="C194">
        <v>1677.199951171875</v>
      </c>
      <c r="D194">
        <v>1678.300048828125</v>
      </c>
      <c r="E194">
        <v>1677.0999755859375</v>
      </c>
      <c r="F194">
        <v>1677.300048828125</v>
      </c>
      <c r="G194">
        <v>785</v>
      </c>
      <c r="H194">
        <v>99301</v>
      </c>
      <c r="I194">
        <v>1.4393739841623829E-2</v>
      </c>
      <c r="J194">
        <v>23.800048828125</v>
      </c>
      <c r="K194">
        <v>24.080078125</v>
      </c>
      <c r="L194">
        <v>49834</v>
      </c>
      <c r="M194">
        <v>1613.530029296875</v>
      </c>
      <c r="N194">
        <v>1698.52001953125</v>
      </c>
      <c r="O194">
        <v>1599.9599609375</v>
      </c>
      <c r="P194">
        <v>1637.5299886067708</v>
      </c>
      <c r="Q194">
        <v>1618.760009765625</v>
      </c>
      <c r="R194">
        <v>1698.52001953125</v>
      </c>
      <c r="S194">
        <v>1466.969970703125</v>
      </c>
      <c r="T194">
        <v>1593.5733235677083</v>
      </c>
    </row>
    <row r="195" spans="1:20" x14ac:dyDescent="0.35">
      <c r="A195" s="1">
        <v>45874.429166666669</v>
      </c>
      <c r="B195" s="97" t="s">
        <v>39</v>
      </c>
      <c r="C195">
        <v>1677.300048828125</v>
      </c>
      <c r="D195">
        <v>1678.800048828125</v>
      </c>
      <c r="E195">
        <v>1677</v>
      </c>
      <c r="F195">
        <v>1678.4000244140625</v>
      </c>
      <c r="G195">
        <v>1740</v>
      </c>
      <c r="H195">
        <v>98516</v>
      </c>
      <c r="I195">
        <v>1.5058980595139099E-2</v>
      </c>
      <c r="J195">
        <v>24.9000244140625</v>
      </c>
      <c r="K195">
        <v>25.1800537109375</v>
      </c>
      <c r="L195">
        <v>49834</v>
      </c>
      <c r="M195">
        <v>1613.530029296875</v>
      </c>
      <c r="N195">
        <v>1698.52001953125</v>
      </c>
      <c r="O195">
        <v>1599.9599609375</v>
      </c>
      <c r="P195">
        <v>1637.5299886067708</v>
      </c>
      <c r="Q195">
        <v>1618.760009765625</v>
      </c>
      <c r="R195">
        <v>1698.52001953125</v>
      </c>
      <c r="S195">
        <v>1466.969970703125</v>
      </c>
      <c r="T195">
        <v>1593.5733235677083</v>
      </c>
    </row>
    <row r="196" spans="1:20" x14ac:dyDescent="0.35">
      <c r="A196" s="1">
        <v>45874.428472222222</v>
      </c>
      <c r="B196" s="97" t="s">
        <v>39</v>
      </c>
      <c r="C196">
        <v>1678.5</v>
      </c>
      <c r="D196">
        <v>1678.800048828125</v>
      </c>
      <c r="E196">
        <v>1677.699951171875</v>
      </c>
      <c r="F196">
        <v>1677.9000244140625</v>
      </c>
      <c r="G196">
        <v>1400</v>
      </c>
      <c r="H196">
        <v>96776</v>
      </c>
      <c r="I196">
        <v>1.4756591723049592E-2</v>
      </c>
      <c r="J196">
        <v>24.4000244140625</v>
      </c>
      <c r="K196">
        <v>24.6800537109375</v>
      </c>
      <c r="L196">
        <v>49834</v>
      </c>
      <c r="M196">
        <v>1613.530029296875</v>
      </c>
      <c r="N196">
        <v>1698.52001953125</v>
      </c>
      <c r="O196">
        <v>1599.9599609375</v>
      </c>
      <c r="P196">
        <v>1637.5299886067708</v>
      </c>
      <c r="Q196">
        <v>1618.760009765625</v>
      </c>
      <c r="R196">
        <v>1698.52001953125</v>
      </c>
      <c r="S196">
        <v>1466.969970703125</v>
      </c>
      <c r="T196">
        <v>1593.5733235677083</v>
      </c>
    </row>
    <row r="197" spans="1:20" x14ac:dyDescent="0.35">
      <c r="A197" s="1">
        <v>45874.427777777775</v>
      </c>
      <c r="B197" s="97" t="s">
        <v>39</v>
      </c>
      <c r="C197">
        <v>1677.800048828125</v>
      </c>
      <c r="D197">
        <v>1677.9000244140625</v>
      </c>
      <c r="E197">
        <v>1676.300048828125</v>
      </c>
      <c r="F197">
        <v>1676.300048828125</v>
      </c>
      <c r="G197">
        <v>770</v>
      </c>
      <c r="H197">
        <v>95376</v>
      </c>
      <c r="I197">
        <v>1.3788962097444814E-2</v>
      </c>
      <c r="J197">
        <v>22.800048828125</v>
      </c>
      <c r="K197">
        <v>23.080078125</v>
      </c>
      <c r="L197">
        <v>49834</v>
      </c>
      <c r="M197">
        <v>1613.530029296875</v>
      </c>
      <c r="N197">
        <v>1698.52001953125</v>
      </c>
      <c r="O197">
        <v>1599.9599609375</v>
      </c>
      <c r="P197">
        <v>1637.5299886067708</v>
      </c>
      <c r="Q197">
        <v>1618.760009765625</v>
      </c>
      <c r="R197">
        <v>1698.52001953125</v>
      </c>
      <c r="S197">
        <v>1466.969970703125</v>
      </c>
      <c r="T197">
        <v>1593.5733235677083</v>
      </c>
    </row>
    <row r="198" spans="1:20" x14ac:dyDescent="0.35">
      <c r="A198" s="1">
        <v>45874.427083333336</v>
      </c>
      <c r="B198" s="97" t="s">
        <v>39</v>
      </c>
      <c r="C198">
        <v>1676.5999755859375</v>
      </c>
      <c r="D198">
        <v>1677.9000244140625</v>
      </c>
      <c r="E198">
        <v>1676</v>
      </c>
      <c r="F198">
        <v>1677.300048828125</v>
      </c>
      <c r="G198">
        <v>1717</v>
      </c>
      <c r="H198">
        <v>94606</v>
      </c>
      <c r="I198">
        <v>1.4393739841623829E-2</v>
      </c>
      <c r="J198">
        <v>23.800048828125</v>
      </c>
      <c r="K198">
        <v>24.080078125</v>
      </c>
      <c r="L198">
        <v>49834</v>
      </c>
      <c r="M198">
        <v>1613.530029296875</v>
      </c>
      <c r="N198">
        <v>1698.52001953125</v>
      </c>
      <c r="O198">
        <v>1599.9599609375</v>
      </c>
      <c r="P198">
        <v>1637.5299886067708</v>
      </c>
      <c r="Q198">
        <v>1618.760009765625</v>
      </c>
      <c r="R198">
        <v>1698.52001953125</v>
      </c>
      <c r="S198">
        <v>1466.969970703125</v>
      </c>
      <c r="T198">
        <v>1593.5733235677083</v>
      </c>
    </row>
    <row r="199" spans="1:20" x14ac:dyDescent="0.35">
      <c r="A199" s="1">
        <v>45874.426388888889</v>
      </c>
      <c r="B199" s="97" t="s">
        <v>39</v>
      </c>
      <c r="C199">
        <v>1677.300048828125</v>
      </c>
      <c r="D199">
        <v>1678</v>
      </c>
      <c r="E199">
        <v>1676.5999755859375</v>
      </c>
      <c r="F199">
        <v>1677.4000244140625</v>
      </c>
      <c r="G199">
        <v>1391</v>
      </c>
      <c r="H199">
        <v>92889</v>
      </c>
      <c r="I199">
        <v>1.4454202850960085E-2</v>
      </c>
      <c r="J199">
        <v>23.9000244140625</v>
      </c>
      <c r="K199">
        <v>24.1800537109375</v>
      </c>
      <c r="L199">
        <v>49834</v>
      </c>
      <c r="M199">
        <v>1613.530029296875</v>
      </c>
      <c r="N199">
        <v>1698.52001953125</v>
      </c>
      <c r="O199">
        <v>1599.9599609375</v>
      </c>
      <c r="P199">
        <v>1637.5299886067708</v>
      </c>
      <c r="Q199">
        <v>1618.760009765625</v>
      </c>
      <c r="R199">
        <v>1698.52001953125</v>
      </c>
      <c r="S199">
        <v>1466.969970703125</v>
      </c>
      <c r="T199">
        <v>1593.5733235677083</v>
      </c>
    </row>
    <row r="200" spans="1:20" x14ac:dyDescent="0.35">
      <c r="A200" s="1">
        <v>45874.425694444442</v>
      </c>
      <c r="B200" s="97" t="s">
        <v>39</v>
      </c>
      <c r="C200">
        <v>1677.5</v>
      </c>
      <c r="D200">
        <v>1678</v>
      </c>
      <c r="E200">
        <v>1675.699951171875</v>
      </c>
      <c r="F200">
        <v>1676</v>
      </c>
      <c r="G200">
        <v>1859</v>
      </c>
      <c r="H200">
        <v>91498</v>
      </c>
      <c r="I200">
        <v>1.3607499244027819E-2</v>
      </c>
      <c r="J200">
        <v>22.5</v>
      </c>
      <c r="K200">
        <v>22.780029296875</v>
      </c>
      <c r="L200">
        <v>49834</v>
      </c>
      <c r="M200">
        <v>1613.530029296875</v>
      </c>
      <c r="N200">
        <v>1698.52001953125</v>
      </c>
      <c r="O200">
        <v>1599.9599609375</v>
      </c>
      <c r="P200">
        <v>1637.5299886067708</v>
      </c>
      <c r="Q200">
        <v>1618.760009765625</v>
      </c>
      <c r="R200">
        <v>1698.52001953125</v>
      </c>
      <c r="S200">
        <v>1466.969970703125</v>
      </c>
      <c r="T200">
        <v>1593.5733235677083</v>
      </c>
    </row>
    <row r="201" spans="1:20" x14ac:dyDescent="0.35">
      <c r="A201" s="1">
        <v>45874.425000000003</v>
      </c>
      <c r="B201" s="97" t="s">
        <v>39</v>
      </c>
      <c r="C201">
        <v>1676</v>
      </c>
      <c r="D201">
        <v>1676.5</v>
      </c>
      <c r="E201">
        <v>1674</v>
      </c>
      <c r="F201">
        <v>1674.5</v>
      </c>
      <c r="G201">
        <v>2892</v>
      </c>
      <c r="H201">
        <v>89639</v>
      </c>
      <c r="I201">
        <v>1.2700332627759298E-2</v>
      </c>
      <c r="J201">
        <v>21</v>
      </c>
      <c r="K201">
        <v>21.280029296875</v>
      </c>
      <c r="L201">
        <v>49834</v>
      </c>
      <c r="M201">
        <v>1613.530029296875</v>
      </c>
      <c r="N201">
        <v>1698.52001953125</v>
      </c>
      <c r="O201">
        <v>1599.9599609375</v>
      </c>
      <c r="P201">
        <v>1637.5299886067708</v>
      </c>
      <c r="Q201">
        <v>1618.760009765625</v>
      </c>
      <c r="R201">
        <v>1698.52001953125</v>
      </c>
      <c r="S201">
        <v>1466.969970703125</v>
      </c>
      <c r="T201">
        <v>1593.5733235677083</v>
      </c>
    </row>
    <row r="202" spans="1:20" x14ac:dyDescent="0.35">
      <c r="A202" s="1">
        <v>45874.424305555556</v>
      </c>
      <c r="B202" s="97" t="s">
        <v>39</v>
      </c>
      <c r="C202">
        <v>1674.4000244140625</v>
      </c>
      <c r="D202">
        <v>1674.800048828125</v>
      </c>
      <c r="E202">
        <v>1671.800048828125</v>
      </c>
      <c r="F202">
        <v>1672</v>
      </c>
      <c r="G202">
        <v>1933</v>
      </c>
      <c r="H202">
        <v>86747</v>
      </c>
      <c r="I202">
        <v>1.1188388267311764E-2</v>
      </c>
      <c r="J202">
        <v>18.5</v>
      </c>
      <c r="K202">
        <v>18.780029296875</v>
      </c>
      <c r="L202">
        <v>49834</v>
      </c>
      <c r="M202">
        <v>1613.530029296875</v>
      </c>
      <c r="N202">
        <v>1698.52001953125</v>
      </c>
      <c r="O202">
        <v>1599.9599609375</v>
      </c>
      <c r="P202">
        <v>1637.5299886067708</v>
      </c>
      <c r="Q202">
        <v>1618.760009765625</v>
      </c>
      <c r="R202">
        <v>1698.52001953125</v>
      </c>
      <c r="S202">
        <v>1466.969970703125</v>
      </c>
      <c r="T202">
        <v>1593.5733235677083</v>
      </c>
    </row>
    <row r="203" spans="1:20" x14ac:dyDescent="0.35">
      <c r="A203" s="1">
        <v>45874.423611111109</v>
      </c>
      <c r="B203" s="97" t="s">
        <v>39</v>
      </c>
      <c r="C203">
        <v>1672</v>
      </c>
      <c r="D203">
        <v>1672.4000244140625</v>
      </c>
      <c r="E203">
        <v>1671.300048828125</v>
      </c>
      <c r="F203">
        <v>1672</v>
      </c>
      <c r="G203">
        <v>518</v>
      </c>
      <c r="H203">
        <v>84814</v>
      </c>
      <c r="I203">
        <v>1.1188388267311764E-2</v>
      </c>
      <c r="J203">
        <v>18.5</v>
      </c>
      <c r="K203">
        <v>18.780029296875</v>
      </c>
      <c r="L203">
        <v>49834</v>
      </c>
      <c r="M203">
        <v>1613.530029296875</v>
      </c>
      <c r="N203">
        <v>1698.52001953125</v>
      </c>
      <c r="O203">
        <v>1599.9599609375</v>
      </c>
      <c r="P203">
        <v>1637.5299886067708</v>
      </c>
      <c r="Q203">
        <v>1618.760009765625</v>
      </c>
      <c r="R203">
        <v>1698.52001953125</v>
      </c>
      <c r="S203">
        <v>1466.969970703125</v>
      </c>
      <c r="T203">
        <v>1593.5733235677083</v>
      </c>
    </row>
    <row r="204" spans="1:20" x14ac:dyDescent="0.35">
      <c r="A204" s="1">
        <v>45874.42291666667</v>
      </c>
      <c r="B204" s="97" t="s">
        <v>39</v>
      </c>
      <c r="C204">
        <v>1672</v>
      </c>
      <c r="D204">
        <v>1673.5</v>
      </c>
      <c r="E204">
        <v>1672</v>
      </c>
      <c r="F204">
        <v>1673.5</v>
      </c>
      <c r="G204">
        <v>766</v>
      </c>
      <c r="H204">
        <v>84296</v>
      </c>
      <c r="I204">
        <v>1.2095554883580285E-2</v>
      </c>
      <c r="J204">
        <v>20</v>
      </c>
      <c r="K204">
        <v>20.280029296875</v>
      </c>
      <c r="L204">
        <v>49834</v>
      </c>
      <c r="M204">
        <v>1613.530029296875</v>
      </c>
      <c r="N204">
        <v>1698.52001953125</v>
      </c>
      <c r="O204">
        <v>1599.9599609375</v>
      </c>
      <c r="P204">
        <v>1637.5299886067708</v>
      </c>
      <c r="Q204">
        <v>1618.760009765625</v>
      </c>
      <c r="R204">
        <v>1698.52001953125</v>
      </c>
      <c r="S204">
        <v>1466.969970703125</v>
      </c>
      <c r="T204">
        <v>1593.5733235677083</v>
      </c>
    </row>
    <row r="205" spans="1:20" x14ac:dyDescent="0.35">
      <c r="A205" s="1">
        <v>45874.422222222223</v>
      </c>
      <c r="B205" s="97" t="s">
        <v>39</v>
      </c>
      <c r="C205">
        <v>1673.5</v>
      </c>
      <c r="D205">
        <v>1673.5</v>
      </c>
      <c r="E205">
        <v>1672.4000244140625</v>
      </c>
      <c r="F205">
        <v>1672.4000244140625</v>
      </c>
      <c r="G205">
        <v>519</v>
      </c>
      <c r="H205">
        <v>83530</v>
      </c>
      <c r="I205">
        <v>1.1430314130065013E-2</v>
      </c>
      <c r="J205">
        <v>18.9000244140625</v>
      </c>
      <c r="K205">
        <v>19.1800537109375</v>
      </c>
      <c r="L205">
        <v>49834</v>
      </c>
      <c r="M205">
        <v>1613.530029296875</v>
      </c>
      <c r="N205">
        <v>1698.52001953125</v>
      </c>
      <c r="O205">
        <v>1599.9599609375</v>
      </c>
      <c r="P205">
        <v>1637.5299886067708</v>
      </c>
      <c r="Q205">
        <v>1618.760009765625</v>
      </c>
      <c r="R205">
        <v>1698.52001953125</v>
      </c>
      <c r="S205">
        <v>1466.969970703125</v>
      </c>
      <c r="T205">
        <v>1593.5733235677083</v>
      </c>
    </row>
    <row r="206" spans="1:20" x14ac:dyDescent="0.35">
      <c r="A206" s="1">
        <v>45874.421527777777</v>
      </c>
      <c r="B206" s="97" t="s">
        <v>39</v>
      </c>
      <c r="C206">
        <v>1672.9000244140625</v>
      </c>
      <c r="D206">
        <v>1673.0999755859375</v>
      </c>
      <c r="E206">
        <v>1672.199951171875</v>
      </c>
      <c r="F206">
        <v>1672.300048828125</v>
      </c>
      <c r="G206">
        <v>551</v>
      </c>
      <c r="H206">
        <v>83011</v>
      </c>
      <c r="I206">
        <v>1.1369851120728757E-2</v>
      </c>
      <c r="J206">
        <v>18.800048828125</v>
      </c>
      <c r="K206">
        <v>19.080078125</v>
      </c>
      <c r="L206">
        <v>49834</v>
      </c>
      <c r="M206">
        <v>1613.530029296875</v>
      </c>
      <c r="N206">
        <v>1698.52001953125</v>
      </c>
      <c r="O206">
        <v>1599.9599609375</v>
      </c>
      <c r="P206">
        <v>1637.5299886067708</v>
      </c>
      <c r="Q206">
        <v>1618.760009765625</v>
      </c>
      <c r="R206">
        <v>1698.52001953125</v>
      </c>
      <c r="S206">
        <v>1466.969970703125</v>
      </c>
      <c r="T206">
        <v>1593.5733235677083</v>
      </c>
    </row>
    <row r="207" spans="1:20" x14ac:dyDescent="0.35">
      <c r="A207" s="1">
        <v>45874.42083333333</v>
      </c>
      <c r="B207" s="97" t="s">
        <v>39</v>
      </c>
      <c r="C207">
        <v>1673</v>
      </c>
      <c r="D207">
        <v>1673.4000244140625</v>
      </c>
      <c r="E207">
        <v>1671.0999755859375</v>
      </c>
      <c r="F207">
        <v>1671.300048828125</v>
      </c>
      <c r="G207">
        <v>760</v>
      </c>
      <c r="H207">
        <v>82460</v>
      </c>
      <c r="I207">
        <v>1.0765073376549743E-2</v>
      </c>
      <c r="J207">
        <v>17.800048828125</v>
      </c>
      <c r="K207">
        <v>18.080078125</v>
      </c>
      <c r="L207">
        <v>49834</v>
      </c>
      <c r="M207">
        <v>1613.530029296875</v>
      </c>
      <c r="N207">
        <v>1698.52001953125</v>
      </c>
      <c r="O207">
        <v>1599.9599609375</v>
      </c>
      <c r="P207">
        <v>1637.5299886067708</v>
      </c>
      <c r="Q207">
        <v>1618.760009765625</v>
      </c>
      <c r="R207">
        <v>1698.52001953125</v>
      </c>
      <c r="S207">
        <v>1466.969970703125</v>
      </c>
      <c r="T207">
        <v>1593.5733235677083</v>
      </c>
    </row>
    <row r="208" spans="1:20" x14ac:dyDescent="0.35">
      <c r="A208" s="1">
        <v>45874.420138888891</v>
      </c>
      <c r="B208" s="97" t="s">
        <v>39</v>
      </c>
      <c r="C208">
        <v>1671.300048828125</v>
      </c>
      <c r="D208">
        <v>1672.5</v>
      </c>
      <c r="E208">
        <v>1671</v>
      </c>
      <c r="F208">
        <v>1672.4000244140625</v>
      </c>
      <c r="G208">
        <v>450</v>
      </c>
      <c r="H208">
        <v>81700</v>
      </c>
      <c r="I208">
        <v>1.1430314130065013E-2</v>
      </c>
      <c r="J208">
        <v>18.9000244140625</v>
      </c>
      <c r="K208">
        <v>19.1800537109375</v>
      </c>
      <c r="L208">
        <v>49834</v>
      </c>
      <c r="M208">
        <v>1613.530029296875</v>
      </c>
      <c r="N208">
        <v>1698.52001953125</v>
      </c>
      <c r="O208">
        <v>1599.9599609375</v>
      </c>
      <c r="P208">
        <v>1637.5299886067708</v>
      </c>
      <c r="Q208">
        <v>1618.760009765625</v>
      </c>
      <c r="R208">
        <v>1698.52001953125</v>
      </c>
      <c r="S208">
        <v>1466.969970703125</v>
      </c>
      <c r="T208">
        <v>1593.5733235677083</v>
      </c>
    </row>
    <row r="209" spans="1:20" x14ac:dyDescent="0.35">
      <c r="A209" s="1">
        <v>45874.419444444444</v>
      </c>
      <c r="B209" s="97" t="s">
        <v>39</v>
      </c>
      <c r="C209">
        <v>1672.4000244140625</v>
      </c>
      <c r="D209">
        <v>1673.4000244140625</v>
      </c>
      <c r="E209">
        <v>1670.199951171875</v>
      </c>
      <c r="F209">
        <v>1672.9000244140625</v>
      </c>
      <c r="G209">
        <v>950</v>
      </c>
      <c r="H209">
        <v>81250</v>
      </c>
      <c r="I209">
        <v>1.173270300215452E-2</v>
      </c>
      <c r="J209">
        <v>19.4000244140625</v>
      </c>
      <c r="K209">
        <v>19.6800537109375</v>
      </c>
      <c r="L209">
        <v>49834</v>
      </c>
      <c r="M209">
        <v>1613.530029296875</v>
      </c>
      <c r="N209">
        <v>1698.52001953125</v>
      </c>
      <c r="O209">
        <v>1599.9599609375</v>
      </c>
      <c r="P209">
        <v>1637.5299886067708</v>
      </c>
      <c r="Q209">
        <v>1618.760009765625</v>
      </c>
      <c r="R209">
        <v>1698.52001953125</v>
      </c>
      <c r="S209">
        <v>1466.969970703125</v>
      </c>
      <c r="T209">
        <v>1593.5733235677083</v>
      </c>
    </row>
    <row r="210" spans="1:20" x14ac:dyDescent="0.35">
      <c r="A210" s="1">
        <v>45874.418749999997</v>
      </c>
      <c r="B210" s="97" t="s">
        <v>39</v>
      </c>
      <c r="C210">
        <v>1672.699951171875</v>
      </c>
      <c r="D210">
        <v>1672.9000244140625</v>
      </c>
      <c r="E210">
        <v>1670.0999755859375</v>
      </c>
      <c r="F210">
        <v>1670.0999755859375</v>
      </c>
      <c r="G210">
        <v>1183</v>
      </c>
      <c r="H210">
        <v>80300</v>
      </c>
      <c r="I210">
        <v>1.0039295788289991E-2</v>
      </c>
      <c r="J210">
        <v>16.5999755859375</v>
      </c>
      <c r="K210">
        <v>16.8800048828125</v>
      </c>
      <c r="L210">
        <v>49834</v>
      </c>
      <c r="M210">
        <v>1613.530029296875</v>
      </c>
      <c r="N210">
        <v>1698.52001953125</v>
      </c>
      <c r="O210">
        <v>1599.9599609375</v>
      </c>
      <c r="P210">
        <v>1637.5299886067708</v>
      </c>
      <c r="Q210">
        <v>1618.760009765625</v>
      </c>
      <c r="R210">
        <v>1698.52001953125</v>
      </c>
      <c r="S210">
        <v>1466.969970703125</v>
      </c>
      <c r="T210">
        <v>1593.5733235677083</v>
      </c>
    </row>
    <row r="211" spans="1:20" x14ac:dyDescent="0.35">
      <c r="A211" s="1">
        <v>45874.418055555558</v>
      </c>
      <c r="B211" s="97" t="s">
        <v>39</v>
      </c>
      <c r="C211">
        <v>1670</v>
      </c>
      <c r="D211">
        <v>1671.800048828125</v>
      </c>
      <c r="E211">
        <v>1669.300048828125</v>
      </c>
      <c r="F211">
        <v>1671.699951171875</v>
      </c>
      <c r="G211">
        <v>473</v>
      </c>
      <c r="H211">
        <v>79117</v>
      </c>
      <c r="I211">
        <v>1.1006925413894768E-2</v>
      </c>
      <c r="J211">
        <v>18.199951171875</v>
      </c>
      <c r="K211">
        <v>18.47998046875</v>
      </c>
      <c r="L211">
        <v>49834</v>
      </c>
      <c r="M211">
        <v>1613.530029296875</v>
      </c>
      <c r="N211">
        <v>1698.52001953125</v>
      </c>
      <c r="O211">
        <v>1599.9599609375</v>
      </c>
      <c r="P211">
        <v>1637.5299886067708</v>
      </c>
      <c r="Q211">
        <v>1618.760009765625</v>
      </c>
      <c r="R211">
        <v>1698.52001953125</v>
      </c>
      <c r="S211">
        <v>1466.969970703125</v>
      </c>
      <c r="T211">
        <v>1593.5733235677083</v>
      </c>
    </row>
    <row r="212" spans="1:20" x14ac:dyDescent="0.35">
      <c r="A212" s="1">
        <v>45874.417361111111</v>
      </c>
      <c r="B212" s="97" t="s">
        <v>39</v>
      </c>
      <c r="C212">
        <v>1671.699951171875</v>
      </c>
      <c r="D212">
        <v>1673</v>
      </c>
      <c r="E212">
        <v>1670</v>
      </c>
      <c r="F212">
        <v>1670.5999755859375</v>
      </c>
      <c r="G212">
        <v>1715</v>
      </c>
      <c r="H212">
        <v>78644</v>
      </c>
      <c r="I212">
        <v>1.0341684660379498E-2</v>
      </c>
      <c r="J212">
        <v>17.0999755859375</v>
      </c>
      <c r="K212">
        <v>17.3800048828125</v>
      </c>
      <c r="L212">
        <v>49834</v>
      </c>
      <c r="M212">
        <v>1613.530029296875</v>
      </c>
      <c r="N212">
        <v>1698.52001953125</v>
      </c>
      <c r="O212">
        <v>1599.9599609375</v>
      </c>
      <c r="P212">
        <v>1637.5299886067708</v>
      </c>
      <c r="Q212">
        <v>1618.760009765625</v>
      </c>
      <c r="R212">
        <v>1698.52001953125</v>
      </c>
      <c r="S212">
        <v>1466.969970703125</v>
      </c>
      <c r="T212">
        <v>1593.5733235677083</v>
      </c>
    </row>
    <row r="213" spans="1:20" x14ac:dyDescent="0.35">
      <c r="A213" s="1">
        <v>45874.416666666664</v>
      </c>
      <c r="B213" s="97" t="s">
        <v>39</v>
      </c>
      <c r="C213">
        <v>1670.5999755859375</v>
      </c>
      <c r="D213">
        <v>1671</v>
      </c>
      <c r="E213">
        <v>1669.0999755859375</v>
      </c>
      <c r="F213">
        <v>1670.5</v>
      </c>
      <c r="G213">
        <v>1192</v>
      </c>
      <c r="H213">
        <v>76929</v>
      </c>
      <c r="I213">
        <v>1.0281221651043242E-2</v>
      </c>
      <c r="J213">
        <v>17</v>
      </c>
      <c r="K213">
        <v>17.280029296875</v>
      </c>
      <c r="L213">
        <v>49834</v>
      </c>
      <c r="M213">
        <v>1613.530029296875</v>
      </c>
      <c r="N213">
        <v>1698.52001953125</v>
      </c>
      <c r="O213">
        <v>1599.9599609375</v>
      </c>
      <c r="P213">
        <v>1637.5299886067708</v>
      </c>
      <c r="Q213">
        <v>1618.760009765625</v>
      </c>
      <c r="R213">
        <v>1698.52001953125</v>
      </c>
      <c r="S213">
        <v>1466.969970703125</v>
      </c>
      <c r="T213">
        <v>1593.5733235677083</v>
      </c>
    </row>
    <row r="214" spans="1:20" x14ac:dyDescent="0.35">
      <c r="A214" s="1">
        <v>45874.415972222225</v>
      </c>
      <c r="B214" s="97" t="s">
        <v>39</v>
      </c>
      <c r="C214">
        <v>1670.5</v>
      </c>
      <c r="D214">
        <v>1670.800048828125</v>
      </c>
      <c r="E214">
        <v>1669.0999755859375</v>
      </c>
      <c r="F214">
        <v>1669.300048828125</v>
      </c>
      <c r="G214">
        <v>896</v>
      </c>
      <c r="H214">
        <v>75737</v>
      </c>
      <c r="I214">
        <v>9.5555178881917141E-3</v>
      </c>
      <c r="J214">
        <v>15.800048828125</v>
      </c>
      <c r="K214">
        <v>16.080078125</v>
      </c>
      <c r="L214">
        <v>49834</v>
      </c>
      <c r="M214">
        <v>1613.530029296875</v>
      </c>
      <c r="N214">
        <v>1698.52001953125</v>
      </c>
      <c r="O214">
        <v>1599.9599609375</v>
      </c>
      <c r="P214">
        <v>1637.5299886067708</v>
      </c>
      <c r="Q214">
        <v>1618.760009765625</v>
      </c>
      <c r="R214">
        <v>1698.52001953125</v>
      </c>
      <c r="S214">
        <v>1466.969970703125</v>
      </c>
      <c r="T214">
        <v>1593.5733235677083</v>
      </c>
    </row>
    <row r="215" spans="1:20" x14ac:dyDescent="0.35">
      <c r="A215" s="1">
        <v>45874.415277777778</v>
      </c>
      <c r="B215" s="97" t="s">
        <v>39</v>
      </c>
      <c r="C215">
        <v>1669</v>
      </c>
      <c r="D215">
        <v>1669.4000244140625</v>
      </c>
      <c r="E215">
        <v>1666.5999755859375</v>
      </c>
      <c r="F215">
        <v>1667.699951171875</v>
      </c>
      <c r="G215">
        <v>1141</v>
      </c>
      <c r="H215">
        <v>74841</v>
      </c>
      <c r="I215">
        <v>8.5878144371787125E-3</v>
      </c>
      <c r="J215">
        <v>14.199951171875</v>
      </c>
      <c r="K215">
        <v>14.47998046875</v>
      </c>
      <c r="L215">
        <v>49834</v>
      </c>
      <c r="M215">
        <v>1613.530029296875</v>
      </c>
      <c r="N215">
        <v>1698.52001953125</v>
      </c>
      <c r="O215">
        <v>1599.9599609375</v>
      </c>
      <c r="P215">
        <v>1637.5299886067708</v>
      </c>
      <c r="Q215">
        <v>1618.760009765625</v>
      </c>
      <c r="R215">
        <v>1698.52001953125</v>
      </c>
      <c r="S215">
        <v>1466.969970703125</v>
      </c>
      <c r="T215">
        <v>1593.5733235677083</v>
      </c>
    </row>
    <row r="216" spans="1:20" x14ac:dyDescent="0.35">
      <c r="A216" s="1">
        <v>45874.414583333331</v>
      </c>
      <c r="B216" s="97" t="s">
        <v>39</v>
      </c>
      <c r="C216">
        <v>1667.800048828125</v>
      </c>
      <c r="D216">
        <v>1668.9000244140625</v>
      </c>
      <c r="E216">
        <v>1667.5</v>
      </c>
      <c r="F216">
        <v>1668.4000244140625</v>
      </c>
      <c r="G216">
        <v>539</v>
      </c>
      <c r="H216">
        <v>73700</v>
      </c>
      <c r="I216">
        <v>9.0112031533489574E-3</v>
      </c>
      <c r="J216">
        <v>14.9000244140625</v>
      </c>
      <c r="K216">
        <v>15.1800537109375</v>
      </c>
      <c r="L216">
        <v>49834</v>
      </c>
      <c r="M216">
        <v>1613.530029296875</v>
      </c>
      <c r="N216">
        <v>1698.52001953125</v>
      </c>
      <c r="O216">
        <v>1599.9599609375</v>
      </c>
      <c r="P216">
        <v>1637.5299886067708</v>
      </c>
      <c r="Q216">
        <v>1618.760009765625</v>
      </c>
      <c r="R216">
        <v>1698.52001953125</v>
      </c>
      <c r="S216">
        <v>1466.969970703125</v>
      </c>
      <c r="T216">
        <v>1593.5733235677083</v>
      </c>
    </row>
    <row r="217" spans="1:20" x14ac:dyDescent="0.35">
      <c r="A217" s="1">
        <v>45874.413888888892</v>
      </c>
      <c r="B217" s="97" t="s">
        <v>39</v>
      </c>
      <c r="C217">
        <v>1668.4000244140625</v>
      </c>
      <c r="D217">
        <v>1669.9000244140625</v>
      </c>
      <c r="E217">
        <v>1668</v>
      </c>
      <c r="F217">
        <v>1668.199951171875</v>
      </c>
      <c r="G217">
        <v>378</v>
      </c>
      <c r="H217">
        <v>73161</v>
      </c>
      <c r="I217">
        <v>8.8902033092682197E-3</v>
      </c>
      <c r="J217">
        <v>14.699951171875</v>
      </c>
      <c r="K217">
        <v>14.97998046875</v>
      </c>
      <c r="L217">
        <v>49834</v>
      </c>
      <c r="M217">
        <v>1613.530029296875</v>
      </c>
      <c r="N217">
        <v>1698.52001953125</v>
      </c>
      <c r="O217">
        <v>1599.9599609375</v>
      </c>
      <c r="P217">
        <v>1637.5299886067708</v>
      </c>
      <c r="Q217">
        <v>1618.760009765625</v>
      </c>
      <c r="R217">
        <v>1698.52001953125</v>
      </c>
      <c r="S217">
        <v>1466.969970703125</v>
      </c>
      <c r="T217">
        <v>1593.5733235677083</v>
      </c>
    </row>
    <row r="218" spans="1:20" x14ac:dyDescent="0.35">
      <c r="A218" s="1">
        <v>45874.413194444445</v>
      </c>
      <c r="B218" s="97" t="s">
        <v>39</v>
      </c>
      <c r="C218">
        <v>1668.0999755859375</v>
      </c>
      <c r="D218">
        <v>1669.9000244140625</v>
      </c>
      <c r="E218">
        <v>1667.300048828125</v>
      </c>
      <c r="F218">
        <v>1669.4000244140625</v>
      </c>
      <c r="G218">
        <v>933</v>
      </c>
      <c r="H218">
        <v>72783</v>
      </c>
      <c r="I218">
        <v>9.6159808975279717E-3</v>
      </c>
      <c r="J218">
        <v>15.9000244140625</v>
      </c>
      <c r="K218">
        <v>16.1800537109375</v>
      </c>
      <c r="L218">
        <v>49834</v>
      </c>
      <c r="M218">
        <v>1613.530029296875</v>
      </c>
      <c r="N218">
        <v>1698.52001953125</v>
      </c>
      <c r="O218">
        <v>1599.9599609375</v>
      </c>
      <c r="P218">
        <v>1637.5299886067708</v>
      </c>
      <c r="Q218">
        <v>1618.760009765625</v>
      </c>
      <c r="R218">
        <v>1698.52001953125</v>
      </c>
      <c r="S218">
        <v>1466.969970703125</v>
      </c>
      <c r="T218">
        <v>1593.5733235677083</v>
      </c>
    </row>
    <row r="219" spans="1:20" x14ac:dyDescent="0.35">
      <c r="A219" s="1">
        <v>45874.412499999999</v>
      </c>
      <c r="B219" s="97" t="s">
        <v>39</v>
      </c>
      <c r="C219">
        <v>1669.4000244140625</v>
      </c>
      <c r="D219">
        <v>1670.800048828125</v>
      </c>
      <c r="E219">
        <v>1668.199951171875</v>
      </c>
      <c r="F219">
        <v>1669.199951171875</v>
      </c>
      <c r="G219">
        <v>876</v>
      </c>
      <c r="H219">
        <v>71850</v>
      </c>
      <c r="I219">
        <v>9.4949810534472323E-3</v>
      </c>
      <c r="J219">
        <v>15.699951171875</v>
      </c>
      <c r="K219">
        <v>15.97998046875</v>
      </c>
      <c r="L219">
        <v>49834</v>
      </c>
      <c r="M219">
        <v>1613.530029296875</v>
      </c>
      <c r="N219">
        <v>1698.52001953125</v>
      </c>
      <c r="O219">
        <v>1599.9599609375</v>
      </c>
      <c r="P219">
        <v>1637.5299886067708</v>
      </c>
      <c r="Q219">
        <v>1618.760009765625</v>
      </c>
      <c r="R219">
        <v>1698.52001953125</v>
      </c>
      <c r="S219">
        <v>1466.969970703125</v>
      </c>
      <c r="T219">
        <v>1593.5733235677083</v>
      </c>
    </row>
    <row r="220" spans="1:20" x14ac:dyDescent="0.35">
      <c r="A220" s="1">
        <v>45874.411805555559</v>
      </c>
      <c r="B220" s="97" t="s">
        <v>39</v>
      </c>
      <c r="C220">
        <v>1669.300048828125</v>
      </c>
      <c r="D220">
        <v>1669.800048828125</v>
      </c>
      <c r="E220">
        <v>1667.0999755859375</v>
      </c>
      <c r="F220">
        <v>1667.199951171875</v>
      </c>
      <c r="G220">
        <v>854</v>
      </c>
      <c r="H220">
        <v>70974</v>
      </c>
      <c r="I220">
        <v>8.2854255650892054E-3</v>
      </c>
      <c r="J220">
        <v>13.699951171875</v>
      </c>
      <c r="K220">
        <v>13.97998046875</v>
      </c>
      <c r="L220">
        <v>49834</v>
      </c>
      <c r="M220">
        <v>1613.530029296875</v>
      </c>
      <c r="N220">
        <v>1698.52001953125</v>
      </c>
      <c r="O220">
        <v>1599.9599609375</v>
      </c>
      <c r="P220">
        <v>1637.5299886067708</v>
      </c>
      <c r="Q220">
        <v>1618.760009765625</v>
      </c>
      <c r="R220">
        <v>1698.52001953125</v>
      </c>
      <c r="S220">
        <v>1466.969970703125</v>
      </c>
      <c r="T220">
        <v>1593.5733235677083</v>
      </c>
    </row>
    <row r="221" spans="1:20" x14ac:dyDescent="0.35">
      <c r="A221" s="1">
        <v>45874.411111111112</v>
      </c>
      <c r="B221" s="97" t="s">
        <v>39</v>
      </c>
      <c r="C221">
        <v>1667.5</v>
      </c>
      <c r="D221">
        <v>1667.800048828125</v>
      </c>
      <c r="E221">
        <v>1667</v>
      </c>
      <c r="F221">
        <v>1667.300048828125</v>
      </c>
      <c r="G221">
        <v>618</v>
      </c>
      <c r="H221">
        <v>70120</v>
      </c>
      <c r="I221">
        <v>8.3459623998336854E-3</v>
      </c>
      <c r="J221">
        <v>13.800048828125</v>
      </c>
      <c r="K221">
        <v>14.080078125</v>
      </c>
      <c r="L221">
        <v>49834</v>
      </c>
      <c r="M221">
        <v>1613.530029296875</v>
      </c>
      <c r="N221">
        <v>1698.52001953125</v>
      </c>
      <c r="O221">
        <v>1599.9599609375</v>
      </c>
      <c r="P221">
        <v>1637.5299886067708</v>
      </c>
      <c r="Q221">
        <v>1618.760009765625</v>
      </c>
      <c r="R221">
        <v>1698.52001953125</v>
      </c>
      <c r="S221">
        <v>1466.969970703125</v>
      </c>
      <c r="T221">
        <v>1593.5733235677083</v>
      </c>
    </row>
    <row r="222" spans="1:20" x14ac:dyDescent="0.35">
      <c r="A222" s="1">
        <v>45874.410416666666</v>
      </c>
      <c r="B222" s="97" t="s">
        <v>39</v>
      </c>
      <c r="C222">
        <v>1667.300048828125</v>
      </c>
      <c r="D222">
        <v>1668.699951171875</v>
      </c>
      <c r="E222">
        <v>1667.199951171875</v>
      </c>
      <c r="F222">
        <v>1668.0999755859375</v>
      </c>
      <c r="G222">
        <v>596</v>
      </c>
      <c r="H222">
        <v>69502</v>
      </c>
      <c r="I222">
        <v>8.8297402999319621E-3</v>
      </c>
      <c r="J222">
        <v>14.5999755859375</v>
      </c>
      <c r="K222">
        <v>14.8800048828125</v>
      </c>
      <c r="L222">
        <v>49834</v>
      </c>
      <c r="M222">
        <v>1613.530029296875</v>
      </c>
      <c r="N222">
        <v>1698.52001953125</v>
      </c>
      <c r="O222">
        <v>1599.9599609375</v>
      </c>
      <c r="P222">
        <v>1637.5299886067708</v>
      </c>
      <c r="Q222">
        <v>1618.760009765625</v>
      </c>
      <c r="R222">
        <v>1698.52001953125</v>
      </c>
      <c r="S222">
        <v>1466.969970703125</v>
      </c>
      <c r="T222">
        <v>1593.5733235677083</v>
      </c>
    </row>
    <row r="223" spans="1:20" x14ac:dyDescent="0.35">
      <c r="A223" s="1">
        <v>45874.409722222219</v>
      </c>
      <c r="B223" s="97" t="s">
        <v>39</v>
      </c>
      <c r="C223">
        <v>1668.300048828125</v>
      </c>
      <c r="D223">
        <v>1669</v>
      </c>
      <c r="E223">
        <v>1666.9000244140625</v>
      </c>
      <c r="F223">
        <v>1668.699951171875</v>
      </c>
      <c r="G223">
        <v>1463</v>
      </c>
      <c r="H223">
        <v>68906</v>
      </c>
      <c r="I223">
        <v>9.1925921813577269E-3</v>
      </c>
      <c r="J223">
        <v>15.199951171875</v>
      </c>
      <c r="K223">
        <v>15.47998046875</v>
      </c>
      <c r="L223">
        <v>49834</v>
      </c>
      <c r="M223">
        <v>1613.530029296875</v>
      </c>
      <c r="N223">
        <v>1698.52001953125</v>
      </c>
      <c r="O223">
        <v>1599.9599609375</v>
      </c>
      <c r="P223">
        <v>1637.5299886067708</v>
      </c>
      <c r="Q223">
        <v>1618.760009765625</v>
      </c>
      <c r="R223">
        <v>1698.52001953125</v>
      </c>
      <c r="S223">
        <v>1466.969970703125</v>
      </c>
      <c r="T223">
        <v>1593.5733235677083</v>
      </c>
    </row>
    <row r="224" spans="1:20" x14ac:dyDescent="0.35">
      <c r="A224" s="1">
        <v>45874.40902777778</v>
      </c>
      <c r="B224" s="97" t="s">
        <v>39</v>
      </c>
      <c r="C224">
        <v>1669.300048828125</v>
      </c>
      <c r="D224">
        <v>1671</v>
      </c>
      <c r="E224">
        <v>1668.5</v>
      </c>
      <c r="F224">
        <v>1670.5999755859375</v>
      </c>
      <c r="G224">
        <v>1512</v>
      </c>
      <c r="H224">
        <v>67443</v>
      </c>
      <c r="I224">
        <v>1.0341684660379498E-2</v>
      </c>
      <c r="J224">
        <v>17.0999755859375</v>
      </c>
      <c r="K224">
        <v>17.3800048828125</v>
      </c>
      <c r="L224">
        <v>49834</v>
      </c>
      <c r="M224">
        <v>1613.530029296875</v>
      </c>
      <c r="N224">
        <v>1698.52001953125</v>
      </c>
      <c r="O224">
        <v>1599.9599609375</v>
      </c>
      <c r="P224">
        <v>1637.5299886067708</v>
      </c>
      <c r="Q224">
        <v>1618.760009765625</v>
      </c>
      <c r="R224">
        <v>1698.52001953125</v>
      </c>
      <c r="S224">
        <v>1466.969970703125</v>
      </c>
      <c r="T224">
        <v>1593.5733235677083</v>
      </c>
    </row>
    <row r="225" spans="1:20" x14ac:dyDescent="0.35">
      <c r="A225" s="1">
        <v>45874.408333333333</v>
      </c>
      <c r="B225" s="97" t="s">
        <v>39</v>
      </c>
      <c r="C225">
        <v>1670.9000244140625</v>
      </c>
      <c r="D225">
        <v>1671</v>
      </c>
      <c r="E225">
        <v>1669</v>
      </c>
      <c r="F225">
        <v>1669.300048828125</v>
      </c>
      <c r="G225">
        <v>936</v>
      </c>
      <c r="H225">
        <v>65931</v>
      </c>
      <c r="I225">
        <v>9.5555178881917141E-3</v>
      </c>
      <c r="J225">
        <v>15.800048828125</v>
      </c>
      <c r="K225">
        <v>16.080078125</v>
      </c>
      <c r="L225">
        <v>49834</v>
      </c>
      <c r="M225">
        <v>1613.530029296875</v>
      </c>
      <c r="N225">
        <v>1698.52001953125</v>
      </c>
      <c r="O225">
        <v>1599.9599609375</v>
      </c>
      <c r="P225">
        <v>1637.5299886067708</v>
      </c>
      <c r="Q225">
        <v>1618.760009765625</v>
      </c>
      <c r="R225">
        <v>1698.52001953125</v>
      </c>
      <c r="S225">
        <v>1466.969970703125</v>
      </c>
      <c r="T225">
        <v>1593.5733235677083</v>
      </c>
    </row>
    <row r="226" spans="1:20" x14ac:dyDescent="0.35">
      <c r="A226" s="1">
        <v>45874.407638888886</v>
      </c>
      <c r="B226" s="97" t="s">
        <v>39</v>
      </c>
      <c r="C226">
        <v>1669.0999755859375</v>
      </c>
      <c r="D226">
        <v>1672.300048828125</v>
      </c>
      <c r="E226">
        <v>1669</v>
      </c>
      <c r="F226">
        <v>1672.300048828125</v>
      </c>
      <c r="G226">
        <v>1800</v>
      </c>
      <c r="H226">
        <v>64995</v>
      </c>
      <c r="I226">
        <v>1.1369851120728757E-2</v>
      </c>
      <c r="J226">
        <v>18.800048828125</v>
      </c>
      <c r="K226">
        <v>19.080078125</v>
      </c>
      <c r="L226">
        <v>49834</v>
      </c>
      <c r="M226">
        <v>1613.530029296875</v>
      </c>
      <c r="N226">
        <v>1698.52001953125</v>
      </c>
      <c r="O226">
        <v>1599.9599609375</v>
      </c>
      <c r="P226">
        <v>1637.5299886067708</v>
      </c>
      <c r="Q226">
        <v>1618.760009765625</v>
      </c>
      <c r="R226">
        <v>1698.52001953125</v>
      </c>
      <c r="S226">
        <v>1466.969970703125</v>
      </c>
      <c r="T226">
        <v>1593.5733235677083</v>
      </c>
    </row>
    <row r="227" spans="1:20" x14ac:dyDescent="0.35">
      <c r="A227" s="1">
        <v>45874.406944444447</v>
      </c>
      <c r="B227" s="97" t="s">
        <v>39</v>
      </c>
      <c r="C227">
        <v>1672.300048828125</v>
      </c>
      <c r="D227">
        <v>1673</v>
      </c>
      <c r="E227">
        <v>1672</v>
      </c>
      <c r="F227">
        <v>1672.199951171875</v>
      </c>
      <c r="G227">
        <v>801</v>
      </c>
      <c r="H227">
        <v>63195</v>
      </c>
      <c r="I227">
        <v>1.1309314285984275E-2</v>
      </c>
      <c r="J227">
        <v>18.699951171875</v>
      </c>
      <c r="K227">
        <v>18.97998046875</v>
      </c>
      <c r="L227">
        <v>49834</v>
      </c>
      <c r="M227">
        <v>1613.530029296875</v>
      </c>
      <c r="N227">
        <v>1698.52001953125</v>
      </c>
      <c r="O227">
        <v>1599.9599609375</v>
      </c>
      <c r="P227">
        <v>1637.5299886067708</v>
      </c>
      <c r="Q227">
        <v>1618.760009765625</v>
      </c>
      <c r="R227">
        <v>1698.52001953125</v>
      </c>
      <c r="S227">
        <v>1466.969970703125</v>
      </c>
      <c r="T227">
        <v>1593.5733235677083</v>
      </c>
    </row>
    <row r="228" spans="1:20" x14ac:dyDescent="0.35">
      <c r="A228" s="1">
        <v>45874.40625</v>
      </c>
      <c r="B228" s="97" t="s">
        <v>39</v>
      </c>
      <c r="C228">
        <v>1673</v>
      </c>
      <c r="D228">
        <v>1673.5999755859375</v>
      </c>
      <c r="E228">
        <v>1671.300048828125</v>
      </c>
      <c r="F228">
        <v>1673.199951171875</v>
      </c>
      <c r="G228">
        <v>1400</v>
      </c>
      <c r="H228">
        <v>62394</v>
      </c>
      <c r="I228">
        <v>1.191409203016329E-2</v>
      </c>
      <c r="J228">
        <v>19.699951171875</v>
      </c>
      <c r="K228">
        <v>19.97998046875</v>
      </c>
      <c r="L228">
        <v>49834</v>
      </c>
      <c r="M228">
        <v>1613.530029296875</v>
      </c>
      <c r="N228">
        <v>1698.52001953125</v>
      </c>
      <c r="O228">
        <v>1599.9599609375</v>
      </c>
      <c r="P228">
        <v>1637.5299886067708</v>
      </c>
      <c r="Q228">
        <v>1618.760009765625</v>
      </c>
      <c r="R228">
        <v>1698.52001953125</v>
      </c>
      <c r="S228">
        <v>1466.969970703125</v>
      </c>
      <c r="T228">
        <v>1593.5733235677083</v>
      </c>
    </row>
    <row r="229" spans="1:20" x14ac:dyDescent="0.35">
      <c r="A229" s="1">
        <v>45874.405555555553</v>
      </c>
      <c r="B229" s="97" t="s">
        <v>39</v>
      </c>
      <c r="C229">
        <v>1673.199951171875</v>
      </c>
      <c r="D229">
        <v>1673.699951171875</v>
      </c>
      <c r="E229">
        <v>1670.0999755859375</v>
      </c>
      <c r="F229">
        <v>1670.300048828125</v>
      </c>
      <c r="G229">
        <v>2774</v>
      </c>
      <c r="H229">
        <v>60994</v>
      </c>
      <c r="I229">
        <v>1.0160295632370728E-2</v>
      </c>
      <c r="J229">
        <v>16.800048828125</v>
      </c>
      <c r="K229">
        <v>17.080078125</v>
      </c>
      <c r="L229">
        <v>49834</v>
      </c>
      <c r="M229">
        <v>1613.530029296875</v>
      </c>
      <c r="N229">
        <v>1698.52001953125</v>
      </c>
      <c r="O229">
        <v>1599.9599609375</v>
      </c>
      <c r="P229">
        <v>1637.5299886067708</v>
      </c>
      <c r="Q229">
        <v>1618.760009765625</v>
      </c>
      <c r="R229">
        <v>1698.52001953125</v>
      </c>
      <c r="S229">
        <v>1466.969970703125</v>
      </c>
      <c r="T229">
        <v>1593.5733235677083</v>
      </c>
    </row>
    <row r="230" spans="1:20" x14ac:dyDescent="0.35">
      <c r="A230" s="1">
        <v>45874.404861111114</v>
      </c>
      <c r="B230" s="97" t="s">
        <v>39</v>
      </c>
      <c r="C230">
        <v>1670.300048828125</v>
      </c>
      <c r="D230">
        <v>1671</v>
      </c>
      <c r="E230">
        <v>1668.5999755859375</v>
      </c>
      <c r="F230">
        <v>1669.300048828125</v>
      </c>
      <c r="G230">
        <v>1979</v>
      </c>
      <c r="H230">
        <v>58220</v>
      </c>
      <c r="I230">
        <v>9.5555178881917141E-3</v>
      </c>
      <c r="J230">
        <v>15.800048828125</v>
      </c>
      <c r="K230">
        <v>16.080078125</v>
      </c>
      <c r="L230">
        <v>49834</v>
      </c>
      <c r="M230">
        <v>1613.530029296875</v>
      </c>
      <c r="N230">
        <v>1698.52001953125</v>
      </c>
      <c r="O230">
        <v>1599.9599609375</v>
      </c>
      <c r="P230">
        <v>1637.5299886067708</v>
      </c>
      <c r="Q230">
        <v>1618.760009765625</v>
      </c>
      <c r="R230">
        <v>1698.52001953125</v>
      </c>
      <c r="S230">
        <v>1466.969970703125</v>
      </c>
      <c r="T230">
        <v>1593.5733235677083</v>
      </c>
    </row>
    <row r="231" spans="1:20" x14ac:dyDescent="0.35">
      <c r="A231" s="1">
        <v>45874.404166666667</v>
      </c>
      <c r="B231" s="97" t="s">
        <v>39</v>
      </c>
      <c r="C231">
        <v>1669.5</v>
      </c>
      <c r="D231">
        <v>1669.699951171875</v>
      </c>
      <c r="E231">
        <v>1668.5999755859375</v>
      </c>
      <c r="F231">
        <v>1668.9000244140625</v>
      </c>
      <c r="G231">
        <v>1306</v>
      </c>
      <c r="H231">
        <v>56241</v>
      </c>
      <c r="I231">
        <v>9.3135920254384646E-3</v>
      </c>
      <c r="J231">
        <v>15.4000244140625</v>
      </c>
      <c r="K231">
        <v>15.6800537109375</v>
      </c>
      <c r="L231">
        <v>49834</v>
      </c>
      <c r="M231">
        <v>1613.530029296875</v>
      </c>
      <c r="N231">
        <v>1698.52001953125</v>
      </c>
      <c r="O231">
        <v>1599.9599609375</v>
      </c>
      <c r="P231">
        <v>1637.5299886067708</v>
      </c>
      <c r="Q231">
        <v>1618.760009765625</v>
      </c>
      <c r="R231">
        <v>1698.52001953125</v>
      </c>
      <c r="S231">
        <v>1466.969970703125</v>
      </c>
      <c r="T231">
        <v>1593.5733235677083</v>
      </c>
    </row>
    <row r="232" spans="1:20" x14ac:dyDescent="0.35">
      <c r="A232" s="1">
        <v>45874.40347222222</v>
      </c>
      <c r="B232" s="97" t="s">
        <v>39</v>
      </c>
      <c r="C232">
        <v>1669</v>
      </c>
      <c r="D232">
        <v>1669.0999755859375</v>
      </c>
      <c r="E232">
        <v>1667.199951171875</v>
      </c>
      <c r="F232">
        <v>1667.5</v>
      </c>
      <c r="G232">
        <v>1110</v>
      </c>
      <c r="H232">
        <v>54935</v>
      </c>
      <c r="I232">
        <v>8.466888418506199E-3</v>
      </c>
      <c r="J232">
        <v>14</v>
      </c>
      <c r="K232">
        <v>14.280029296875</v>
      </c>
      <c r="L232">
        <v>49834</v>
      </c>
      <c r="M232">
        <v>1613.530029296875</v>
      </c>
      <c r="N232">
        <v>1698.52001953125</v>
      </c>
      <c r="O232">
        <v>1599.9599609375</v>
      </c>
      <c r="P232">
        <v>1637.5299886067708</v>
      </c>
      <c r="Q232">
        <v>1618.760009765625</v>
      </c>
      <c r="R232">
        <v>1698.52001953125</v>
      </c>
      <c r="S232">
        <v>1466.969970703125</v>
      </c>
      <c r="T232">
        <v>1593.5733235677083</v>
      </c>
    </row>
    <row r="233" spans="1:20" x14ac:dyDescent="0.35">
      <c r="A233" s="1">
        <v>45874.402777777781</v>
      </c>
      <c r="B233" s="97" t="s">
        <v>39</v>
      </c>
      <c r="C233">
        <v>1667.699951171875</v>
      </c>
      <c r="D233">
        <v>1668.800048828125</v>
      </c>
      <c r="E233">
        <v>1667.5</v>
      </c>
      <c r="F233">
        <v>1668.5</v>
      </c>
      <c r="G233">
        <v>886</v>
      </c>
      <c r="H233">
        <v>53825</v>
      </c>
      <c r="I233">
        <v>9.0716661626852133E-3</v>
      </c>
      <c r="J233">
        <v>15</v>
      </c>
      <c r="K233">
        <v>15.280029296875</v>
      </c>
      <c r="L233">
        <v>49834</v>
      </c>
      <c r="M233">
        <v>1613.530029296875</v>
      </c>
      <c r="N233">
        <v>1698.52001953125</v>
      </c>
      <c r="O233">
        <v>1599.9599609375</v>
      </c>
      <c r="P233">
        <v>1637.5299886067708</v>
      </c>
      <c r="Q233">
        <v>1618.760009765625</v>
      </c>
      <c r="R233">
        <v>1698.52001953125</v>
      </c>
      <c r="S233">
        <v>1466.969970703125</v>
      </c>
      <c r="T233">
        <v>1593.5733235677083</v>
      </c>
    </row>
    <row r="234" spans="1:20" x14ac:dyDescent="0.35">
      <c r="A234" s="1">
        <v>45874.402083333334</v>
      </c>
      <c r="B234" s="97" t="s">
        <v>39</v>
      </c>
      <c r="C234">
        <v>1668.5</v>
      </c>
      <c r="D234">
        <v>1669</v>
      </c>
      <c r="E234">
        <v>1668</v>
      </c>
      <c r="F234">
        <v>1668</v>
      </c>
      <c r="G234">
        <v>1152</v>
      </c>
      <c r="H234">
        <v>52939</v>
      </c>
      <c r="I234">
        <v>8.7692772905957062E-3</v>
      </c>
      <c r="J234">
        <v>14.5</v>
      </c>
      <c r="K234">
        <v>14.780029296875</v>
      </c>
      <c r="L234">
        <v>49834</v>
      </c>
      <c r="M234">
        <v>1613.530029296875</v>
      </c>
      <c r="N234">
        <v>1698.52001953125</v>
      </c>
      <c r="O234">
        <v>1599.9599609375</v>
      </c>
      <c r="P234">
        <v>1637.5299886067708</v>
      </c>
      <c r="Q234">
        <v>1618.760009765625</v>
      </c>
      <c r="R234">
        <v>1698.52001953125</v>
      </c>
      <c r="S234">
        <v>1466.969970703125</v>
      </c>
      <c r="T234">
        <v>1593.5733235677083</v>
      </c>
    </row>
    <row r="235" spans="1:20" x14ac:dyDescent="0.35">
      <c r="A235" s="1">
        <v>45874.401388888888</v>
      </c>
      <c r="B235" s="97" t="s">
        <v>39</v>
      </c>
      <c r="C235">
        <v>1668.300048828125</v>
      </c>
      <c r="D235">
        <v>1668.5</v>
      </c>
      <c r="E235">
        <v>1667</v>
      </c>
      <c r="F235">
        <v>1667.699951171875</v>
      </c>
      <c r="G235">
        <v>1046</v>
      </c>
      <c r="H235">
        <v>51787</v>
      </c>
      <c r="I235">
        <v>8.5878144371787125E-3</v>
      </c>
      <c r="J235">
        <v>14.199951171875</v>
      </c>
      <c r="K235">
        <v>14.47998046875</v>
      </c>
      <c r="L235">
        <v>49834</v>
      </c>
      <c r="M235">
        <v>1613.530029296875</v>
      </c>
      <c r="N235">
        <v>1698.52001953125</v>
      </c>
      <c r="O235">
        <v>1599.9599609375</v>
      </c>
      <c r="P235">
        <v>1637.5299886067708</v>
      </c>
      <c r="Q235">
        <v>1618.760009765625</v>
      </c>
      <c r="R235">
        <v>1698.52001953125</v>
      </c>
      <c r="S235">
        <v>1466.969970703125</v>
      </c>
      <c r="T235">
        <v>1593.5733235677083</v>
      </c>
    </row>
    <row r="236" spans="1:20" x14ac:dyDescent="0.35">
      <c r="A236" s="1">
        <v>45874.400694444441</v>
      </c>
      <c r="B236" s="97" t="s">
        <v>39</v>
      </c>
      <c r="C236">
        <v>1667.800048828125</v>
      </c>
      <c r="D236">
        <v>1667.9000244140625</v>
      </c>
      <c r="E236">
        <v>1667</v>
      </c>
      <c r="F236">
        <v>1667.4000244140625</v>
      </c>
      <c r="G236">
        <v>715</v>
      </c>
      <c r="H236">
        <v>50741</v>
      </c>
      <c r="I236">
        <v>8.4064254091699431E-3</v>
      </c>
      <c r="J236">
        <v>13.9000244140625</v>
      </c>
      <c r="K236">
        <v>14.1800537109375</v>
      </c>
      <c r="L236">
        <v>49834</v>
      </c>
      <c r="M236">
        <v>1613.530029296875</v>
      </c>
      <c r="N236">
        <v>1698.52001953125</v>
      </c>
      <c r="O236">
        <v>1599.9599609375</v>
      </c>
      <c r="P236">
        <v>1637.5299886067708</v>
      </c>
      <c r="Q236">
        <v>1618.760009765625</v>
      </c>
      <c r="R236">
        <v>1698.52001953125</v>
      </c>
      <c r="S236">
        <v>1466.969970703125</v>
      </c>
      <c r="T236">
        <v>1593.5733235677083</v>
      </c>
    </row>
    <row r="237" spans="1:20" x14ac:dyDescent="0.35">
      <c r="A237" s="1">
        <v>45874.400000000001</v>
      </c>
      <c r="B237" s="97" t="s">
        <v>39</v>
      </c>
      <c r="C237">
        <v>1667.4000244140625</v>
      </c>
      <c r="D237">
        <v>1667.800048828125</v>
      </c>
      <c r="E237">
        <v>1666.5999755859375</v>
      </c>
      <c r="F237">
        <v>1666.699951171875</v>
      </c>
      <c r="G237">
        <v>1269</v>
      </c>
      <c r="H237">
        <v>50026</v>
      </c>
      <c r="I237">
        <v>7.9830366929996982E-3</v>
      </c>
      <c r="J237">
        <v>13.199951171875</v>
      </c>
      <c r="K237">
        <v>13.47998046875</v>
      </c>
      <c r="L237">
        <v>49834</v>
      </c>
      <c r="M237">
        <v>1613.530029296875</v>
      </c>
      <c r="N237">
        <v>1698.52001953125</v>
      </c>
      <c r="O237">
        <v>1599.9599609375</v>
      </c>
      <c r="P237">
        <v>1637.5299886067708</v>
      </c>
      <c r="Q237">
        <v>1618.760009765625</v>
      </c>
      <c r="R237">
        <v>1698.52001953125</v>
      </c>
      <c r="S237">
        <v>1466.969970703125</v>
      </c>
      <c r="T237">
        <v>1593.5733235677083</v>
      </c>
    </row>
    <row r="238" spans="1:20" x14ac:dyDescent="0.35">
      <c r="A238" s="1">
        <v>45874.399305555555</v>
      </c>
      <c r="B238" s="97" t="s">
        <v>39</v>
      </c>
      <c r="C238">
        <v>1666.800048828125</v>
      </c>
      <c r="D238">
        <v>1666.9000244140625</v>
      </c>
      <c r="E238">
        <v>1666.199951171875</v>
      </c>
      <c r="F238">
        <v>1666.699951171875</v>
      </c>
      <c r="G238">
        <v>724</v>
      </c>
      <c r="H238">
        <v>48757</v>
      </c>
      <c r="I238">
        <v>7.9830366929996982E-3</v>
      </c>
      <c r="J238">
        <v>13.199951171875</v>
      </c>
      <c r="K238">
        <v>13.47998046875</v>
      </c>
      <c r="L238">
        <v>49834</v>
      </c>
      <c r="M238">
        <v>1613.530029296875</v>
      </c>
      <c r="N238">
        <v>1698.52001953125</v>
      </c>
      <c r="O238">
        <v>1599.9599609375</v>
      </c>
      <c r="P238">
        <v>1637.5299886067708</v>
      </c>
      <c r="Q238">
        <v>1618.760009765625</v>
      </c>
      <c r="R238">
        <v>1698.52001953125</v>
      </c>
      <c r="S238">
        <v>1466.969970703125</v>
      </c>
      <c r="T238">
        <v>1593.5733235677083</v>
      </c>
    </row>
    <row r="239" spans="1:20" x14ac:dyDescent="0.35">
      <c r="A239" s="1">
        <v>45874.398611111108</v>
      </c>
      <c r="B239" s="97" t="s">
        <v>39</v>
      </c>
      <c r="C239">
        <v>1666.699951171875</v>
      </c>
      <c r="D239">
        <v>1667</v>
      </c>
      <c r="E239">
        <v>1665</v>
      </c>
      <c r="F239">
        <v>1665.800048828125</v>
      </c>
      <c r="G239">
        <v>1678</v>
      </c>
      <c r="H239">
        <v>48033</v>
      </c>
      <c r="I239">
        <v>7.4387957835651648E-3</v>
      </c>
      <c r="J239">
        <v>12.300048828125</v>
      </c>
      <c r="K239">
        <v>12.580078125</v>
      </c>
      <c r="L239">
        <v>49834</v>
      </c>
      <c r="M239">
        <v>1613.530029296875</v>
      </c>
      <c r="N239">
        <v>1698.52001953125</v>
      </c>
      <c r="O239">
        <v>1599.9599609375</v>
      </c>
      <c r="P239">
        <v>1637.5299886067708</v>
      </c>
      <c r="Q239">
        <v>1618.760009765625</v>
      </c>
      <c r="R239">
        <v>1698.52001953125</v>
      </c>
      <c r="S239">
        <v>1466.969970703125</v>
      </c>
      <c r="T239">
        <v>1593.5733235677083</v>
      </c>
    </row>
    <row r="240" spans="1:20" x14ac:dyDescent="0.35">
      <c r="A240" s="1">
        <v>45874.397916666669</v>
      </c>
      <c r="B240" s="97" t="s">
        <v>39</v>
      </c>
      <c r="C240">
        <v>1665.800048828125</v>
      </c>
      <c r="D240">
        <v>1665.9000244140625</v>
      </c>
      <c r="E240">
        <v>1663</v>
      </c>
      <c r="F240">
        <v>1664</v>
      </c>
      <c r="G240">
        <v>1764</v>
      </c>
      <c r="H240">
        <v>46355</v>
      </c>
      <c r="I240">
        <v>6.3501663138796488E-3</v>
      </c>
      <c r="J240">
        <v>10.5</v>
      </c>
      <c r="K240">
        <v>10.780029296875</v>
      </c>
      <c r="L240">
        <v>49834</v>
      </c>
      <c r="M240">
        <v>1613.530029296875</v>
      </c>
      <c r="N240">
        <v>1698.52001953125</v>
      </c>
      <c r="O240">
        <v>1599.9599609375</v>
      </c>
      <c r="P240">
        <v>1637.5299886067708</v>
      </c>
      <c r="Q240">
        <v>1618.760009765625</v>
      </c>
      <c r="R240">
        <v>1698.52001953125</v>
      </c>
      <c r="S240">
        <v>1466.969970703125</v>
      </c>
      <c r="T240">
        <v>1593.5733235677083</v>
      </c>
    </row>
    <row r="241" spans="1:20" x14ac:dyDescent="0.35">
      <c r="A241" s="1">
        <v>45874.397222222222</v>
      </c>
      <c r="B241" s="97" t="s">
        <v>39</v>
      </c>
      <c r="C241">
        <v>1664.0999755859375</v>
      </c>
      <c r="D241">
        <v>1664.300048828125</v>
      </c>
      <c r="E241">
        <v>1662.5999755859375</v>
      </c>
      <c r="F241">
        <v>1663</v>
      </c>
      <c r="G241">
        <v>879</v>
      </c>
      <c r="H241">
        <v>44591</v>
      </c>
      <c r="I241">
        <v>5.7453885697006353E-3</v>
      </c>
      <c r="J241">
        <v>9.5</v>
      </c>
      <c r="K241">
        <v>9.780029296875</v>
      </c>
      <c r="L241">
        <v>49834</v>
      </c>
      <c r="M241">
        <v>1613.530029296875</v>
      </c>
      <c r="N241">
        <v>1698.52001953125</v>
      </c>
      <c r="O241">
        <v>1599.9599609375</v>
      </c>
      <c r="P241">
        <v>1637.5299886067708</v>
      </c>
      <c r="Q241">
        <v>1618.760009765625</v>
      </c>
      <c r="R241">
        <v>1698.52001953125</v>
      </c>
      <c r="S241">
        <v>1466.969970703125</v>
      </c>
      <c r="T241">
        <v>1593.5733235677083</v>
      </c>
    </row>
    <row r="242" spans="1:20" x14ac:dyDescent="0.35">
      <c r="A242" s="1">
        <v>45874.396527777775</v>
      </c>
      <c r="B242" s="97" t="s">
        <v>39</v>
      </c>
      <c r="C242">
        <v>1662.5</v>
      </c>
      <c r="D242">
        <v>1664.4000244140625</v>
      </c>
      <c r="E242">
        <v>1661.5</v>
      </c>
      <c r="F242">
        <v>1661.699951171875</v>
      </c>
      <c r="G242">
        <v>1722</v>
      </c>
      <c r="H242">
        <v>43712</v>
      </c>
      <c r="I242">
        <v>4.9591479721046265E-3</v>
      </c>
      <c r="J242">
        <v>8.199951171875</v>
      </c>
      <c r="K242">
        <v>8.47998046875</v>
      </c>
      <c r="L242">
        <v>49834</v>
      </c>
      <c r="M242">
        <v>1613.530029296875</v>
      </c>
      <c r="N242">
        <v>1698.52001953125</v>
      </c>
      <c r="O242">
        <v>1599.9599609375</v>
      </c>
      <c r="P242">
        <v>1637.5299886067708</v>
      </c>
      <c r="Q242">
        <v>1618.760009765625</v>
      </c>
      <c r="R242">
        <v>1698.52001953125</v>
      </c>
      <c r="S242">
        <v>1466.969970703125</v>
      </c>
      <c r="T242">
        <v>1593.5733235677083</v>
      </c>
    </row>
    <row r="243" spans="1:20" x14ac:dyDescent="0.35">
      <c r="A243" s="1">
        <v>45874.395833333336</v>
      </c>
      <c r="B243" s="97" t="s">
        <v>39</v>
      </c>
      <c r="C243">
        <v>1661.699951171875</v>
      </c>
      <c r="D243">
        <v>1664.5</v>
      </c>
      <c r="E243">
        <v>1660</v>
      </c>
      <c r="F243">
        <v>1664.4000244140625</v>
      </c>
      <c r="G243">
        <v>3533</v>
      </c>
      <c r="H243">
        <v>41990</v>
      </c>
      <c r="I243">
        <v>6.5920921766329001E-3</v>
      </c>
      <c r="J243">
        <v>10.9000244140625</v>
      </c>
      <c r="K243">
        <v>11.1800537109375</v>
      </c>
      <c r="L243">
        <v>49834</v>
      </c>
      <c r="M243">
        <v>1613.530029296875</v>
      </c>
      <c r="N243">
        <v>1698.52001953125</v>
      </c>
      <c r="O243">
        <v>1599.9599609375</v>
      </c>
      <c r="P243">
        <v>1637.5299886067708</v>
      </c>
      <c r="Q243">
        <v>1618.760009765625</v>
      </c>
      <c r="R243">
        <v>1698.52001953125</v>
      </c>
      <c r="S243">
        <v>1466.969970703125</v>
      </c>
      <c r="T243">
        <v>1593.5733235677083</v>
      </c>
    </row>
    <row r="244" spans="1:20" x14ac:dyDescent="0.35">
      <c r="A244" s="1">
        <v>45874.395138888889</v>
      </c>
      <c r="B244" s="97" t="s">
        <v>39</v>
      </c>
      <c r="C244">
        <v>1664.4000244140625</v>
      </c>
      <c r="D244">
        <v>1665.5999755859375</v>
      </c>
      <c r="E244">
        <v>1664.4000244140625</v>
      </c>
      <c r="F244">
        <v>1665.4000244140625</v>
      </c>
      <c r="G244">
        <v>2044</v>
      </c>
      <c r="H244">
        <v>38457</v>
      </c>
      <c r="I244">
        <v>7.1968699208119144E-3</v>
      </c>
      <c r="J244">
        <v>11.9000244140625</v>
      </c>
      <c r="K244">
        <v>12.1800537109375</v>
      </c>
      <c r="L244">
        <v>49834</v>
      </c>
      <c r="M244">
        <v>1613.530029296875</v>
      </c>
      <c r="N244">
        <v>1698.52001953125</v>
      </c>
      <c r="O244">
        <v>1599.9599609375</v>
      </c>
      <c r="P244">
        <v>1637.5299886067708</v>
      </c>
      <c r="Q244">
        <v>1618.760009765625</v>
      </c>
      <c r="R244">
        <v>1698.52001953125</v>
      </c>
      <c r="S244">
        <v>1466.969970703125</v>
      </c>
      <c r="T244">
        <v>1593.5733235677083</v>
      </c>
    </row>
    <row r="245" spans="1:20" x14ac:dyDescent="0.35">
      <c r="A245" s="1">
        <v>45874.394444444442</v>
      </c>
      <c r="B245" s="97" t="s">
        <v>39</v>
      </c>
      <c r="C245">
        <v>1665.4000244140625</v>
      </c>
      <c r="D245">
        <v>1667</v>
      </c>
      <c r="E245">
        <v>1665.4000244140625</v>
      </c>
      <c r="F245">
        <v>1666</v>
      </c>
      <c r="G245">
        <v>1491</v>
      </c>
      <c r="H245">
        <v>36413</v>
      </c>
      <c r="I245">
        <v>7.5597218022376775E-3</v>
      </c>
      <c r="J245">
        <v>12.5</v>
      </c>
      <c r="K245">
        <v>12.780029296875</v>
      </c>
      <c r="L245">
        <v>49834</v>
      </c>
      <c r="M245">
        <v>1613.530029296875</v>
      </c>
      <c r="N245">
        <v>1698.52001953125</v>
      </c>
      <c r="O245">
        <v>1599.9599609375</v>
      </c>
      <c r="P245">
        <v>1637.5299886067708</v>
      </c>
      <c r="Q245">
        <v>1618.760009765625</v>
      </c>
      <c r="R245">
        <v>1698.52001953125</v>
      </c>
      <c r="S245">
        <v>1466.969970703125</v>
      </c>
      <c r="T245">
        <v>1593.5733235677083</v>
      </c>
    </row>
    <row r="246" spans="1:20" x14ac:dyDescent="0.35">
      <c r="A246" s="1">
        <v>45874.393750000003</v>
      </c>
      <c r="B246" s="97" t="s">
        <v>39</v>
      </c>
      <c r="C246">
        <v>1666</v>
      </c>
      <c r="D246">
        <v>1667.5999755859375</v>
      </c>
      <c r="E246">
        <v>1666</v>
      </c>
      <c r="F246">
        <v>1667.199951171875</v>
      </c>
      <c r="G246">
        <v>1108</v>
      </c>
      <c r="H246">
        <v>34922</v>
      </c>
      <c r="I246">
        <v>8.2854255650892054E-3</v>
      </c>
      <c r="J246">
        <v>13.699951171875</v>
      </c>
      <c r="K246">
        <v>13.97998046875</v>
      </c>
      <c r="L246">
        <v>49834</v>
      </c>
      <c r="M246">
        <v>1613.530029296875</v>
      </c>
      <c r="N246">
        <v>1698.52001953125</v>
      </c>
      <c r="O246">
        <v>1599.9599609375</v>
      </c>
      <c r="P246">
        <v>1637.5299886067708</v>
      </c>
      <c r="Q246">
        <v>1618.760009765625</v>
      </c>
      <c r="R246">
        <v>1698.52001953125</v>
      </c>
      <c r="S246">
        <v>1466.969970703125</v>
      </c>
      <c r="T246">
        <v>1593.5733235677083</v>
      </c>
    </row>
    <row r="247" spans="1:20" x14ac:dyDescent="0.35">
      <c r="A247" s="1">
        <v>45874.393055555556</v>
      </c>
      <c r="B247" s="97" t="s">
        <v>39</v>
      </c>
      <c r="C247">
        <v>1667.199951171875</v>
      </c>
      <c r="D247">
        <v>1668.5</v>
      </c>
      <c r="E247">
        <v>1667</v>
      </c>
      <c r="F247">
        <v>1667.699951171875</v>
      </c>
      <c r="G247">
        <v>592</v>
      </c>
      <c r="H247">
        <v>33814</v>
      </c>
      <c r="I247">
        <v>8.5878144371787125E-3</v>
      </c>
      <c r="J247">
        <v>14.199951171875</v>
      </c>
      <c r="K247">
        <v>14.47998046875</v>
      </c>
      <c r="L247">
        <v>49834</v>
      </c>
      <c r="M247">
        <v>1613.530029296875</v>
      </c>
      <c r="N247">
        <v>1698.52001953125</v>
      </c>
      <c r="O247">
        <v>1599.9599609375</v>
      </c>
      <c r="P247">
        <v>1637.5299886067708</v>
      </c>
      <c r="Q247">
        <v>1618.760009765625</v>
      </c>
      <c r="R247">
        <v>1698.52001953125</v>
      </c>
      <c r="S247">
        <v>1466.969970703125</v>
      </c>
      <c r="T247">
        <v>1593.5733235677083</v>
      </c>
    </row>
    <row r="248" spans="1:20" x14ac:dyDescent="0.35">
      <c r="A248" s="1">
        <v>45874.392361111109</v>
      </c>
      <c r="B248" s="97" t="s">
        <v>39</v>
      </c>
      <c r="C248">
        <v>1667.699951171875</v>
      </c>
      <c r="D248">
        <v>1668.5999755859375</v>
      </c>
      <c r="E248">
        <v>1667.300048828125</v>
      </c>
      <c r="F248">
        <v>1668.5999755859375</v>
      </c>
      <c r="G248">
        <v>980</v>
      </c>
      <c r="H248">
        <v>33222</v>
      </c>
      <c r="I248">
        <v>9.1321291720214692E-3</v>
      </c>
      <c r="J248">
        <v>15.0999755859375</v>
      </c>
      <c r="K248">
        <v>15.3800048828125</v>
      </c>
      <c r="L248">
        <v>49834</v>
      </c>
      <c r="M248">
        <v>1613.530029296875</v>
      </c>
      <c r="N248">
        <v>1698.52001953125</v>
      </c>
      <c r="O248">
        <v>1599.9599609375</v>
      </c>
      <c r="P248">
        <v>1637.5299886067708</v>
      </c>
      <c r="Q248">
        <v>1618.760009765625</v>
      </c>
      <c r="R248">
        <v>1698.52001953125</v>
      </c>
      <c r="S248">
        <v>1466.969970703125</v>
      </c>
      <c r="T248">
        <v>1593.5733235677083</v>
      </c>
    </row>
    <row r="249" spans="1:20" x14ac:dyDescent="0.35">
      <c r="A249" s="1">
        <v>45874.39166666667</v>
      </c>
      <c r="B249" s="97" t="s">
        <v>39</v>
      </c>
      <c r="C249">
        <v>1668.5999755859375</v>
      </c>
      <c r="D249">
        <v>1668.9000244140625</v>
      </c>
      <c r="E249">
        <v>1668.199951171875</v>
      </c>
      <c r="F249">
        <v>1668.4000244140625</v>
      </c>
      <c r="G249">
        <v>325</v>
      </c>
      <c r="H249">
        <v>32242</v>
      </c>
      <c r="I249">
        <v>9.0112031533489574E-3</v>
      </c>
      <c r="J249">
        <v>14.9000244140625</v>
      </c>
      <c r="K249">
        <v>15.1800537109375</v>
      </c>
      <c r="L249">
        <v>49834</v>
      </c>
      <c r="M249">
        <v>1613.530029296875</v>
      </c>
      <c r="N249">
        <v>1698.52001953125</v>
      </c>
      <c r="O249">
        <v>1599.9599609375</v>
      </c>
      <c r="P249">
        <v>1637.5299886067708</v>
      </c>
      <c r="Q249">
        <v>1618.760009765625</v>
      </c>
      <c r="R249">
        <v>1698.52001953125</v>
      </c>
      <c r="S249">
        <v>1466.969970703125</v>
      </c>
      <c r="T249">
        <v>1593.5733235677083</v>
      </c>
    </row>
    <row r="250" spans="1:20" x14ac:dyDescent="0.35">
      <c r="A250" s="1">
        <v>45874.390972222223</v>
      </c>
      <c r="B250" s="97" t="s">
        <v>39</v>
      </c>
      <c r="C250">
        <v>1668.199951171875</v>
      </c>
      <c r="D250">
        <v>1669.800048828125</v>
      </c>
      <c r="E250">
        <v>1668.199951171875</v>
      </c>
      <c r="F250">
        <v>1668.800048828125</v>
      </c>
      <c r="G250">
        <v>587</v>
      </c>
      <c r="H250">
        <v>31917</v>
      </c>
      <c r="I250">
        <v>9.2531290161022069E-3</v>
      </c>
      <c r="J250">
        <v>15.300048828125</v>
      </c>
      <c r="K250">
        <v>15.580078125</v>
      </c>
      <c r="L250">
        <v>49834</v>
      </c>
      <c r="M250">
        <v>1613.530029296875</v>
      </c>
      <c r="N250">
        <v>1698.52001953125</v>
      </c>
      <c r="O250">
        <v>1599.9599609375</v>
      </c>
      <c r="P250">
        <v>1637.5299886067708</v>
      </c>
      <c r="Q250">
        <v>1618.760009765625</v>
      </c>
      <c r="R250">
        <v>1698.52001953125</v>
      </c>
      <c r="S250">
        <v>1466.969970703125</v>
      </c>
      <c r="T250">
        <v>1593.5733235677083</v>
      </c>
    </row>
    <row r="251" spans="1:20" x14ac:dyDescent="0.35">
      <c r="A251" s="1">
        <v>45874.390277777777</v>
      </c>
      <c r="B251" s="97" t="s">
        <v>39</v>
      </c>
      <c r="C251">
        <v>1668.800048828125</v>
      </c>
      <c r="D251">
        <v>1669.800048828125</v>
      </c>
      <c r="E251">
        <v>1668.5</v>
      </c>
      <c r="F251">
        <v>1669.5999755859375</v>
      </c>
      <c r="G251">
        <v>683</v>
      </c>
      <c r="H251">
        <v>31330</v>
      </c>
      <c r="I251">
        <v>9.7369069162004836E-3</v>
      </c>
      <c r="J251">
        <v>16.0999755859375</v>
      </c>
      <c r="K251">
        <v>16.3800048828125</v>
      </c>
      <c r="L251">
        <v>49834</v>
      </c>
      <c r="M251">
        <v>1613.530029296875</v>
      </c>
      <c r="N251">
        <v>1698.52001953125</v>
      </c>
      <c r="O251">
        <v>1599.9599609375</v>
      </c>
      <c r="P251">
        <v>1637.5299886067708</v>
      </c>
      <c r="Q251">
        <v>1618.760009765625</v>
      </c>
      <c r="R251">
        <v>1698.52001953125</v>
      </c>
      <c r="S251">
        <v>1466.969970703125</v>
      </c>
      <c r="T251">
        <v>1593.5733235677083</v>
      </c>
    </row>
    <row r="252" spans="1:20" x14ac:dyDescent="0.35">
      <c r="A252" s="1">
        <v>45874.38958333333</v>
      </c>
      <c r="B252" s="97" t="s">
        <v>39</v>
      </c>
      <c r="C252">
        <v>1669.5999755859375</v>
      </c>
      <c r="D252">
        <v>1669.800048828125</v>
      </c>
      <c r="E252">
        <v>1668.800048828125</v>
      </c>
      <c r="F252">
        <v>1669</v>
      </c>
      <c r="G252">
        <v>758</v>
      </c>
      <c r="H252">
        <v>30647</v>
      </c>
      <c r="I252">
        <v>9.3740550347747205E-3</v>
      </c>
      <c r="J252">
        <v>15.5</v>
      </c>
      <c r="K252">
        <v>15.780029296875</v>
      </c>
      <c r="L252">
        <v>49834</v>
      </c>
      <c r="M252">
        <v>1613.530029296875</v>
      </c>
      <c r="N252">
        <v>1698.52001953125</v>
      </c>
      <c r="O252">
        <v>1599.9599609375</v>
      </c>
      <c r="P252">
        <v>1637.5299886067708</v>
      </c>
      <c r="Q252">
        <v>1618.760009765625</v>
      </c>
      <c r="R252">
        <v>1698.52001953125</v>
      </c>
      <c r="S252">
        <v>1466.969970703125</v>
      </c>
      <c r="T252">
        <v>1593.5733235677083</v>
      </c>
    </row>
    <row r="253" spans="1:20" x14ac:dyDescent="0.35">
      <c r="A253" s="1">
        <v>45874.388888888891</v>
      </c>
      <c r="B253" s="97" t="s">
        <v>39</v>
      </c>
      <c r="C253">
        <v>1669</v>
      </c>
      <c r="D253">
        <v>1669.800048828125</v>
      </c>
      <c r="E253">
        <v>1667.800048828125</v>
      </c>
      <c r="F253">
        <v>1669.4000244140625</v>
      </c>
      <c r="G253">
        <v>1906</v>
      </c>
      <c r="H253">
        <v>29889</v>
      </c>
      <c r="I253">
        <v>9.6159808975279717E-3</v>
      </c>
      <c r="J253">
        <v>15.9000244140625</v>
      </c>
      <c r="K253">
        <v>16.1800537109375</v>
      </c>
      <c r="L253">
        <v>49834</v>
      </c>
      <c r="M253">
        <v>1613.530029296875</v>
      </c>
      <c r="N253">
        <v>1698.52001953125</v>
      </c>
      <c r="O253">
        <v>1599.9599609375</v>
      </c>
      <c r="P253">
        <v>1637.5299886067708</v>
      </c>
      <c r="Q253">
        <v>1618.760009765625</v>
      </c>
      <c r="R253">
        <v>1698.52001953125</v>
      </c>
      <c r="S253">
        <v>1466.969970703125</v>
      </c>
      <c r="T253">
        <v>1593.5733235677083</v>
      </c>
    </row>
    <row r="254" spans="1:20" x14ac:dyDescent="0.35">
      <c r="A254" s="1">
        <v>45874.388194444444</v>
      </c>
      <c r="B254" s="97" t="s">
        <v>39</v>
      </c>
      <c r="C254">
        <v>1669.4000244140625</v>
      </c>
      <c r="D254">
        <v>1670.800048828125</v>
      </c>
      <c r="E254">
        <v>1669.199951171875</v>
      </c>
      <c r="F254">
        <v>1670.800048828125</v>
      </c>
      <c r="G254">
        <v>1271</v>
      </c>
      <c r="H254">
        <v>27983</v>
      </c>
      <c r="I254">
        <v>1.0462684504460236E-2</v>
      </c>
      <c r="J254">
        <v>17.300048828125</v>
      </c>
      <c r="K254">
        <v>17.580078125</v>
      </c>
      <c r="L254">
        <v>49834</v>
      </c>
      <c r="M254">
        <v>1613.530029296875</v>
      </c>
      <c r="N254">
        <v>1698.52001953125</v>
      </c>
      <c r="O254">
        <v>1599.9599609375</v>
      </c>
      <c r="P254">
        <v>1637.5299886067708</v>
      </c>
      <c r="Q254">
        <v>1618.760009765625</v>
      </c>
      <c r="R254">
        <v>1698.52001953125</v>
      </c>
      <c r="S254">
        <v>1466.969970703125</v>
      </c>
      <c r="T254">
        <v>1593.5733235677083</v>
      </c>
    </row>
    <row r="255" spans="1:20" x14ac:dyDescent="0.35">
      <c r="A255" s="1">
        <v>45874.387499999997</v>
      </c>
      <c r="B255" s="97" t="s">
        <v>39</v>
      </c>
      <c r="C255">
        <v>1670.699951171875</v>
      </c>
      <c r="D255">
        <v>1671</v>
      </c>
      <c r="E255">
        <v>1669.0999755859375</v>
      </c>
      <c r="F255">
        <v>1670</v>
      </c>
      <c r="G255">
        <v>1342</v>
      </c>
      <c r="H255">
        <v>26712</v>
      </c>
      <c r="I255">
        <v>9.9788327789537348E-3</v>
      </c>
      <c r="J255">
        <v>16.5</v>
      </c>
      <c r="K255">
        <v>16.780029296875</v>
      </c>
      <c r="L255">
        <v>49834</v>
      </c>
      <c r="M255">
        <v>1613.530029296875</v>
      </c>
      <c r="N255">
        <v>1698.52001953125</v>
      </c>
      <c r="O255">
        <v>1599.9599609375</v>
      </c>
      <c r="P255">
        <v>1637.5299886067708</v>
      </c>
      <c r="Q255">
        <v>1618.760009765625</v>
      </c>
      <c r="R255">
        <v>1698.52001953125</v>
      </c>
      <c r="S255">
        <v>1466.969970703125</v>
      </c>
      <c r="T255">
        <v>1593.5733235677083</v>
      </c>
    </row>
    <row r="256" spans="1:20" x14ac:dyDescent="0.35">
      <c r="A256" s="1">
        <v>45874.386805555558</v>
      </c>
      <c r="B256" s="97" t="s">
        <v>39</v>
      </c>
      <c r="C256">
        <v>1670</v>
      </c>
      <c r="D256">
        <v>1670.9000244140625</v>
      </c>
      <c r="E256">
        <v>1668.199951171875</v>
      </c>
      <c r="F256">
        <v>1668.4000244140625</v>
      </c>
      <c r="G256">
        <v>1701</v>
      </c>
      <c r="H256">
        <v>25370</v>
      </c>
      <c r="I256">
        <v>9.0112031533489574E-3</v>
      </c>
      <c r="J256">
        <v>14.9000244140625</v>
      </c>
      <c r="K256">
        <v>15.1800537109375</v>
      </c>
      <c r="L256">
        <v>49834</v>
      </c>
      <c r="M256">
        <v>1613.530029296875</v>
      </c>
      <c r="N256">
        <v>1698.52001953125</v>
      </c>
      <c r="O256">
        <v>1599.9599609375</v>
      </c>
      <c r="P256">
        <v>1637.5299886067708</v>
      </c>
      <c r="Q256">
        <v>1618.760009765625</v>
      </c>
      <c r="R256">
        <v>1698.52001953125</v>
      </c>
      <c r="S256">
        <v>1466.969970703125</v>
      </c>
      <c r="T256">
        <v>1593.5733235677083</v>
      </c>
    </row>
    <row r="257" spans="1:20" x14ac:dyDescent="0.35">
      <c r="A257" s="1">
        <v>45874.386111111111</v>
      </c>
      <c r="B257" s="97" t="s">
        <v>39</v>
      </c>
      <c r="C257">
        <v>1668.199951171875</v>
      </c>
      <c r="D257">
        <v>1668.199951171875</v>
      </c>
      <c r="E257">
        <v>1666.5999755859375</v>
      </c>
      <c r="F257">
        <v>1666.9000244140625</v>
      </c>
      <c r="G257">
        <v>1137</v>
      </c>
      <c r="H257">
        <v>23669</v>
      </c>
      <c r="I257">
        <v>8.1040365370804359E-3</v>
      </c>
      <c r="J257">
        <v>13.4000244140625</v>
      </c>
      <c r="K257">
        <v>13.6800537109375</v>
      </c>
      <c r="L257">
        <v>49834</v>
      </c>
      <c r="M257">
        <v>1613.530029296875</v>
      </c>
      <c r="N257">
        <v>1698.52001953125</v>
      </c>
      <c r="O257">
        <v>1599.9599609375</v>
      </c>
      <c r="P257">
        <v>1637.5299886067708</v>
      </c>
      <c r="Q257">
        <v>1618.760009765625</v>
      </c>
      <c r="R257">
        <v>1698.52001953125</v>
      </c>
      <c r="S257">
        <v>1466.969970703125</v>
      </c>
      <c r="T257">
        <v>1593.5733235677083</v>
      </c>
    </row>
    <row r="258" spans="1:20" x14ac:dyDescent="0.35">
      <c r="A258" s="1">
        <v>45874.385416666664</v>
      </c>
      <c r="B258" s="97" t="s">
        <v>39</v>
      </c>
      <c r="C258">
        <v>1667</v>
      </c>
      <c r="D258">
        <v>1668.9000244140625</v>
      </c>
      <c r="E258">
        <v>1666.4000244140625</v>
      </c>
      <c r="F258">
        <v>1667.300048828125</v>
      </c>
      <c r="G258">
        <v>1994</v>
      </c>
      <c r="H258">
        <v>22532</v>
      </c>
      <c r="I258">
        <v>8.3459623998336854E-3</v>
      </c>
      <c r="J258">
        <v>13.800048828125</v>
      </c>
      <c r="K258">
        <v>14.080078125</v>
      </c>
      <c r="L258">
        <v>49834</v>
      </c>
      <c r="M258">
        <v>1613.530029296875</v>
      </c>
      <c r="N258">
        <v>1698.52001953125</v>
      </c>
      <c r="O258">
        <v>1599.9599609375</v>
      </c>
      <c r="P258">
        <v>1637.5299886067708</v>
      </c>
      <c r="Q258">
        <v>1618.760009765625</v>
      </c>
      <c r="R258">
        <v>1698.52001953125</v>
      </c>
      <c r="S258">
        <v>1466.969970703125</v>
      </c>
      <c r="T258">
        <v>1593.5733235677083</v>
      </c>
    </row>
    <row r="259" spans="1:20" x14ac:dyDescent="0.35">
      <c r="A259" s="1">
        <v>45874.384722222225</v>
      </c>
      <c r="B259" s="97" t="s">
        <v>39</v>
      </c>
      <c r="C259">
        <v>1667.300048828125</v>
      </c>
      <c r="D259">
        <v>1668.800048828125</v>
      </c>
      <c r="E259">
        <v>1667.199951171875</v>
      </c>
      <c r="F259">
        <v>1668</v>
      </c>
      <c r="G259">
        <v>1314</v>
      </c>
      <c r="H259">
        <v>20538</v>
      </c>
      <c r="I259">
        <v>8.7692772905957062E-3</v>
      </c>
      <c r="J259">
        <v>14.5</v>
      </c>
      <c r="K259">
        <v>14.780029296875</v>
      </c>
      <c r="L259">
        <v>49834</v>
      </c>
      <c r="M259">
        <v>1613.530029296875</v>
      </c>
      <c r="N259">
        <v>1698.52001953125</v>
      </c>
      <c r="O259">
        <v>1599.9599609375</v>
      </c>
      <c r="P259">
        <v>1637.5299886067708</v>
      </c>
      <c r="Q259">
        <v>1618.760009765625</v>
      </c>
      <c r="R259">
        <v>1698.52001953125</v>
      </c>
      <c r="S259">
        <v>1466.969970703125</v>
      </c>
      <c r="T259">
        <v>1593.5733235677083</v>
      </c>
    </row>
    <row r="260" spans="1:20" x14ac:dyDescent="0.35">
      <c r="A260" s="1">
        <v>45874.384027777778</v>
      </c>
      <c r="B260" s="97" t="s">
        <v>39</v>
      </c>
      <c r="C260">
        <v>1668</v>
      </c>
      <c r="D260">
        <v>1669.300048828125</v>
      </c>
      <c r="E260">
        <v>1667.5</v>
      </c>
      <c r="F260">
        <v>1668.5999755859375</v>
      </c>
      <c r="G260">
        <v>681</v>
      </c>
      <c r="H260">
        <v>19224</v>
      </c>
      <c r="I260">
        <v>9.1321291720214692E-3</v>
      </c>
      <c r="J260">
        <v>15.0999755859375</v>
      </c>
      <c r="K260">
        <v>15.3800048828125</v>
      </c>
      <c r="L260">
        <v>49834</v>
      </c>
      <c r="M260">
        <v>1613.530029296875</v>
      </c>
      <c r="N260">
        <v>1698.52001953125</v>
      </c>
      <c r="O260">
        <v>1599.9599609375</v>
      </c>
      <c r="P260">
        <v>1637.5299886067708</v>
      </c>
      <c r="Q260">
        <v>1618.760009765625</v>
      </c>
      <c r="R260">
        <v>1698.52001953125</v>
      </c>
      <c r="S260">
        <v>1466.969970703125</v>
      </c>
      <c r="T260">
        <v>1593.5733235677083</v>
      </c>
    </row>
    <row r="261" spans="1:20" x14ac:dyDescent="0.35">
      <c r="A261" s="1">
        <v>45874.383333333331</v>
      </c>
      <c r="B261" s="97" t="s">
        <v>39</v>
      </c>
      <c r="C261">
        <v>1668.5999755859375</v>
      </c>
      <c r="D261">
        <v>1669.9000244140625</v>
      </c>
      <c r="E261">
        <v>1668.5999755859375</v>
      </c>
      <c r="F261">
        <v>1669.0999755859375</v>
      </c>
      <c r="G261">
        <v>951</v>
      </c>
      <c r="H261">
        <v>18543</v>
      </c>
      <c r="I261">
        <v>9.4345180441109764E-3</v>
      </c>
      <c r="J261">
        <v>15.5999755859375</v>
      </c>
      <c r="K261">
        <v>15.8800048828125</v>
      </c>
      <c r="L261">
        <v>49834</v>
      </c>
      <c r="M261">
        <v>1613.530029296875</v>
      </c>
      <c r="N261">
        <v>1698.52001953125</v>
      </c>
      <c r="O261">
        <v>1599.9599609375</v>
      </c>
      <c r="P261">
        <v>1637.5299886067708</v>
      </c>
      <c r="Q261">
        <v>1618.760009765625</v>
      </c>
      <c r="R261">
        <v>1698.52001953125</v>
      </c>
      <c r="S261">
        <v>1466.969970703125</v>
      </c>
      <c r="T261">
        <v>1593.5733235677083</v>
      </c>
    </row>
    <row r="262" spans="1:20" x14ac:dyDescent="0.35">
      <c r="A262" s="1">
        <v>45874.382638888892</v>
      </c>
      <c r="B262" s="97" t="s">
        <v>39</v>
      </c>
      <c r="C262">
        <v>1669</v>
      </c>
      <c r="D262">
        <v>1669.5999755859375</v>
      </c>
      <c r="E262">
        <v>1667.0999755859375</v>
      </c>
      <c r="F262">
        <v>1667.199951171875</v>
      </c>
      <c r="G262">
        <v>1262</v>
      </c>
      <c r="H262">
        <v>17592</v>
      </c>
      <c r="I262">
        <v>8.2854255650892054E-3</v>
      </c>
      <c r="J262">
        <v>13.699951171875</v>
      </c>
      <c r="K262">
        <v>13.97998046875</v>
      </c>
      <c r="L262">
        <v>49834</v>
      </c>
      <c r="M262">
        <v>1613.530029296875</v>
      </c>
      <c r="N262">
        <v>1698.52001953125</v>
      </c>
      <c r="O262">
        <v>1599.9599609375</v>
      </c>
      <c r="P262">
        <v>1637.5299886067708</v>
      </c>
      <c r="Q262">
        <v>1618.760009765625</v>
      </c>
      <c r="R262">
        <v>1698.52001953125</v>
      </c>
      <c r="S262">
        <v>1466.969970703125</v>
      </c>
      <c r="T262">
        <v>1593.5733235677083</v>
      </c>
    </row>
    <row r="263" spans="1:20" x14ac:dyDescent="0.35">
      <c r="A263" s="1">
        <v>45874.381944444445</v>
      </c>
      <c r="B263" s="97" t="s">
        <v>39</v>
      </c>
      <c r="C263">
        <v>1667.0999755859375</v>
      </c>
      <c r="D263">
        <v>1667.4000244140625</v>
      </c>
      <c r="E263">
        <v>1666.0999755859375</v>
      </c>
      <c r="F263">
        <v>1666.699951171875</v>
      </c>
      <c r="G263">
        <v>575</v>
      </c>
      <c r="H263">
        <v>16330</v>
      </c>
      <c r="I263">
        <v>7.9830366929996982E-3</v>
      </c>
      <c r="J263">
        <v>13.199951171875</v>
      </c>
      <c r="K263">
        <v>13.47998046875</v>
      </c>
      <c r="L263">
        <v>49834</v>
      </c>
      <c r="M263">
        <v>1613.530029296875</v>
      </c>
      <c r="N263">
        <v>1698.52001953125</v>
      </c>
      <c r="O263">
        <v>1599.9599609375</v>
      </c>
      <c r="P263">
        <v>1637.5299886067708</v>
      </c>
      <c r="Q263">
        <v>1618.760009765625</v>
      </c>
      <c r="R263">
        <v>1698.52001953125</v>
      </c>
      <c r="S263">
        <v>1466.969970703125</v>
      </c>
      <c r="T263">
        <v>1593.5733235677083</v>
      </c>
    </row>
    <row r="264" spans="1:20" x14ac:dyDescent="0.35">
      <c r="A264" s="1">
        <v>45874.381249999999</v>
      </c>
      <c r="B264" s="97" t="s">
        <v>39</v>
      </c>
      <c r="C264">
        <v>1666.5999755859375</v>
      </c>
      <c r="D264">
        <v>1667.5</v>
      </c>
      <c r="E264">
        <v>1666.0999755859375</v>
      </c>
      <c r="F264">
        <v>1667.5</v>
      </c>
      <c r="G264">
        <v>1029</v>
      </c>
      <c r="H264">
        <v>15755</v>
      </c>
      <c r="I264">
        <v>8.466888418506199E-3</v>
      </c>
      <c r="J264">
        <v>14</v>
      </c>
      <c r="K264">
        <v>14.280029296875</v>
      </c>
      <c r="L264">
        <v>49834</v>
      </c>
      <c r="M264">
        <v>1613.530029296875</v>
      </c>
      <c r="N264">
        <v>1698.52001953125</v>
      </c>
      <c r="O264">
        <v>1599.9599609375</v>
      </c>
      <c r="P264">
        <v>1637.5299886067708</v>
      </c>
      <c r="Q264">
        <v>1618.760009765625</v>
      </c>
      <c r="R264">
        <v>1698.52001953125</v>
      </c>
      <c r="S264">
        <v>1466.969970703125</v>
      </c>
      <c r="T264">
        <v>1593.5733235677083</v>
      </c>
    </row>
    <row r="265" spans="1:20" x14ac:dyDescent="0.35">
      <c r="A265" s="1">
        <v>45874.380555555559</v>
      </c>
      <c r="B265" s="97" t="s">
        <v>39</v>
      </c>
      <c r="C265">
        <v>1667.5</v>
      </c>
      <c r="D265">
        <v>1668.4000244140625</v>
      </c>
      <c r="E265">
        <v>1667</v>
      </c>
      <c r="F265">
        <v>1667.9000244140625</v>
      </c>
      <c r="G265">
        <v>1527</v>
      </c>
      <c r="H265">
        <v>14726</v>
      </c>
      <c r="I265">
        <v>8.7088142812594502E-3</v>
      </c>
      <c r="J265">
        <v>14.4000244140625</v>
      </c>
      <c r="K265">
        <v>14.6800537109375</v>
      </c>
      <c r="L265">
        <v>49834</v>
      </c>
      <c r="M265">
        <v>1613.530029296875</v>
      </c>
      <c r="N265">
        <v>1698.52001953125</v>
      </c>
      <c r="O265">
        <v>1599.9599609375</v>
      </c>
      <c r="P265">
        <v>1637.5299886067708</v>
      </c>
      <c r="Q265">
        <v>1618.760009765625</v>
      </c>
      <c r="R265">
        <v>1698.52001953125</v>
      </c>
      <c r="S265">
        <v>1466.969970703125</v>
      </c>
      <c r="T265">
        <v>1593.5733235677083</v>
      </c>
    </row>
    <row r="266" spans="1:20" x14ac:dyDescent="0.35">
      <c r="A266" s="1">
        <v>45874.379861111112</v>
      </c>
      <c r="B266" s="97" t="s">
        <v>39</v>
      </c>
      <c r="C266">
        <v>1667.9000244140625</v>
      </c>
      <c r="D266">
        <v>1667.9000244140625</v>
      </c>
      <c r="E266">
        <v>1665.4000244140625</v>
      </c>
      <c r="F266">
        <v>1665.4000244140625</v>
      </c>
      <c r="G266">
        <v>1783</v>
      </c>
      <c r="H266">
        <v>13199</v>
      </c>
      <c r="I266">
        <v>7.1968699208119144E-3</v>
      </c>
      <c r="J266">
        <v>11.9000244140625</v>
      </c>
      <c r="K266">
        <v>12.1800537109375</v>
      </c>
      <c r="L266">
        <v>49834</v>
      </c>
      <c r="M266">
        <v>1613.530029296875</v>
      </c>
      <c r="N266">
        <v>1698.52001953125</v>
      </c>
      <c r="O266">
        <v>1599.9599609375</v>
      </c>
      <c r="P266">
        <v>1637.5299886067708</v>
      </c>
      <c r="Q266">
        <v>1618.760009765625</v>
      </c>
      <c r="R266">
        <v>1698.52001953125</v>
      </c>
      <c r="S266">
        <v>1466.969970703125</v>
      </c>
      <c r="T266">
        <v>1593.5733235677083</v>
      </c>
    </row>
    <row r="267" spans="1:20" x14ac:dyDescent="0.35">
      <c r="A267" s="1">
        <v>45874.379166666666</v>
      </c>
      <c r="B267" s="97" t="s">
        <v>39</v>
      </c>
      <c r="C267">
        <v>1665.4000244140625</v>
      </c>
      <c r="D267">
        <v>1666.5</v>
      </c>
      <c r="E267">
        <v>1665.4000244140625</v>
      </c>
      <c r="F267">
        <v>1666.199951171875</v>
      </c>
      <c r="G267">
        <v>627</v>
      </c>
      <c r="H267">
        <v>11416</v>
      </c>
      <c r="I267">
        <v>7.6806478209101902E-3</v>
      </c>
      <c r="J267">
        <v>12.699951171875</v>
      </c>
      <c r="K267">
        <v>12.97998046875</v>
      </c>
      <c r="L267">
        <v>49834</v>
      </c>
      <c r="M267">
        <v>1613.530029296875</v>
      </c>
      <c r="N267">
        <v>1698.52001953125</v>
      </c>
      <c r="O267">
        <v>1599.9599609375</v>
      </c>
      <c r="P267">
        <v>1637.5299886067708</v>
      </c>
      <c r="Q267">
        <v>1618.760009765625</v>
      </c>
      <c r="R267">
        <v>1698.52001953125</v>
      </c>
      <c r="S267">
        <v>1466.969970703125</v>
      </c>
      <c r="T267">
        <v>1593.5733235677083</v>
      </c>
    </row>
    <row r="268" spans="1:20" x14ac:dyDescent="0.35">
      <c r="A268" s="1">
        <v>45874.378472222219</v>
      </c>
      <c r="B268" s="97" t="s">
        <v>39</v>
      </c>
      <c r="C268">
        <v>1666.199951171875</v>
      </c>
      <c r="D268">
        <v>1666.800048828125</v>
      </c>
      <c r="E268">
        <v>1665.0999755859375</v>
      </c>
      <c r="F268">
        <v>1666.5</v>
      </c>
      <c r="G268">
        <v>892</v>
      </c>
      <c r="H268">
        <v>10789</v>
      </c>
      <c r="I268">
        <v>7.8621106743271846E-3</v>
      </c>
      <c r="J268">
        <v>13</v>
      </c>
      <c r="K268">
        <v>13.280029296875</v>
      </c>
      <c r="L268">
        <v>49834</v>
      </c>
      <c r="M268">
        <v>1613.530029296875</v>
      </c>
      <c r="N268">
        <v>1698.52001953125</v>
      </c>
      <c r="O268">
        <v>1599.9599609375</v>
      </c>
      <c r="P268">
        <v>1637.5299886067708</v>
      </c>
      <c r="Q268">
        <v>1618.760009765625</v>
      </c>
      <c r="R268">
        <v>1698.52001953125</v>
      </c>
      <c r="S268">
        <v>1466.969970703125</v>
      </c>
      <c r="T268">
        <v>1593.5733235677083</v>
      </c>
    </row>
    <row r="269" spans="1:20" x14ac:dyDescent="0.35">
      <c r="A269" s="1">
        <v>45874.37777777778</v>
      </c>
      <c r="B269" s="97" t="s">
        <v>39</v>
      </c>
      <c r="C269">
        <v>1666</v>
      </c>
      <c r="D269">
        <v>1667</v>
      </c>
      <c r="E269">
        <v>1666</v>
      </c>
      <c r="F269">
        <v>1666.0999755859375</v>
      </c>
      <c r="G269">
        <v>887</v>
      </c>
      <c r="H269">
        <v>9897</v>
      </c>
      <c r="I269">
        <v>7.6201848115739343E-3</v>
      </c>
      <c r="J269">
        <v>12.5999755859375</v>
      </c>
      <c r="K269">
        <v>12.8800048828125</v>
      </c>
      <c r="L269">
        <v>49834</v>
      </c>
      <c r="M269">
        <v>1613.530029296875</v>
      </c>
      <c r="N269">
        <v>1698.52001953125</v>
      </c>
      <c r="O269">
        <v>1599.9599609375</v>
      </c>
      <c r="P269">
        <v>1637.5299886067708</v>
      </c>
      <c r="Q269">
        <v>1618.760009765625</v>
      </c>
      <c r="R269">
        <v>1698.52001953125</v>
      </c>
      <c r="S269">
        <v>1466.969970703125</v>
      </c>
      <c r="T269">
        <v>1593.5733235677083</v>
      </c>
    </row>
    <row r="270" spans="1:20" x14ac:dyDescent="0.35">
      <c r="A270" s="1">
        <v>45874.377083333333</v>
      </c>
      <c r="B270" s="97" t="s">
        <v>39</v>
      </c>
      <c r="C270">
        <v>1666.0999755859375</v>
      </c>
      <c r="D270">
        <v>1667.699951171875</v>
      </c>
      <c r="E270">
        <v>1665</v>
      </c>
      <c r="F270">
        <v>1665.0999755859375</v>
      </c>
      <c r="G270">
        <v>1365</v>
      </c>
      <c r="H270">
        <v>9010</v>
      </c>
      <c r="I270">
        <v>7.0154070673949199E-3</v>
      </c>
      <c r="J270">
        <v>11.5999755859375</v>
      </c>
      <c r="K270">
        <v>11.8800048828125</v>
      </c>
      <c r="L270">
        <v>49834</v>
      </c>
      <c r="M270">
        <v>1613.530029296875</v>
      </c>
      <c r="N270">
        <v>1698.52001953125</v>
      </c>
      <c r="O270">
        <v>1599.9599609375</v>
      </c>
      <c r="P270">
        <v>1637.5299886067708</v>
      </c>
      <c r="Q270">
        <v>1618.760009765625</v>
      </c>
      <c r="R270">
        <v>1698.52001953125</v>
      </c>
      <c r="S270">
        <v>1466.969970703125</v>
      </c>
      <c r="T270">
        <v>1593.5733235677083</v>
      </c>
    </row>
    <row r="271" spans="1:20" x14ac:dyDescent="0.35">
      <c r="A271" s="1">
        <v>45874.376388888886</v>
      </c>
      <c r="B271" s="97" t="s">
        <v>39</v>
      </c>
      <c r="C271">
        <v>1665.5999755859375</v>
      </c>
      <c r="D271">
        <v>1667</v>
      </c>
      <c r="E271">
        <v>1665</v>
      </c>
      <c r="F271">
        <v>1666</v>
      </c>
      <c r="G271">
        <v>1904</v>
      </c>
      <c r="H271">
        <v>7645</v>
      </c>
      <c r="I271">
        <v>7.5597218022376775E-3</v>
      </c>
      <c r="J271">
        <v>12.5</v>
      </c>
      <c r="K271">
        <v>12.780029296875</v>
      </c>
      <c r="L271">
        <v>49834</v>
      </c>
      <c r="M271">
        <v>1613.530029296875</v>
      </c>
      <c r="N271">
        <v>1698.52001953125</v>
      </c>
      <c r="O271">
        <v>1599.9599609375</v>
      </c>
      <c r="P271">
        <v>1637.5299886067708</v>
      </c>
      <c r="Q271">
        <v>1618.760009765625</v>
      </c>
      <c r="R271">
        <v>1698.52001953125</v>
      </c>
      <c r="S271">
        <v>1466.969970703125</v>
      </c>
      <c r="T271">
        <v>1593.5733235677083</v>
      </c>
    </row>
    <row r="272" spans="1:20" x14ac:dyDescent="0.35">
      <c r="A272" s="1">
        <v>45874.375694444447</v>
      </c>
      <c r="B272" s="97" t="s">
        <v>39</v>
      </c>
      <c r="C272">
        <v>1666</v>
      </c>
      <c r="D272">
        <v>1666.5</v>
      </c>
      <c r="E272">
        <v>1663.5</v>
      </c>
      <c r="F272">
        <v>1663.5</v>
      </c>
      <c r="G272">
        <v>2337</v>
      </c>
      <c r="H272">
        <v>5741</v>
      </c>
      <c r="I272">
        <v>6.0477774417901425E-3</v>
      </c>
      <c r="J272">
        <v>10</v>
      </c>
      <c r="K272">
        <v>10.280029296875</v>
      </c>
      <c r="L272">
        <v>49834</v>
      </c>
      <c r="M272">
        <v>1613.530029296875</v>
      </c>
      <c r="N272">
        <v>1698.52001953125</v>
      </c>
      <c r="O272">
        <v>1599.9599609375</v>
      </c>
      <c r="P272">
        <v>1637.5299886067708</v>
      </c>
      <c r="Q272">
        <v>1618.760009765625</v>
      </c>
      <c r="R272">
        <v>1698.52001953125</v>
      </c>
      <c r="S272">
        <v>1466.969970703125</v>
      </c>
      <c r="T272">
        <v>1593.5733235677083</v>
      </c>
    </row>
    <row r="273" spans="1:20" x14ac:dyDescent="0.35">
      <c r="A273" s="1">
        <v>45874.375</v>
      </c>
      <c r="B273" s="97" t="s">
        <v>39</v>
      </c>
      <c r="C273">
        <v>1663.4000244140625</v>
      </c>
      <c r="D273">
        <v>1664</v>
      </c>
      <c r="E273">
        <v>1661</v>
      </c>
      <c r="F273">
        <v>1661.5</v>
      </c>
      <c r="G273">
        <v>3404</v>
      </c>
      <c r="H273">
        <v>3404</v>
      </c>
      <c r="I273">
        <v>4.8382219534321138E-3</v>
      </c>
      <c r="J273">
        <v>8</v>
      </c>
      <c r="K273">
        <v>8.280029296875</v>
      </c>
      <c r="L273">
        <v>49834</v>
      </c>
      <c r="M273">
        <v>1613.530029296875</v>
      </c>
      <c r="N273">
        <v>1698.52001953125</v>
      </c>
      <c r="O273">
        <v>1599.9599609375</v>
      </c>
      <c r="P273">
        <v>1637.5299886067708</v>
      </c>
      <c r="Q273">
        <v>1618.760009765625</v>
      </c>
      <c r="R273">
        <v>1698.52001953125</v>
      </c>
      <c r="S273">
        <v>1466.969970703125</v>
      </c>
      <c r="T273">
        <v>1593.5733235677083</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F8F26-FBBB-4D7E-8220-8AC68C28DB85}">
  <dimension ref="A1:C7"/>
  <sheetViews>
    <sheetView workbookViewId="0">
      <selection activeCell="H13" sqref="H13"/>
    </sheetView>
  </sheetViews>
  <sheetFormatPr defaultRowHeight="14.5" x14ac:dyDescent="0.35"/>
  <cols>
    <col min="1" max="1" width="8.36328125" bestFit="1" customWidth="1"/>
    <col min="2" max="2" width="15" bestFit="1" customWidth="1"/>
    <col min="3" max="3" width="11.81640625" bestFit="1" customWidth="1"/>
  </cols>
  <sheetData>
    <row r="1" spans="1:3" x14ac:dyDescent="0.35">
      <c r="A1" t="s">
        <v>31</v>
      </c>
      <c r="B1" t="s">
        <v>91</v>
      </c>
      <c r="C1" t="s">
        <v>142</v>
      </c>
    </row>
    <row r="2" spans="1:3" x14ac:dyDescent="0.35">
      <c r="A2" s="97" t="s">
        <v>143</v>
      </c>
      <c r="B2" s="97" t="s">
        <v>144</v>
      </c>
      <c r="C2">
        <v>1347.800048828125</v>
      </c>
    </row>
    <row r="3" spans="1:3" x14ac:dyDescent="0.35">
      <c r="A3" s="97" t="s">
        <v>143</v>
      </c>
      <c r="B3" s="97" t="s">
        <v>145</v>
      </c>
      <c r="C3">
        <v>1347.800048828125</v>
      </c>
    </row>
    <row r="4" spans="1:3" x14ac:dyDescent="0.35">
      <c r="A4" s="97" t="s">
        <v>143</v>
      </c>
      <c r="B4" s="97" t="s">
        <v>146</v>
      </c>
      <c r="C4">
        <v>1351.5</v>
      </c>
    </row>
    <row r="5" spans="1:3" x14ac:dyDescent="0.35">
      <c r="A5" s="97" t="s">
        <v>147</v>
      </c>
      <c r="B5" s="97" t="s">
        <v>148</v>
      </c>
      <c r="C5">
        <v>1334.7666829427083</v>
      </c>
    </row>
    <row r="6" spans="1:3" x14ac:dyDescent="0.35">
      <c r="A6" s="97" t="s">
        <v>147</v>
      </c>
      <c r="B6" s="97" t="s">
        <v>149</v>
      </c>
      <c r="C6">
        <v>1333.300048828125</v>
      </c>
    </row>
    <row r="7" spans="1:3" x14ac:dyDescent="0.35">
      <c r="A7" s="97" t="s">
        <v>147</v>
      </c>
      <c r="B7" s="97" t="s">
        <v>150</v>
      </c>
      <c r="C7">
        <v>1331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6E81-600B-468D-8DDE-F635192864ED}">
  <dimension ref="A1:BE129"/>
  <sheetViews>
    <sheetView view="pageBreakPreview" zoomScale="130" zoomScaleNormal="70" zoomScaleSheetLayoutView="130" workbookViewId="0">
      <selection sqref="A1:A3"/>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3" customWidth="1"/>
    <col min="19" max="19" width="8" customWidth="1"/>
    <col min="20" max="20" width="8" style="53" customWidth="1"/>
    <col min="21" max="21" width="8" customWidth="1"/>
    <col min="22" max="22" width="8" style="53" customWidth="1"/>
    <col min="23" max="23" width="8" customWidth="1"/>
    <col min="24" max="24" width="8" style="53" customWidth="1"/>
    <col min="25" max="25" width="8" customWidth="1"/>
    <col min="26" max="26" width="8" style="53"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269531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7" customWidth="1"/>
    <col min="47" max="47" width="22.1796875" style="37"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409.5" customHeight="1" x14ac:dyDescent="0.35">
      <c r="A1" t="e" vm="1">
        <v>#VALUE!</v>
      </c>
    </row>
    <row r="2" spans="1:17" ht="14.65" customHeight="1" x14ac:dyDescent="0.35">
      <c r="A2" t="str">
        <f>"PHIÊN NGÀY " &amp; daily_8h30_time[[#This Row],[date]]</f>
        <v>PHIÊN NGÀY 05/08/2025</v>
      </c>
      <c r="C2" s="76" t="s">
        <v>72</v>
      </c>
      <c r="D2" s="76"/>
      <c r="E2" s="76"/>
      <c r="F2" s="76"/>
      <c r="G2" s="76"/>
      <c r="H2" s="76"/>
      <c r="P2" s="78"/>
      <c r="Q2" s="78"/>
    </row>
    <row r="3" spans="1:17" ht="14.65" customHeight="1" x14ac:dyDescent="0.35">
      <c r="C3" s="76"/>
      <c r="D3" s="76"/>
      <c r="E3" s="76"/>
      <c r="F3" s="76"/>
      <c r="G3" s="76"/>
      <c r="H3" s="76"/>
      <c r="P3" s="78"/>
      <c r="Q3" s="78"/>
    </row>
    <row r="4" spans="1:17" ht="14" customHeight="1" x14ac:dyDescent="0.35"/>
    <row r="5" spans="1:17" ht="14" customHeight="1" x14ac:dyDescent="0.35">
      <c r="C5" s="11" t="s">
        <v>24</v>
      </c>
      <c r="D5" s="14" t="s">
        <v>47</v>
      </c>
      <c r="E5" s="14" t="s">
        <v>48</v>
      </c>
      <c r="G5" s="11" t="s">
        <v>25</v>
      </c>
      <c r="H5" s="14" t="s">
        <v>47</v>
      </c>
      <c r="I5" s="14" t="s">
        <v>48</v>
      </c>
      <c r="K5" s="11" t="s">
        <v>39</v>
      </c>
      <c r="L5" s="14" t="s">
        <v>47</v>
      </c>
      <c r="M5" s="14" t="s">
        <v>48</v>
      </c>
    </row>
    <row r="6" spans="1:17" ht="14" customHeight="1" x14ac:dyDescent="0.35">
      <c r="C6" s="4">
        <f>daily_8h30_data!K3</f>
        <v>1547.1500244140625</v>
      </c>
      <c r="D6" s="12">
        <f>daily_8h30_data!L3</f>
        <v>18.9600830078125</v>
      </c>
      <c r="E6" s="13">
        <f>daily_8h30_data!M3</f>
        <v>1.2406889022162693E-2</v>
      </c>
      <c r="F6" s="5"/>
      <c r="G6" s="4">
        <f>daily_8h30_data!Q3</f>
        <v>1690.4300537109375</v>
      </c>
      <c r="H6" s="12">
        <f>daily_8h30_data!R3</f>
        <v>37.2100830078125</v>
      </c>
      <c r="I6" s="13">
        <f>daily_8h30_data!S3</f>
        <v>2.2507641854814242E-2</v>
      </c>
      <c r="K6" s="4">
        <f>daily_8h30_data!W3</f>
        <v>1689.5999755859375</v>
      </c>
      <c r="L6" s="12">
        <f>daily_8h30_data!X3</f>
        <v>36.0999755859375</v>
      </c>
      <c r="M6" s="13">
        <f>daily_8h30_data!Y3</f>
        <v>2.1832461799780711E-2</v>
      </c>
    </row>
    <row r="7" spans="1:17" ht="17" customHeight="1" x14ac:dyDescent="0.35"/>
    <row r="8" spans="1:17" ht="17" customHeight="1" x14ac:dyDescent="0.35"/>
    <row r="9" spans="1:17" ht="17" customHeight="1" x14ac:dyDescent="0.35"/>
    <row r="10" spans="1:17" ht="17" customHeight="1" x14ac:dyDescent="0.35"/>
    <row r="11" spans="1:17" ht="17" customHeight="1" x14ac:dyDescent="0.35"/>
    <row r="12" spans="1:17" ht="14" customHeight="1" x14ac:dyDescent="0.35">
      <c r="C12" s="11" t="s">
        <v>22</v>
      </c>
      <c r="D12" s="14" t="s">
        <v>47</v>
      </c>
      <c r="E12" s="14" t="s">
        <v>48</v>
      </c>
      <c r="G12" s="11" t="s">
        <v>23</v>
      </c>
      <c r="H12" s="14" t="s">
        <v>47</v>
      </c>
      <c r="I12" s="14" t="s">
        <v>48</v>
      </c>
      <c r="K12" s="11" t="s">
        <v>21</v>
      </c>
      <c r="L12" s="14" t="s">
        <v>47</v>
      </c>
      <c r="M12" s="14" t="s">
        <v>48</v>
      </c>
    </row>
    <row r="13" spans="1:17" ht="14" customHeight="1" x14ac:dyDescent="0.35">
      <c r="C13" s="4">
        <f>daily_8h30_data!K25</f>
        <v>44173.640625</v>
      </c>
      <c r="D13" s="12">
        <f>daily_8h30_data!L25</f>
        <v>585.0625</v>
      </c>
      <c r="E13" s="13">
        <f>daily_8h30_data!M25</f>
        <v>1.3422380934799083E-2</v>
      </c>
      <c r="G13" s="4">
        <f>daily_8h30_data!Q25</f>
        <v>9147.8896484375</v>
      </c>
      <c r="H13" s="12">
        <f>daily_8h30_data!R25</f>
        <v>19.58984375</v>
      </c>
      <c r="I13" s="13">
        <f>daily_8h30_data!S25</f>
        <v>2.1460561297450553E-3</v>
      </c>
      <c r="K13" s="4">
        <f>daily_8h30_data!W25</f>
        <v>3617.59765625</v>
      </c>
      <c r="L13" s="12">
        <f>daily_8h30_data!X25</f>
        <v>34.288818359375</v>
      </c>
      <c r="M13" s="13">
        <f>daily_8h30_data!Y25</f>
        <v>9.5690379787525259E-3</v>
      </c>
    </row>
    <row r="14" spans="1:17" ht="17" customHeight="1" x14ac:dyDescent="0.35"/>
    <row r="15" spans="1:17" ht="17" customHeight="1" x14ac:dyDescent="0.35"/>
    <row r="16" spans="1:17" ht="17" customHeight="1" x14ac:dyDescent="0.35"/>
    <row r="17" spans="3:26" ht="17" customHeight="1" x14ac:dyDescent="0.35"/>
    <row r="18" spans="3:26" ht="17" customHeight="1" x14ac:dyDescent="0.35"/>
    <row r="19" spans="3:26" ht="14" customHeight="1" x14ac:dyDescent="0.35">
      <c r="C19" s="11" t="s">
        <v>49</v>
      </c>
      <c r="D19" s="14" t="s">
        <v>47</v>
      </c>
      <c r="E19" s="14" t="s">
        <v>48</v>
      </c>
      <c r="G19" s="11" t="s">
        <v>67</v>
      </c>
      <c r="H19" s="14" t="s">
        <v>47</v>
      </c>
      <c r="I19" s="14" t="s">
        <v>48</v>
      </c>
      <c r="K19" s="11" t="s">
        <v>26</v>
      </c>
      <c r="L19" s="14" t="s">
        <v>47</v>
      </c>
      <c r="M19" s="14" t="s">
        <v>48</v>
      </c>
    </row>
    <row r="20" spans="3:26" ht="14" customHeight="1" x14ac:dyDescent="0.35">
      <c r="C20" s="4">
        <f>daily_8h30_data!K47</f>
        <v>3369.708984375</v>
      </c>
      <c r="D20" s="12">
        <f>daily_8h30_data!L47</f>
        <v>-5.369140625</v>
      </c>
      <c r="E20" s="13">
        <f>daily_8h30_data!M47</f>
        <v>-1.5908196569524025E-3</v>
      </c>
      <c r="G20" s="4">
        <f>daily_8h30_data!Q47</f>
        <v>63.770000457763672</v>
      </c>
      <c r="H20" s="12">
        <f>daily_8h30_data!R47</f>
        <v>-9.0000152587890625E-2</v>
      </c>
      <c r="I20" s="13">
        <f>daily_8h30_data!S47</f>
        <v>-1.4093352916959567E-3</v>
      </c>
      <c r="K20" s="4">
        <f>daily_8h30_data!W47</f>
        <v>98.903439374863382</v>
      </c>
      <c r="L20" s="12">
        <f>daily_8h30_data!X47</f>
        <v>0.25041845185339184</v>
      </c>
      <c r="M20" s="13">
        <f>daily_8h30_data!Y47</f>
        <v>2.5383759109498527E-3</v>
      </c>
    </row>
    <row r="21" spans="3:26" ht="17" customHeight="1" x14ac:dyDescent="0.35"/>
    <row r="22" spans="3:26" ht="17" customHeight="1" x14ac:dyDescent="0.35"/>
    <row r="23" spans="3:26" ht="17" customHeight="1" x14ac:dyDescent="0.35">
      <c r="Z23" s="57"/>
    </row>
    <row r="24" spans="3:26" ht="17" customHeight="1" x14ac:dyDescent="0.35">
      <c r="Z24" s="57"/>
    </row>
    <row r="25" spans="3:26" ht="17" customHeight="1" x14ac:dyDescent="0.35"/>
    <row r="26" spans="3:26" ht="17.25" customHeight="1" thickBot="1" x14ac:dyDescent="0.4">
      <c r="C26" s="79" t="str">
        <f>"*Dữ liệu cập nhật lúc " &amp; daily_8h30_time!$A$2 &amp; " ngày " &amp; daily_8h30_time!$B$2</f>
        <v>*Dữ liệu cập nhật lúc 15:00 ngày 05/08/2025</v>
      </c>
      <c r="D26" s="79"/>
      <c r="E26" s="79"/>
      <c r="F26" s="79"/>
      <c r="G26" s="79"/>
      <c r="H26" s="79"/>
      <c r="I26" s="79"/>
      <c r="J26" s="79"/>
      <c r="K26" s="79"/>
      <c r="L26" s="79"/>
      <c r="M26" s="79"/>
      <c r="P26" s="78"/>
      <c r="Q26" s="78"/>
      <c r="R26" s="78"/>
      <c r="S26" s="78"/>
      <c r="T26" s="78"/>
      <c r="U26" s="78"/>
      <c r="V26" s="78"/>
      <c r="W26" s="78"/>
      <c r="X26" s="78"/>
      <c r="Y26" s="78"/>
      <c r="Z26" s="78"/>
    </row>
    <row r="27" spans="3:26" ht="17.149999999999999" customHeight="1" x14ac:dyDescent="0.35">
      <c r="C27" s="80" t="str">
        <f>"BẢN TIN CHÀO BUỔI SÁNG | " &amp; $A$2</f>
        <v>BẢN TIN CHÀO BUỔI SÁNG | PHIÊN NGÀY 05/08/2025</v>
      </c>
      <c r="D27" s="80"/>
      <c r="E27" s="80"/>
      <c r="F27" s="80"/>
      <c r="G27" s="80"/>
      <c r="H27" s="80"/>
      <c r="I27" s="80"/>
      <c r="J27" s="8"/>
      <c r="K27" s="9"/>
      <c r="L27" s="9"/>
      <c r="M27" s="10" t="s">
        <v>45</v>
      </c>
      <c r="P27" s="78"/>
      <c r="Q27" s="78"/>
    </row>
    <row r="28" spans="3:26" ht="14.5" customHeight="1" x14ac:dyDescent="0.35">
      <c r="C28" s="78"/>
      <c r="D28" s="78"/>
      <c r="E28" s="78"/>
      <c r="F28" s="78"/>
      <c r="G28" s="78"/>
      <c r="H28" s="78"/>
      <c r="P28" s="76" t="s">
        <v>92</v>
      </c>
      <c r="Q28" s="76"/>
      <c r="R28" s="76"/>
      <c r="S28" s="76"/>
      <c r="T28" s="76"/>
      <c r="U28" s="76"/>
      <c r="V28" s="55"/>
      <c r="W28" s="3"/>
      <c r="X28" s="55"/>
      <c r="Y28" s="3"/>
    </row>
    <row r="29" spans="3:26" ht="14.5" customHeight="1" x14ac:dyDescent="0.35">
      <c r="C29" s="78"/>
      <c r="D29" s="78"/>
      <c r="E29" s="78"/>
      <c r="F29" s="78"/>
      <c r="G29" s="78"/>
      <c r="H29" s="78"/>
      <c r="P29" s="76"/>
      <c r="Q29" s="76"/>
      <c r="R29" s="76"/>
      <c r="S29" s="76"/>
      <c r="T29" s="76"/>
      <c r="U29" s="76"/>
      <c r="V29" s="55"/>
      <c r="W29" s="3"/>
      <c r="X29" s="55"/>
      <c r="Y29" s="3"/>
    </row>
    <row r="30" spans="3:26" ht="10" customHeight="1" x14ac:dyDescent="0.35"/>
    <row r="31" spans="3:26" ht="175.5" customHeight="1" x14ac:dyDescent="0.35">
      <c r="J31" s="41"/>
    </row>
    <row r="32" spans="3:26" ht="10" customHeight="1" x14ac:dyDescent="0.35">
      <c r="J32" s="41"/>
    </row>
    <row r="33" spans="3:35" ht="15" customHeight="1" x14ac:dyDescent="0.35">
      <c r="P33" s="84" t="s">
        <v>119</v>
      </c>
      <c r="Q33" s="86">
        <f>DATEVALUE(RIGHT(daily_8h30_omo!$B$1, 10))</f>
        <v>45863</v>
      </c>
      <c r="R33" s="86"/>
      <c r="S33" s="86">
        <f>DATEVALUE(RIGHT(daily_8h30_omo!$D$1, 10))</f>
        <v>45866</v>
      </c>
      <c r="T33" s="86"/>
      <c r="U33" s="86">
        <f>DATEVALUE(RIGHT(daily_8h30_omo!$F$1, 10))</f>
        <v>45867</v>
      </c>
      <c r="V33" s="86"/>
      <c r="W33" s="86">
        <f>DATEVALUE(RIGHT(daily_8h30_omo!$H$1, 10))</f>
        <v>45868</v>
      </c>
      <c r="X33" s="86"/>
      <c r="Y33" s="86">
        <f>DATEVALUE(RIGHT(daily_8h30_omo!$J$1, 10))</f>
        <v>45869</v>
      </c>
      <c r="Z33" s="86"/>
    </row>
    <row r="34" spans="3:35" ht="15" customHeight="1" x14ac:dyDescent="0.35">
      <c r="P34" s="84"/>
      <c r="Q34" s="63" t="s">
        <v>108</v>
      </c>
      <c r="R34" s="63" t="s">
        <v>118</v>
      </c>
      <c r="S34" s="63" t="s">
        <v>108</v>
      </c>
      <c r="T34" s="63" t="s">
        <v>118</v>
      </c>
      <c r="U34" s="63" t="s">
        <v>108</v>
      </c>
      <c r="V34" s="63" t="s">
        <v>118</v>
      </c>
      <c r="W34" s="63" t="s">
        <v>108</v>
      </c>
      <c r="X34" s="63" t="s">
        <v>118</v>
      </c>
      <c r="Y34" s="63" t="s">
        <v>108</v>
      </c>
      <c r="Z34" s="63" t="s">
        <v>118</v>
      </c>
    </row>
    <row r="35" spans="3:35" ht="14" customHeight="1" x14ac:dyDescent="0.35">
      <c r="P35" s="64" t="str" cm="1">
        <f t="array" ref="P35:Z43">IF(daily_8h30_omo[] = "", "-", daily_8h30_omo[])</f>
        <v>Tín phiếu 7 ngày</v>
      </c>
      <c r="Q35" s="69" t="str">
        <v>-</v>
      </c>
      <c r="R35" s="70" t="str">
        <v>-</v>
      </c>
      <c r="S35" s="69" t="str">
        <v>-</v>
      </c>
      <c r="T35" s="70" t="str">
        <v>-</v>
      </c>
      <c r="U35" s="69" t="str">
        <v>-</v>
      </c>
      <c r="V35" s="70" t="str">
        <v>-</v>
      </c>
      <c r="W35" s="69" t="str">
        <v>-</v>
      </c>
      <c r="X35" s="70" t="str">
        <v>-</v>
      </c>
      <c r="Y35" s="69" t="str">
        <v>-</v>
      </c>
      <c r="Z35" s="70" t="str">
        <v>-</v>
      </c>
    </row>
    <row r="36" spans="3:35" ht="14" customHeight="1" x14ac:dyDescent="0.35">
      <c r="P36" s="65" t="str">
        <v>Tín phiếu 14 ngày</v>
      </c>
      <c r="Q36" s="71" t="str">
        <v>-</v>
      </c>
      <c r="R36" s="70" t="str">
        <v>-</v>
      </c>
      <c r="S36" s="71" t="str">
        <v>-</v>
      </c>
      <c r="T36" s="70" t="str">
        <v>-</v>
      </c>
      <c r="U36" s="71" t="str">
        <v>-</v>
      </c>
      <c r="V36" s="70" t="str">
        <v>-</v>
      </c>
      <c r="W36" s="71" t="str">
        <v>-</v>
      </c>
      <c r="X36" s="70" t="str">
        <v>-</v>
      </c>
      <c r="Y36" s="71" t="str">
        <v>-</v>
      </c>
      <c r="Z36" s="70" t="str">
        <v>-</v>
      </c>
    </row>
    <row r="37" spans="3:35" ht="14" customHeight="1" x14ac:dyDescent="0.35">
      <c r="J37" s="41"/>
      <c r="P37" s="65" t="str">
        <v>Tín phiếu 28 ngày</v>
      </c>
      <c r="Q37" s="71" t="str">
        <v>-</v>
      </c>
      <c r="R37" s="70" t="str">
        <v>-</v>
      </c>
      <c r="S37" s="71" t="str">
        <v>-</v>
      </c>
      <c r="T37" s="70" t="str">
        <v>-</v>
      </c>
      <c r="U37" s="71" t="str">
        <v>-</v>
      </c>
      <c r="V37" s="70" t="str">
        <v>-</v>
      </c>
      <c r="W37" s="71" t="str">
        <v>-</v>
      </c>
      <c r="X37" s="70" t="str">
        <v>-</v>
      </c>
      <c r="Y37" s="71" t="str">
        <v>-</v>
      </c>
      <c r="Z37" s="70" t="str">
        <v>-</v>
      </c>
    </row>
    <row r="38" spans="3:35" ht="14" customHeight="1" x14ac:dyDescent="0.35">
      <c r="J38" s="41"/>
      <c r="P38" s="65" t="str">
        <v>Reversed Repo 7 ngày</v>
      </c>
      <c r="Q38" s="71">
        <v>0.04</v>
      </c>
      <c r="R38" s="70">
        <v>-12105.21</v>
      </c>
      <c r="S38" s="71">
        <v>0.04</v>
      </c>
      <c r="T38" s="70">
        <v>-2307.9899999999998</v>
      </c>
      <c r="U38" s="71">
        <v>0.04</v>
      </c>
      <c r="V38" s="70">
        <v>0</v>
      </c>
      <c r="W38" s="71">
        <v>0.04</v>
      </c>
      <c r="X38" s="70">
        <v>0</v>
      </c>
      <c r="Y38" s="71">
        <v>0.04</v>
      </c>
      <c r="Z38" s="70">
        <v>-7835.26</v>
      </c>
    </row>
    <row r="39" spans="3:35" ht="14" customHeight="1" x14ac:dyDescent="0.35">
      <c r="J39" s="41"/>
      <c r="P39" s="65" t="str">
        <v>Reversed Repo 14 ngày</v>
      </c>
      <c r="Q39" s="71">
        <v>0.04</v>
      </c>
      <c r="R39" s="70">
        <v>-11132.22</v>
      </c>
      <c r="S39" s="71">
        <v>0.04</v>
      </c>
      <c r="T39" s="70">
        <v>-9675.93</v>
      </c>
      <c r="U39" s="71">
        <v>0.04</v>
      </c>
      <c r="V39" s="70">
        <v>-6630.69</v>
      </c>
      <c r="W39" s="71">
        <v>0.04</v>
      </c>
      <c r="X39" s="70">
        <v>-238.55</v>
      </c>
      <c r="Y39" s="71">
        <v>0.04</v>
      </c>
      <c r="Z39" s="70">
        <v>0</v>
      </c>
      <c r="AD39" s="68"/>
      <c r="AE39" s="68"/>
      <c r="AF39" s="68"/>
      <c r="AG39" s="68"/>
      <c r="AH39" s="68"/>
      <c r="AI39" s="68"/>
    </row>
    <row r="40" spans="3:35" ht="14" customHeight="1" x14ac:dyDescent="0.35">
      <c r="J40" s="41"/>
      <c r="P40" s="65" t="str">
        <v>Reversed Repo 21 ngày</v>
      </c>
      <c r="Q40" s="71" t="str">
        <v>-</v>
      </c>
      <c r="R40" s="70" t="str">
        <v>-</v>
      </c>
      <c r="S40" s="71" t="str">
        <v>-</v>
      </c>
      <c r="T40" s="70" t="str">
        <v>-</v>
      </c>
      <c r="U40" s="71" t="str">
        <v>-</v>
      </c>
      <c r="V40" s="70" t="str">
        <v>-</v>
      </c>
      <c r="W40" s="71" t="str">
        <v>-</v>
      </c>
      <c r="X40" s="70" t="str">
        <v>-</v>
      </c>
      <c r="Y40" s="71" t="str">
        <v>-</v>
      </c>
      <c r="Z40" s="70" t="str">
        <v>-</v>
      </c>
    </row>
    <row r="41" spans="3:35" ht="14" customHeight="1" x14ac:dyDescent="0.35">
      <c r="J41" s="41"/>
      <c r="P41" s="65" t="str">
        <v>Reversed Repo 28 ngày</v>
      </c>
      <c r="Q41" s="71">
        <v>0.04</v>
      </c>
      <c r="R41" s="70">
        <v>-8291.33</v>
      </c>
      <c r="S41" s="71">
        <v>0.04</v>
      </c>
      <c r="T41" s="70">
        <v>-6394.08</v>
      </c>
      <c r="U41" s="71">
        <v>0.04</v>
      </c>
      <c r="V41" s="70">
        <v>-3219.83</v>
      </c>
      <c r="W41" s="71">
        <v>0.04</v>
      </c>
      <c r="X41" s="70">
        <v>-1082.26</v>
      </c>
      <c r="Y41" s="71">
        <v>0.04</v>
      </c>
      <c r="Z41" s="70">
        <v>0</v>
      </c>
      <c r="AC41" s="41"/>
      <c r="AE41" s="41"/>
    </row>
    <row r="42" spans="3:35" ht="14" customHeight="1" x14ac:dyDescent="0.35">
      <c r="J42" s="41"/>
      <c r="P42" s="65" t="str">
        <v>Reversed Repo 35 ngày</v>
      </c>
      <c r="Q42" s="71" t="str">
        <v>-</v>
      </c>
      <c r="R42" s="70" t="str">
        <v>-</v>
      </c>
      <c r="S42" s="71" t="str">
        <v>-</v>
      </c>
      <c r="T42" s="70" t="str">
        <v>-</v>
      </c>
      <c r="U42" s="71" t="str">
        <v>-</v>
      </c>
      <c r="V42" s="70" t="str">
        <v>-</v>
      </c>
      <c r="W42" s="71" t="str">
        <v>-</v>
      </c>
      <c r="X42" s="70" t="str">
        <v>-</v>
      </c>
      <c r="Y42" s="71" t="str">
        <v>-</v>
      </c>
      <c r="Z42" s="70" t="str">
        <v>-</v>
      </c>
      <c r="AE42" s="41"/>
    </row>
    <row r="43" spans="3:35" ht="14" customHeight="1" x14ac:dyDescent="0.35">
      <c r="J43" s="41"/>
      <c r="P43" s="66" t="str">
        <v>Reversed Repo 91 ngày</v>
      </c>
      <c r="Q43" s="72">
        <v>0.04</v>
      </c>
      <c r="R43" s="72">
        <v>0</v>
      </c>
      <c r="S43" s="72">
        <v>0.04</v>
      </c>
      <c r="T43" s="72">
        <v>0</v>
      </c>
      <c r="U43" s="72">
        <v>0.04</v>
      </c>
      <c r="V43" s="72">
        <v>-298.76</v>
      </c>
      <c r="W43" s="72">
        <v>0.04</v>
      </c>
      <c r="X43" s="72">
        <v>-173.04</v>
      </c>
      <c r="Y43" s="72">
        <v>0.04</v>
      </c>
      <c r="Z43" s="72">
        <v>0</v>
      </c>
    </row>
    <row r="44" spans="3:35" ht="17.25" customHeight="1" thickBot="1" x14ac:dyDescent="0.4">
      <c r="C44" s="78"/>
      <c r="D44" s="78"/>
      <c r="E44" s="78"/>
      <c r="F44" s="78"/>
      <c r="G44" s="78"/>
      <c r="H44" s="78"/>
      <c r="I44" s="78"/>
      <c r="J44" s="78"/>
      <c r="K44" s="78"/>
      <c r="L44" s="78"/>
      <c r="M44" s="78"/>
      <c r="P44" s="79" t="str">
        <f>"*Dữ liệu cập nhật lúc " &amp; daily_8h30_time!$A$2 &amp; " ngày " &amp; daily_8h30_time!$B$2</f>
        <v>*Dữ liệu cập nhật lúc 15:00 ngày 05/08/2025</v>
      </c>
      <c r="Q44" s="79"/>
      <c r="R44" s="79"/>
      <c r="S44" s="79"/>
      <c r="T44" s="79"/>
      <c r="U44" s="79"/>
      <c r="V44" s="79"/>
      <c r="W44" s="79"/>
      <c r="X44" s="79"/>
      <c r="Y44" s="79"/>
      <c r="Z44" s="79"/>
    </row>
    <row r="45" spans="3:35" ht="17.149999999999999" customHeight="1" x14ac:dyDescent="0.35">
      <c r="C45" s="78"/>
      <c r="D45" s="78"/>
      <c r="E45" s="78"/>
      <c r="F45" s="78"/>
      <c r="G45" s="78"/>
      <c r="H45" s="78"/>
      <c r="I45" s="78"/>
      <c r="P45" s="80" t="str">
        <f>C27</f>
        <v>BẢN TIN CHÀO BUỔI SÁNG | PHIÊN NGÀY 05/08/2025</v>
      </c>
      <c r="Q45" s="80"/>
      <c r="R45" s="80"/>
      <c r="S45" s="80"/>
      <c r="T45" s="80"/>
      <c r="U45" s="80"/>
      <c r="V45" s="56"/>
      <c r="W45" s="7"/>
      <c r="X45" s="56"/>
      <c r="Y45" s="7"/>
      <c r="Z45" s="58" t="s">
        <v>56</v>
      </c>
    </row>
    <row r="46" spans="3:35" ht="14.5" customHeight="1" x14ac:dyDescent="0.35">
      <c r="P46" s="52"/>
      <c r="Q46" s="52"/>
      <c r="R46" s="54"/>
      <c r="S46" s="52"/>
      <c r="T46" s="54"/>
      <c r="U46" s="52"/>
      <c r="V46" s="54"/>
      <c r="W46" s="52"/>
      <c r="X46" s="54"/>
      <c r="Y46" s="52"/>
      <c r="Z46" s="59"/>
      <c r="AC46" s="76" t="s">
        <v>120</v>
      </c>
      <c r="AD46" s="76"/>
      <c r="AE46" s="67"/>
    </row>
    <row r="47" spans="3:35" ht="14.5" customHeight="1" x14ac:dyDescent="0.35">
      <c r="P47" s="52"/>
      <c r="Q47" s="52"/>
      <c r="R47" s="54"/>
      <c r="S47" s="52"/>
      <c r="T47" s="54"/>
      <c r="U47" s="52"/>
      <c r="V47" s="54"/>
      <c r="W47" s="52"/>
      <c r="X47" s="54"/>
      <c r="Y47" s="52"/>
      <c r="Z47" s="59"/>
      <c r="AC47" s="76"/>
      <c r="AD47" s="76"/>
      <c r="AE47" s="67"/>
    </row>
    <row r="48" spans="3:35" ht="10" customHeight="1" x14ac:dyDescent="0.35">
      <c r="P48" s="52"/>
      <c r="Q48" s="52"/>
      <c r="R48" s="54"/>
      <c r="S48" s="52"/>
      <c r="T48" s="54"/>
      <c r="U48" s="52"/>
      <c r="V48" s="54"/>
      <c r="W48" s="52"/>
      <c r="X48" s="54"/>
      <c r="Y48" s="52"/>
      <c r="Z48" s="59"/>
    </row>
    <row r="49" spans="16:47" ht="17" customHeight="1" x14ac:dyDescent="0.35">
      <c r="P49" s="52"/>
      <c r="Q49" s="52"/>
      <c r="R49" s="54"/>
      <c r="S49" s="52"/>
      <c r="T49" s="54"/>
      <c r="U49" s="52"/>
      <c r="V49" s="54"/>
      <c r="W49" s="52"/>
      <c r="X49" s="54"/>
      <c r="Y49" s="52"/>
      <c r="Z49" s="59"/>
      <c r="AC49" s="44" t="s">
        <v>121</v>
      </c>
      <c r="AE49" s="44" t="s">
        <v>122</v>
      </c>
    </row>
    <row r="50" spans="16:47" ht="173.5" customHeight="1" x14ac:dyDescent="0.35">
      <c r="P50" s="52"/>
      <c r="Q50" s="52"/>
      <c r="R50" s="54"/>
      <c r="S50" s="52"/>
      <c r="T50" s="54"/>
      <c r="U50" s="52"/>
      <c r="V50" s="54"/>
      <c r="W50" s="52"/>
      <c r="X50" s="54"/>
      <c r="Y50" s="52"/>
      <c r="Z50" s="59"/>
    </row>
    <row r="51" spans="16:47" ht="11.5" customHeight="1" x14ac:dyDescent="0.35">
      <c r="P51" s="52"/>
      <c r="Q51" s="52"/>
      <c r="R51" s="54"/>
      <c r="S51" s="52"/>
      <c r="T51" s="54"/>
      <c r="U51" s="52"/>
      <c r="V51" s="54"/>
      <c r="W51" s="52"/>
      <c r="X51" s="54"/>
      <c r="Y51" s="52"/>
      <c r="Z51" s="59"/>
    </row>
    <row r="52" spans="16:47" ht="17" customHeight="1" x14ac:dyDescent="0.35">
      <c r="P52" s="52"/>
      <c r="Q52" s="52"/>
      <c r="R52" s="54"/>
      <c r="S52" s="52"/>
      <c r="T52" s="54"/>
      <c r="U52" s="52"/>
      <c r="V52" s="54"/>
      <c r="W52" s="52"/>
      <c r="X52" s="54"/>
      <c r="Y52" s="52"/>
      <c r="Z52" s="59"/>
      <c r="AC52" s="44" t="s">
        <v>124</v>
      </c>
      <c r="AE52" s="44" t="s">
        <v>123</v>
      </c>
    </row>
    <row r="53" spans="16:47" ht="122" customHeight="1" x14ac:dyDescent="0.35">
      <c r="P53" s="52"/>
      <c r="Q53" s="52"/>
      <c r="R53" s="54"/>
      <c r="S53" s="52"/>
      <c r="T53" s="54"/>
      <c r="U53" s="52"/>
      <c r="V53" s="54"/>
      <c r="W53" s="52"/>
      <c r="Y53" s="52"/>
      <c r="Z53" s="59"/>
    </row>
    <row r="54" spans="16:47" ht="17" customHeight="1" thickBot="1" x14ac:dyDescent="0.4">
      <c r="P54" s="52"/>
      <c r="Q54" s="52"/>
      <c r="R54" s="54"/>
      <c r="S54" s="52"/>
      <c r="T54" s="54"/>
      <c r="U54" s="52"/>
      <c r="V54" s="54"/>
      <c r="W54" s="52"/>
      <c r="X54" s="54"/>
      <c r="Y54" s="52"/>
      <c r="Z54" s="59"/>
      <c r="AC54" s="85" t="str">
        <f>"*Dữ liệu cập nhật lúc " &amp; daily_8h30_time!$A$2 &amp; " ngày " &amp; daily_8h30_time!$B$2</f>
        <v>*Dữ liệu cập nhật lúc 15:00 ngày 05/08/2025</v>
      </c>
      <c r="AD54" s="85"/>
      <c r="AE54" s="85"/>
    </row>
    <row r="55" spans="16:47" ht="17.149999999999999" customHeight="1" x14ac:dyDescent="0.35">
      <c r="P55" s="52"/>
      <c r="Q55" s="52"/>
      <c r="R55" s="54"/>
      <c r="S55" s="52"/>
      <c r="T55" s="54"/>
      <c r="U55" s="52"/>
      <c r="V55" s="54"/>
      <c r="W55" s="52"/>
      <c r="X55" s="54"/>
      <c r="Y55" s="52"/>
      <c r="Z55" s="59"/>
      <c r="AC55" s="40" t="str">
        <f>"BÁO CÁO CHIẾN LƯỢC HÀNG NGÀY | " &amp; $A$2</f>
        <v>BÁO CÁO CHIẾN LƯỢC HÀNG NGÀY | PHIÊN NGÀY 05/08/2025</v>
      </c>
      <c r="AD55" s="10"/>
      <c r="AE55" s="10" t="s">
        <v>125</v>
      </c>
    </row>
    <row r="56" spans="16:47" ht="14.65" customHeight="1" x14ac:dyDescent="0.35">
      <c r="AH56" s="76" t="s">
        <v>51</v>
      </c>
      <c r="AI56" s="76"/>
      <c r="AJ56" s="76"/>
      <c r="AK56" s="76"/>
      <c r="AL56" s="3"/>
      <c r="AM56" s="3"/>
      <c r="AT56" s="76"/>
      <c r="AU56" s="76"/>
    </row>
    <row r="57" spans="16:47" ht="14.65" customHeight="1" x14ac:dyDescent="0.35">
      <c r="AH57" s="76"/>
      <c r="AI57" s="76"/>
      <c r="AJ57" s="76"/>
      <c r="AK57" s="76"/>
      <c r="AL57" s="3"/>
      <c r="AM57" s="3"/>
      <c r="AT57" s="76"/>
      <c r="AU57" s="76"/>
    </row>
    <row r="59" spans="16:47" ht="35" customHeight="1" x14ac:dyDescent="0.35">
      <c r="AH59" s="77" t="e" cm="1" vm="2">
        <f t="array" ref="AH59">_xlfn.IMAGE(TRANSPOSE(_xlfn._xlws.FILTER(daily_8h30_news!S3:S12, daily_8h30_news!L3:L12="o")), "image", 1)</f>
        <v>#VALUE!</v>
      </c>
      <c r="AI59" s="77"/>
      <c r="AJ59" s="77"/>
      <c r="AK59" s="77"/>
      <c r="AL59" s="77"/>
      <c r="AM59" s="75" t="str" cm="1">
        <f t="array" ref="AM59">TRANSPOSE(_xlfn._xlws.FILTER(daily_8h30_news!Q3:Q12, daily_8h30_news!L3:L12="o"))</f>
        <v>Chiều 4/8, NHNN họp với các ngân hàng, bàn giải pháp giảm lãi suất cho vay</v>
      </c>
      <c r="AN59" s="75"/>
      <c r="AO59" s="75"/>
      <c r="AP59" s="75"/>
      <c r="AQ59" s="75"/>
      <c r="AT59" s="77"/>
      <c r="AU59" s="77"/>
    </row>
    <row r="60" spans="16:47" ht="87" customHeight="1" x14ac:dyDescent="0.35">
      <c r="AH60" s="77"/>
      <c r="AI60" s="77"/>
      <c r="AJ60" s="77"/>
      <c r="AK60" s="77"/>
      <c r="AL60" s="77"/>
      <c r="AM60" s="87" t="str" cm="1">
        <f t="array" ref="AM60">TRIM(SUBSTITUTE(TRANSPOSE(_xlfn._xlws.FILTER(daily_8h30_news!R3:R12, daily_8h30_news!L3:L12="o")), CHAR(10), " "))</f>
        <v>Ngân hàng Nhà nước yêu cầu các tổ chức tín dụng ổn định lãi suất tiền gửi, giảm lãi suất cho vay năm 2025. GDP sáu tháng đầu năm 2025 tăng trưởng 7,52%, lạm phát 3,27%. Tín dụng toàn hệ thống tăng 9,8% tính đến 29/7/2025. NHNN nới room tín dụng cho ngân hàng ngày 31/7. Tiết giảm chi phí để giảm lãi suất cho vay là yêu cầu then chốt.</v>
      </c>
      <c r="AN60" s="87"/>
      <c r="AO60" s="87"/>
      <c r="AP60" s="87"/>
      <c r="AQ60" s="87"/>
      <c r="AT60" s="77"/>
      <c r="AU60" s="77"/>
    </row>
    <row r="61" spans="16:47" ht="20" customHeight="1" x14ac:dyDescent="0.35">
      <c r="AH61" s="77"/>
      <c r="AI61" s="77"/>
      <c r="AJ61" s="77"/>
      <c r="AK61" s="77"/>
      <c r="AL61" s="77"/>
      <c r="AM61" s="27" t="s">
        <v>55</v>
      </c>
      <c r="AN61" s="81" t="str" cm="1">
        <f t="array" ref="AN61">TRANSPOSE(_xlfn._xlws.FILTER(daily_8h30_news!O3:O12, daily_8h30_news!L3:L12="o"))</f>
        <v>Tích cực</v>
      </c>
      <c r="AO61" s="81"/>
      <c r="AP61" s="81"/>
      <c r="AQ61" s="81"/>
      <c r="AT61" s="77"/>
      <c r="AU61" s="77"/>
    </row>
    <row r="62" spans="16:47" ht="14" customHeight="1" x14ac:dyDescent="0.35">
      <c r="AI62" s="16"/>
      <c r="AJ62" s="15"/>
      <c r="AK62" s="15"/>
      <c r="AL62" s="15"/>
      <c r="AM62" s="15"/>
      <c r="AN62" s="16"/>
      <c r="AO62" s="15"/>
      <c r="AP62" s="15"/>
      <c r="AQ62" s="15"/>
      <c r="AU62" s="36"/>
    </row>
    <row r="63" spans="16:47" ht="45" customHeight="1" x14ac:dyDescent="0.35">
      <c r="X63" s="21" t="str" cm="1">
        <f t="array" ref="X63:Z63">TRANSPOSE(_xlfn._xlws.FILTER(daily_8h30_news!Q3:Q12, daily_8h30_news!L3:L12="x"))</f>
        <v>Tăng giảm sốc, thanh khoản lập kỷ lục mới, VN-Index may còn trụ đỡ</v>
      </c>
      <c r="Y63" s="21" t="str">
        <v>Thủ tướng: Thích ứng linh hoạt, hiệu quả với tình hình để đạt tăng trưởng 8.3-8.5%</v>
      </c>
      <c r="Z63" s="21" t="str">
        <v>Thủ tướng: Chậm nhất tới 2027 phải thiết kế, chế tạo, kiểm thử một số chíp bán dẫn cần thiết</v>
      </c>
      <c r="AA63" t="s">
        <v>54</v>
      </c>
      <c r="AH63" s="82" t="str">
        <f>X63</f>
        <v>Tăng giảm sốc, thanh khoản lập kỷ lục mới, VN-Index may còn trụ đỡ</v>
      </c>
      <c r="AI63" s="82"/>
      <c r="AJ63" s="22"/>
      <c r="AK63" s="88" t="str">
        <f>Y63</f>
        <v>Thủ tướng: Thích ứng linh hoạt, hiệu quả với tình hình để đạt tăng trưởng 8.3-8.5%</v>
      </c>
      <c r="AL63" s="88"/>
      <c r="AM63" s="88"/>
      <c r="AN63" s="88"/>
      <c r="AO63" s="22"/>
      <c r="AP63" s="82" t="str">
        <f>Z63</f>
        <v>Thủ tướng: Chậm nhất tới 2027 phải thiết kế, chế tạo, kiểm thử một số chíp bán dẫn cần thiết</v>
      </c>
      <c r="AQ63" s="82"/>
      <c r="AT63" s="82"/>
      <c r="AU63" s="82"/>
    </row>
    <row r="64" spans="16:47" ht="112.5" customHeight="1" x14ac:dyDescent="0.35">
      <c r="X64" s="20" t="str" cm="1">
        <f t="array" ref="X64:Z64">TRANSPOSE(_xlfn._xlws.FILTER(daily_8h30_news!R3:R12, daily_8h30_news!L3:L12="x"))</f>
        <v>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v>
      </c>
      <c r="Y64" s="20" t="str">
        <v>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v>
      </c>
      <c r="Z64" s="20" t="str">
        <v>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v>
      </c>
      <c r="AA64" t="s">
        <v>54</v>
      </c>
      <c r="AH64" s="89" t="str">
        <f>X64</f>
        <v>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v>
      </c>
      <c r="AI64" s="89"/>
      <c r="AK64" s="83" t="str">
        <f>Y64</f>
        <v>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v>
      </c>
      <c r="AL64" s="83"/>
      <c r="AM64" s="83"/>
      <c r="AN64" s="83"/>
      <c r="AP64" s="83" t="str">
        <f>Z64</f>
        <v>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v>
      </c>
      <c r="AQ64" s="83"/>
      <c r="AT64" s="78"/>
      <c r="AU64" s="78"/>
    </row>
    <row r="65" spans="24:52" ht="21.4" customHeight="1" x14ac:dyDescent="0.35">
      <c r="X65" s="24" t="str" cm="1">
        <f t="array" ref="X65:Z65">TRANSPOSE(_xlfn._xlws.FILTER(daily_8h30_news!O3:O12, daily_8h30_news!L3:L12="x"))</f>
        <v>Tiêu cực</v>
      </c>
      <c r="Y65" s="24" t="str">
        <v>Tích cực</v>
      </c>
      <c r="Z65" s="24" t="str">
        <v>Tích cực</v>
      </c>
      <c r="AA65" t="s">
        <v>54</v>
      </c>
      <c r="AH65" s="26" t="s">
        <v>55</v>
      </c>
      <c r="AI65" s="25" t="str">
        <f>X65</f>
        <v>Tiêu cực</v>
      </c>
      <c r="AJ65" s="23"/>
      <c r="AK65" s="26" t="s">
        <v>55</v>
      </c>
      <c r="AL65" s="81" t="str">
        <f>Y65</f>
        <v>Tích cực</v>
      </c>
      <c r="AM65" s="81"/>
      <c r="AN65" s="81"/>
      <c r="AO65" s="23"/>
      <c r="AP65" s="26" t="s">
        <v>55</v>
      </c>
      <c r="AQ65" s="81" t="str">
        <f>Z65</f>
        <v>Tích cực</v>
      </c>
      <c r="AR65" s="81"/>
    </row>
    <row r="66" spans="24:52" ht="17.149999999999999" customHeight="1" thickBot="1" x14ac:dyDescent="0.4">
      <c r="X66"/>
      <c r="Z66"/>
      <c r="AJ66" s="23"/>
      <c r="AK66" s="23"/>
      <c r="AL66" s="23"/>
      <c r="AM66" s="23"/>
      <c r="AN66" s="23"/>
      <c r="AO66" s="23"/>
      <c r="AP66" s="23"/>
      <c r="AQ66" s="6" t="str">
        <f>"*Dữ liệu cập nhật lúc " &amp; daily_8h30_time!$A$2 &amp; " ngày " &amp; daily_8h30_time!$B$2</f>
        <v>*Dữ liệu cập nhật lúc 15:00 ngày 05/08/2025</v>
      </c>
      <c r="AR66" s="23"/>
      <c r="AT66" s="78"/>
      <c r="AU66" s="78"/>
      <c r="AW66" s="23"/>
      <c r="AX66" s="23"/>
      <c r="AY66" s="23"/>
      <c r="AZ66" s="23"/>
    </row>
    <row r="67" spans="24:52" ht="17.149999999999999" customHeight="1" x14ac:dyDescent="0.35">
      <c r="X67"/>
      <c r="Z67"/>
      <c r="AH67" s="90" t="str">
        <f>P45</f>
        <v>BẢN TIN CHÀO BUỔI SÁNG | PHIÊN NGÀY 05/08/2025</v>
      </c>
      <c r="AI67" s="90"/>
      <c r="AJ67" s="90"/>
      <c r="AK67" s="90"/>
      <c r="AL67" s="90"/>
      <c r="AM67" s="7"/>
      <c r="AN67" s="9"/>
      <c r="AO67" s="9"/>
      <c r="AP67" s="9"/>
      <c r="AQ67" s="10" t="s">
        <v>59</v>
      </c>
    </row>
    <row r="68" spans="24:52" ht="15" customHeight="1" x14ac:dyDescent="0.35">
      <c r="X68"/>
      <c r="Z68"/>
      <c r="AH68" s="76" t="s">
        <v>57</v>
      </c>
      <c r="AI68" s="76"/>
      <c r="AJ68" s="76"/>
      <c r="AK68" s="76"/>
      <c r="AL68" s="3"/>
      <c r="AM68" s="3"/>
      <c r="AT68" s="78"/>
      <c r="AU68" s="78"/>
    </row>
    <row r="69" spans="24:52" ht="15" customHeight="1" x14ac:dyDescent="0.35">
      <c r="X69"/>
      <c r="Z69"/>
      <c r="AH69" s="76"/>
      <c r="AI69" s="76"/>
      <c r="AJ69" s="76"/>
      <c r="AK69" s="76"/>
      <c r="AL69" s="3"/>
      <c r="AM69" s="3"/>
      <c r="AT69" s="78"/>
      <c r="AU69" s="78"/>
    </row>
    <row r="70" spans="24:52" x14ac:dyDescent="0.35">
      <c r="X70"/>
      <c r="Z70"/>
    </row>
    <row r="71" spans="24:52" ht="36.5" customHeight="1" x14ac:dyDescent="0.35">
      <c r="X71"/>
      <c r="Z71"/>
      <c r="AH71" s="77" t="e" cm="1" vm="3">
        <f t="array" ref="AH71">_xlfn.IMAGE(TRANSPOSE(_xlfn._xlws.FILTER(daily_8h30_news!S15:S24, daily_8h30_news!L15:L24="o")), "image", 1)</f>
        <v>#VALUE!</v>
      </c>
      <c r="AI71" s="77"/>
      <c r="AJ71" s="77"/>
      <c r="AK71" s="77"/>
      <c r="AL71" s="77"/>
      <c r="AM71" s="75" t="str" cm="1">
        <f t="array" ref="AM71">TRANSPOSE(_xlfn._xlws.FILTER(daily_8h30_news!Q15:Q24, daily_8h30_news!L15:L24="o"))</f>
        <v>Ông Trump sẽ công bố thống đốc Fed và lãnh đạo cục thống kê việc làm mới trong vài ngày tới</v>
      </c>
      <c r="AN71" s="75"/>
      <c r="AO71" s="75"/>
      <c r="AP71" s="75"/>
      <c r="AQ71" s="75"/>
      <c r="AT71" s="78"/>
      <c r="AU71" s="78"/>
    </row>
    <row r="72" spans="24:52" ht="86.5" customHeight="1" x14ac:dyDescent="0.35">
      <c r="X72"/>
      <c r="Z72"/>
      <c r="AH72" s="77"/>
      <c r="AI72" s="77"/>
      <c r="AJ72" s="77"/>
      <c r="AK72" s="77"/>
      <c r="AL72" s="77"/>
      <c r="AM72" s="87" t="str" cm="1">
        <f t="array" ref="AM72">TRIM(SUBSTITUTE(TRANSPOSE(_xlfn._xlws.FILTER(daily_8h30_news!R15:R24, daily_8h30_news!L15:L24="o")), CHAR(10), " "))</f>
        <v>Tổng thống Trump sẽ bổ nhiệm thống đốc Fed và chuyên gia thống kê dữ liệu việc làm mới. Quyết định này định hình chương trình nghị sự kinh tế giữa lo ngại tăng trưởng toàn cầu. Ông Trump sa thải Cục trưởng Cục Thống kê Lao động sau báo cáo việc làm yếu. Vị trí trống tại Fed mở ra cơ hội bổ nhiệm người ủng hộ hạ lãi suất sớm. Bloomberg cho rằng ứng viên có thể trở thành chủ tịch Fed sau năm 2026.</v>
      </c>
      <c r="AN72" s="87"/>
      <c r="AO72" s="87"/>
      <c r="AP72" s="87"/>
      <c r="AQ72" s="87"/>
      <c r="AT72" s="78"/>
      <c r="AU72" s="78"/>
    </row>
    <row r="73" spans="24:52" ht="20" customHeight="1" x14ac:dyDescent="0.35">
      <c r="X73"/>
      <c r="Z73"/>
      <c r="AH73" s="77"/>
      <c r="AI73" s="77"/>
      <c r="AJ73" s="77"/>
      <c r="AK73" s="77"/>
      <c r="AL73" s="77"/>
      <c r="AM73" s="27" t="s">
        <v>55</v>
      </c>
      <c r="AN73" s="81" t="str" cm="1">
        <f t="array" ref="AN73">TRANSPOSE(_xlfn._xlws.FILTER(daily_8h30_news!O15:O24, daily_8h30_news!L15:L24="o"))</f>
        <v>Trung lập</v>
      </c>
      <c r="AO73" s="81"/>
      <c r="AP73" s="81"/>
      <c r="AQ73" s="81"/>
      <c r="AT73" s="78"/>
      <c r="AU73" s="78"/>
    </row>
    <row r="74" spans="24:52" ht="14" customHeight="1" x14ac:dyDescent="0.35">
      <c r="X74"/>
      <c r="Z74"/>
      <c r="AI74" s="16"/>
      <c r="AJ74" s="15"/>
      <c r="AK74" s="15"/>
      <c r="AL74" s="15"/>
      <c r="AM74" s="15"/>
      <c r="AN74" s="16"/>
      <c r="AO74" s="15"/>
      <c r="AP74" s="15"/>
      <c r="AQ74" s="15"/>
    </row>
    <row r="75" spans="24:52" ht="36" customHeight="1" x14ac:dyDescent="0.35">
      <c r="X75" s="21" t="str" cm="1">
        <f t="array" ref="X75:Z75">TRANSPOSE(_xlfn._xlws.FILTER(daily_8h30_news!Q15:Q24, daily_8h30_news!L15:L24="x"))</f>
        <v>Quan chức Fed: Thời điểm cắt giảm lãi suất đang đến gần, có thể cần hơn hai đợt giảm</v>
      </c>
      <c r="Y75" s="21" t="str">
        <v>Trung Quốc siết đất hiếm khiến giá vật liệu tăng 60 lần, ngành quốc phòng Mỹ chật vật xoay xở</v>
      </c>
      <c r="Z75" s="21" t="str">
        <v>Báo cáo việc làm tháng 7 của Mỹ ẩn chứa tín hiệu suy thoái</v>
      </c>
      <c r="AH75" s="82" t="str">
        <f>X75</f>
        <v>Quan chức Fed: Thời điểm cắt giảm lãi suất đang đến gần, có thể cần hơn hai đợt giảm</v>
      </c>
      <c r="AI75" s="82"/>
      <c r="AJ75" s="22"/>
      <c r="AK75" s="88" t="str">
        <f>Y75</f>
        <v>Trung Quốc siết đất hiếm khiến giá vật liệu tăng 60 lần, ngành quốc phòng Mỹ chật vật xoay xở</v>
      </c>
      <c r="AL75" s="88"/>
      <c r="AM75" s="88"/>
      <c r="AN75" s="88"/>
      <c r="AO75" s="22"/>
      <c r="AP75" s="82" t="str">
        <f>Z75</f>
        <v>Báo cáo việc làm tháng 7 của Mỹ ẩn chứa tín hiệu suy thoái</v>
      </c>
      <c r="AQ75" s="82"/>
      <c r="AT75" s="78"/>
      <c r="AU75" s="78"/>
    </row>
    <row r="76" spans="24:52" ht="123.5" customHeight="1" x14ac:dyDescent="0.35">
      <c r="X76" s="20" t="str" cm="1">
        <f t="array" ref="X76:Z76">TRANSPOSE(_xlfn._xlws.FILTER(daily_8h30_news!R15:R24, daily_8h30_news!L15:L24="x"))</f>
        <v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v>
      </c>
      <c r="Y76" s="20" t="str">
        <v>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v>
      </c>
      <c r="Z76" s="20" t="str">
        <v>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v>
      </c>
      <c r="AH76" s="83" t="str">
        <f>X76</f>
        <v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v>
      </c>
      <c r="AI76" s="83"/>
      <c r="AK76" s="83" t="str">
        <f>Y76</f>
        <v>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v>
      </c>
      <c r="AL76" s="83"/>
      <c r="AM76" s="83"/>
      <c r="AN76" s="83"/>
      <c r="AP76" s="83" t="str">
        <f>Z76</f>
        <v>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v>
      </c>
      <c r="AQ76" s="83"/>
      <c r="AT76" s="78"/>
      <c r="AU76" s="78"/>
    </row>
    <row r="77" spans="24:52" ht="19.5" customHeight="1" x14ac:dyDescent="0.35">
      <c r="X77" s="24" t="str" cm="1">
        <f t="array" ref="X77:Z77">TRANSPOSE(_xlfn._xlws.FILTER(daily_8h30_news!O15:O24, daily_8h30_news!L15:L24="x"))</f>
        <v>Tích cực</v>
      </c>
      <c r="Y77" s="24" t="str">
        <v>Trung lập</v>
      </c>
      <c r="Z77" s="24" t="str">
        <v>Tiêu cực</v>
      </c>
      <c r="AH77" s="26" t="s">
        <v>55</v>
      </c>
      <c r="AI77" s="25" t="str">
        <f>X77</f>
        <v>Tích cực</v>
      </c>
      <c r="AJ77" s="23"/>
      <c r="AK77" s="26" t="s">
        <v>55</v>
      </c>
      <c r="AL77" s="81" t="str">
        <f>Y77</f>
        <v>Trung lập</v>
      </c>
      <c r="AM77" s="81"/>
      <c r="AN77" s="81"/>
      <c r="AO77" s="23"/>
      <c r="AP77" s="26" t="s">
        <v>55</v>
      </c>
      <c r="AQ77" s="81" t="str">
        <f>Z77</f>
        <v>Tiêu cực</v>
      </c>
      <c r="AR77" s="81"/>
    </row>
    <row r="78" spans="24:52" ht="16.75" customHeight="1" thickBot="1" x14ac:dyDescent="0.4">
      <c r="X78"/>
      <c r="Z78"/>
      <c r="AJ78" s="23"/>
      <c r="AK78" s="23"/>
      <c r="AL78" s="23"/>
      <c r="AM78" s="23"/>
      <c r="AN78" s="23"/>
      <c r="AO78" s="23"/>
      <c r="AP78" s="23"/>
      <c r="AQ78" s="6" t="str">
        <f>"*Dữ liệu cập nhật lúc " &amp; daily_8h30_time!$A$2 &amp; " ngày " &amp; daily_8h30_time!$B$2</f>
        <v>*Dữ liệu cập nhật lúc 15:00 ngày 05/08/2025</v>
      </c>
      <c r="AR78" s="23"/>
    </row>
    <row r="79" spans="24:52" ht="17.149999999999999" customHeight="1" x14ac:dyDescent="0.35">
      <c r="X79"/>
      <c r="Z79"/>
      <c r="AH79" s="90" t="str">
        <f>AH67</f>
        <v>BẢN TIN CHÀO BUỔI SÁNG | PHIÊN NGÀY 05/08/2025</v>
      </c>
      <c r="AI79" s="90"/>
      <c r="AJ79" s="90"/>
      <c r="AK79" s="90"/>
      <c r="AL79" s="90"/>
      <c r="AM79" s="7"/>
      <c r="AN79" s="9"/>
      <c r="AO79" s="9"/>
      <c r="AP79" s="9"/>
      <c r="AQ79" s="10" t="s">
        <v>80</v>
      </c>
      <c r="AT79" s="78"/>
      <c r="AU79" s="78"/>
    </row>
    <row r="80" spans="24:52" ht="14.65" customHeight="1" x14ac:dyDescent="0.35">
      <c r="X80"/>
      <c r="Z80"/>
      <c r="AH80" s="76" t="s">
        <v>58</v>
      </c>
      <c r="AI80" s="76"/>
      <c r="AJ80" s="76"/>
      <c r="AK80" s="76"/>
      <c r="AL80" s="3"/>
      <c r="AM80" s="3"/>
      <c r="AT80" s="78"/>
      <c r="AU80" s="78"/>
    </row>
    <row r="81" spans="24:47" ht="14.65" customHeight="1" x14ac:dyDescent="0.35">
      <c r="X81"/>
      <c r="Z81"/>
      <c r="AH81" s="76"/>
      <c r="AI81" s="76"/>
      <c r="AJ81" s="76"/>
      <c r="AK81" s="76"/>
      <c r="AL81" s="3"/>
      <c r="AM81" s="3"/>
      <c r="AT81" s="78"/>
      <c r="AU81" s="78"/>
    </row>
    <row r="82" spans="24:47" x14ac:dyDescent="0.35">
      <c r="X82"/>
      <c r="Z82"/>
    </row>
    <row r="83" spans="24:47" ht="35.15" customHeight="1" x14ac:dyDescent="0.35">
      <c r="X83"/>
      <c r="Z83"/>
      <c r="AH83" s="77" t="e" cm="1" vm="4">
        <f t="array" ref="AH83">_xlfn.IMAGE(TRANSPOSE(_xlfn._xlws.FILTER(daily_8h30_news!S27:S36, daily_8h30_news!L27:L36="o")), "image", 1)</f>
        <v>#VALUE!</v>
      </c>
      <c r="AI83" s="77"/>
      <c r="AJ83" s="77"/>
      <c r="AK83" s="77"/>
      <c r="AL83" s="77"/>
      <c r="AM83" s="75" t="str" cm="1">
        <f t="array" ref="AM83">TRANSPOSE(_xlfn._xlws.FILTER(daily_8h30_news!Q27:Q36, daily_8h30_news!L27:L36="o"))</f>
        <v>Khối ngoại trao tay gần 10.000 tỷ đồng cổ phiếu VIC</v>
      </c>
      <c r="AN83" s="75"/>
      <c r="AO83" s="75"/>
      <c r="AP83" s="75"/>
      <c r="AQ83" s="75"/>
      <c r="AT83" s="78"/>
      <c r="AU83" s="78"/>
    </row>
    <row r="84" spans="24:47" ht="80" customHeight="1" x14ac:dyDescent="0.35">
      <c r="X84"/>
      <c r="Z84"/>
      <c r="AH84" s="77"/>
      <c r="AI84" s="77"/>
      <c r="AJ84" s="77"/>
      <c r="AK84" s="77"/>
      <c r="AL84" s="77"/>
      <c r="AM84" s="87" t="str" cm="1">
        <f t="array" ref="AM84">TRIM(SUBSTITUTE(TRANSPOSE(_xlfn._xlws.FILTER(daily_8h30_news!R27:R36, daily_8h30_news!L27:L36="o")), CHAR(10), " "))</f>
        <v>SK (Hàn Quốc) bán gần 10.000 tỷ đồng cổ phiếu VIC trong ngày 4/8, thỏa thuận 90 triệu cổ phiếu. Cổ phiếu VIC tăng mạnh, đạt 111.200 đồng/cổ phiếu, vốn hóa 431.298 tỷ đồng. Khối ngoại bán ròng VIC gần 10.000 tỷ đồng, VHM bán ròng 161 tỷ đồng trong phiên. Tổng giá trị bán ròng sàn HOSE là 10.258 tỷ đồng, giao dịch GEX và NVL được mua vào. Chủ tịch Vượng chuyển nhượng cổ phần VIC, nắm giữ trực tiếp hơn 449 triệu cổ phiếu.</v>
      </c>
      <c r="AN84" s="87"/>
      <c r="AO84" s="87"/>
      <c r="AP84" s="87"/>
      <c r="AQ84" s="87"/>
      <c r="AT84" s="78"/>
      <c r="AU84" s="78"/>
    </row>
    <row r="85" spans="24:47" ht="19" customHeight="1" x14ac:dyDescent="0.35">
      <c r="X85"/>
      <c r="Z85"/>
      <c r="AH85" s="77"/>
      <c r="AI85" s="77"/>
      <c r="AJ85" s="77"/>
      <c r="AK85" s="77"/>
      <c r="AL85" s="77"/>
      <c r="AM85" s="27" t="s">
        <v>55</v>
      </c>
      <c r="AN85" s="81" t="str" cm="1">
        <f t="array" ref="AN85">TRANSPOSE(_xlfn._xlws.FILTER(daily_8h30_news!O27:O36, daily_8h30_news!L27:L36="o"))</f>
        <v>Trung lập</v>
      </c>
      <c r="AO85" s="81"/>
      <c r="AP85" s="81"/>
      <c r="AQ85" s="81"/>
      <c r="AT85" s="78"/>
      <c r="AU85" s="78"/>
    </row>
    <row r="86" spans="24:47" ht="12.5" customHeight="1" x14ac:dyDescent="0.35">
      <c r="X86"/>
      <c r="Z86"/>
      <c r="AI86" s="16"/>
      <c r="AJ86" s="15"/>
      <c r="AK86" s="15"/>
      <c r="AL86" s="15"/>
      <c r="AM86" s="15"/>
      <c r="AN86" s="16"/>
      <c r="AO86" s="15"/>
      <c r="AP86" s="15"/>
      <c r="AQ86" s="15"/>
    </row>
    <row r="87" spans="24:47" ht="44" customHeight="1" x14ac:dyDescent="0.35">
      <c r="X87" s="21" t="str" cm="1">
        <f t="array" ref="X87:Z87">TRANSPOSE(_xlfn._xlws.FILTER(daily_8h30_news!Q27:Q36, daily_8h30_news!L27:L36="x"))</f>
        <v>Dòng tiền kinh doanh của Kinh Bắc âm kỷ lục, 4 ngân hàng cấp hạn mức vay hơn 16.300 tỷ</v>
      </c>
      <c r="Y87" s="21" t="str">
        <v>Vingroup muốn đầu tư bến cảng Nam Đồ Sơn hơn 14 tỷ USD</v>
      </c>
      <c r="Z87" s="21" t="str">
        <v>20 doanh nghiệp lỗ lớn nhất 6T2025: Novaland 'vô địch', bất động sản áp đảo, 8 doanh nghiệp lỗ trăm tỷ</v>
      </c>
      <c r="AH87" s="82" t="str">
        <f>X87</f>
        <v>Dòng tiền kinh doanh của Kinh Bắc âm kỷ lục, 4 ngân hàng cấp hạn mức vay hơn 16.300 tỷ</v>
      </c>
      <c r="AI87" s="82"/>
      <c r="AJ87" s="22"/>
      <c r="AK87" s="88" t="str">
        <f>Y87</f>
        <v>Vingroup muốn đầu tư bến cảng Nam Đồ Sơn hơn 14 tỷ USD</v>
      </c>
      <c r="AL87" s="88"/>
      <c r="AM87" s="88"/>
      <c r="AN87" s="88"/>
      <c r="AO87" s="22"/>
      <c r="AP87" s="82" t="str">
        <f>Z87</f>
        <v>20 doanh nghiệp lỗ lớn nhất 6T2025: Novaland 'vô địch', bất động sản áp đảo, 8 doanh nghiệp lỗ trăm tỷ</v>
      </c>
      <c r="AQ87" s="82"/>
      <c r="AT87" s="78"/>
      <c r="AU87" s="78"/>
    </row>
    <row r="88" spans="24:47" ht="126" customHeight="1" x14ac:dyDescent="0.35">
      <c r="X88" s="20" t="str" cm="1">
        <f t="array" ref="X88:Z88">TRANSPOSE(_xlfn._xlws.FILTER(daily_8h30_news!R27:R36, daily_8h30_news!L27:L36="x"))</f>
        <v xml:space="preserve">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
</v>
      </c>
      <c r="Y88" s="20" t="str">
        <v xml:space="preserve">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
</v>
      </c>
      <c r="Z88" s="20" t="str">
        <v xml:space="preserve">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
</v>
      </c>
      <c r="AH88" s="83" t="str">
        <f>TRIM(SUBSTITUTE(X88, CHAR(10), " "))</f>
        <v>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v>
      </c>
      <c r="AI88" s="83"/>
      <c r="AK88" s="83" t="str">
        <f>TRIM(SUBSTITUTE(Y88, CHAR(10), " "))</f>
        <v>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v>
      </c>
      <c r="AL88" s="83"/>
      <c r="AM88" s="83"/>
      <c r="AN88" s="83"/>
      <c r="AP88" s="83" t="str">
        <f>TRIM(SUBSTITUTE(Z88, CHAR(10), " "))</f>
        <v>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v>
      </c>
      <c r="AQ88" s="83"/>
      <c r="AT88" s="78"/>
      <c r="AU88" s="78"/>
    </row>
    <row r="89" spans="24:47" ht="21.4" customHeight="1" x14ac:dyDescent="0.35">
      <c r="X89" s="24" t="str" cm="1">
        <f t="array" ref="X89:Z89">TRANSPOSE(_xlfn._xlws.FILTER(daily_8h30_news!O27:O36, daily_8h30_news!L27:L36="x"))</f>
        <v>Trung lập</v>
      </c>
      <c r="Y89" s="24" t="str">
        <v>Tích cực</v>
      </c>
      <c r="Z89" s="24" t="str">
        <v>Tiêu cực</v>
      </c>
      <c r="AH89" s="26" t="s">
        <v>55</v>
      </c>
      <c r="AI89" s="25" t="str">
        <f>X89</f>
        <v>Trung lập</v>
      </c>
      <c r="AJ89" s="23"/>
      <c r="AK89" s="26" t="s">
        <v>55</v>
      </c>
      <c r="AL89" s="81" t="str">
        <f>Y89</f>
        <v>Tích cực</v>
      </c>
      <c r="AM89" s="81"/>
      <c r="AN89" s="81"/>
      <c r="AO89" s="23"/>
      <c r="AP89" s="26" t="s">
        <v>55</v>
      </c>
      <c r="AQ89" s="42" t="str">
        <f>Z89</f>
        <v>Tiêu cực</v>
      </c>
      <c r="AR89" s="42"/>
    </row>
    <row r="90" spans="24:47" ht="15" thickBot="1" x14ac:dyDescent="0.4">
      <c r="AJ90" s="23"/>
      <c r="AK90" s="23"/>
      <c r="AL90" s="23"/>
      <c r="AM90" s="23"/>
      <c r="AN90" s="23"/>
      <c r="AO90" s="23"/>
      <c r="AP90" s="23"/>
      <c r="AQ90" s="6" t="str">
        <f>"*Dữ liệu cập nhật lúc " &amp; daily_8h30_time!$A$2 &amp; " ngày " &amp; daily_8h30_time!$B$2</f>
        <v>*Dữ liệu cập nhật lúc 15:00 ngày 05/08/2025</v>
      </c>
      <c r="AR90" s="23"/>
    </row>
    <row r="91" spans="24:47" ht="17.149999999999999" customHeight="1" x14ac:dyDescent="0.35">
      <c r="AH91" s="40" t="str">
        <f>"BÁO CÁO CHIẾN LƯỢC HÀNG NGÀY | " &amp; $A$2</f>
        <v>BÁO CÁO CHIẾN LƯỢC HÀNG NGÀY | PHIÊN NGÀY 05/08/2025</v>
      </c>
      <c r="AI91" s="40" t="str">
        <f>AH79</f>
        <v>BẢN TIN CHÀO BUỔI SÁNG | PHIÊN NGÀY 05/08/2025</v>
      </c>
      <c r="AJ91" s="40"/>
      <c r="AK91" s="40"/>
      <c r="AL91" s="40"/>
      <c r="AM91" s="7"/>
      <c r="AN91" s="9"/>
      <c r="AO91" s="9"/>
      <c r="AP91" s="9"/>
      <c r="AQ91" s="10" t="s">
        <v>81</v>
      </c>
      <c r="AT91" s="78"/>
      <c r="AU91" s="78"/>
    </row>
    <row r="92" spans="24:47" ht="14.65" customHeight="1" x14ac:dyDescent="0.35">
      <c r="AH92" s="78"/>
      <c r="AI92" s="78"/>
      <c r="AJ92" s="78"/>
      <c r="AK92" s="78"/>
      <c r="AT92" s="76" t="s">
        <v>68</v>
      </c>
      <c r="AU92" s="76"/>
    </row>
    <row r="93" spans="24:47" ht="14.65" customHeight="1" x14ac:dyDescent="0.35">
      <c r="AH93" s="78"/>
      <c r="AI93" s="78"/>
      <c r="AJ93" s="78"/>
      <c r="AK93" s="78"/>
      <c r="AT93" s="76"/>
      <c r="AU93" s="76"/>
    </row>
    <row r="94" spans="24:47" ht="8.5" customHeight="1" x14ac:dyDescent="0.35"/>
    <row r="95" spans="24:47" ht="15" customHeight="1" x14ac:dyDescent="0.35">
      <c r="AT95" s="44" t="s">
        <v>69</v>
      </c>
      <c r="AU95" s="45" t="s">
        <v>79</v>
      </c>
    </row>
    <row r="96" spans="24:47" ht="15" customHeight="1" x14ac:dyDescent="0.35">
      <c r="AT96" s="46" t="str" cm="1">
        <f t="array" ref="AT96:AU101">_xlfn.CHOOSECOLS(_xlfn._xlws.SORT(_xlfn._xlws.FILTER(daily_8h30_news!L2:Q12, daily_8h30_news!L2:L12=""), 1, -1), 6, 4)</f>
        <v>Lãi suất VND có thể giảm thêm 0,5 - 0,75% vào cuối năm trong kịch bản lạc quan?</v>
      </c>
      <c r="AU96" s="47" t="str">
        <v>Tích cực</v>
      </c>
    </row>
    <row r="97" spans="46:47" ht="15" customHeight="1" x14ac:dyDescent="0.35">
      <c r="AT97" s="48" t="str">
        <v>Giải ngân vốn đầu tư công đến hết tháng 7 ước đạt hơn 388 ngàn tỷ đồng</v>
      </c>
      <c r="AU97" s="49" t="str">
        <v>Tích cực</v>
      </c>
    </row>
    <row r="98" spans="46:47" ht="15" customHeight="1" x14ac:dyDescent="0.35">
      <c r="AT98" s="48" t="str">
        <v>Biến động thuế quan không làm lung lay vị thế thu hút FDI của Việt Nam</v>
      </c>
      <c r="AU98" s="49" t="str">
        <v>Tích cực</v>
      </c>
    </row>
    <row r="99" spans="46:47" ht="15" customHeight="1" x14ac:dyDescent="0.35">
      <c r="AT99" s="48" t="str">
        <v>Tỷ giá USD hôm nay 5/8: Điều chỉnh trái chiều trong nước</v>
      </c>
      <c r="AU99" s="49" t="str">
        <v>Trung lập</v>
      </c>
    </row>
    <row r="100" spans="46:47" ht="15" customHeight="1" x14ac:dyDescent="0.35">
      <c r="AT100" s="48" t="str">
        <v>Siêu dự án hơn 16 tỷ USD chốt ngày trọng đại, Thủ tướng đồng ý 1 đề xuất tại công trường</v>
      </c>
      <c r="AU100" s="49" t="str">
        <v>Tích cực</v>
      </c>
    </row>
    <row r="101" spans="46:47" ht="15" customHeight="1" x14ac:dyDescent="0.35">
      <c r="AT101" s="48" t="str">
        <v>Việt Nam đang chuyển từ 'vừa chạy vừa xếp hàng' sang 'hàng thẳng, lối thông, đồng lòng cùng tiến'</v>
      </c>
      <c r="AU101" s="49" t="str">
        <v>Tích cực</v>
      </c>
    </row>
    <row r="102" spans="46:47" ht="13.5" customHeight="1" x14ac:dyDescent="0.35">
      <c r="AT102" s="21"/>
      <c r="AU102" s="38"/>
    </row>
    <row r="103" spans="46:47" ht="15" customHeight="1" x14ac:dyDescent="0.35">
      <c r="AT103" s="44" t="s">
        <v>70</v>
      </c>
      <c r="AU103" s="45" t="s">
        <v>79</v>
      </c>
    </row>
    <row r="104" spans="46:47" ht="15" customHeight="1" x14ac:dyDescent="0.35">
      <c r="AT104" s="21" t="str" cm="1">
        <f t="array" ref="AT104:AU109">_xlfn.CHOOSECOLS(_xlfn._xlws.SORT(_xlfn._xlws.FILTER(daily_8h30_news!L14:Q24, daily_8h30_news!L14:L24=""), 1, -1), 6, 4)</f>
        <v>EU hoãn trả đũa thuế quan Mỹ thêm 6 tháng để hoàn thiện thoả thuận thương mại</v>
      </c>
      <c r="AU104" s="43" t="str">
        <v>Tích cực</v>
      </c>
    </row>
    <row r="105" spans="46:47" ht="15" customHeight="1" x14ac:dyDescent="0.35">
      <c r="AT105" s="48" t="str">
        <v>Ông Trump lại dọa tăng thuế với Ấn Độ vì mua dầu Nga</v>
      </c>
      <c r="AU105" s="49" t="str">
        <v>Trung lập</v>
      </c>
    </row>
    <row r="106" spans="46:47" ht="15" customHeight="1" x14ac:dyDescent="0.35">
      <c r="AT106" s="48" t="str">
        <v>Trung Quốc nỗ lực kiềm chế cuộc đua giảm giá</v>
      </c>
      <c r="AU106" s="49" t="str">
        <v>Trung lập</v>
      </c>
    </row>
    <row r="107" spans="46:47" ht="15" customHeight="1" x14ac:dyDescent="0.35">
      <c r="AT107" s="48" t="str">
        <v>Đi ngược thị trường chung, Bank of America dự đoán sang năm 2026 Fed mới hạ lãi suất</v>
      </c>
      <c r="AU107" s="49" t="str">
        <v>Tiêu cực</v>
      </c>
    </row>
    <row r="108" spans="46:47" ht="15" customHeight="1" x14ac:dyDescent="0.35">
      <c r="AT108" s="48" t="str">
        <v>Trung Quốc sắp đánh thuế trên lãi trái phiếu</v>
      </c>
      <c r="AU108" s="49" t="str">
        <v>Trung lập</v>
      </c>
    </row>
    <row r="109" spans="46:47" ht="15" customHeight="1" x14ac:dyDescent="0.35">
      <c r="AT109" s="48" t="str">
        <v>Trung Quốc "rót" 15 tỷ USD, Mỹ "trả lời" bằng thuế 250%: Một quốc gia Đông Nam Á vào thế "mắc kẹt"</v>
      </c>
      <c r="AU109" s="49" t="str">
        <v>Trung lập</v>
      </c>
    </row>
    <row r="110" spans="46:47" ht="13.5" customHeight="1" x14ac:dyDescent="0.35">
      <c r="AT110" s="39"/>
      <c r="AU110" s="38"/>
    </row>
    <row r="111" spans="46:47" ht="15" customHeight="1" x14ac:dyDescent="0.35">
      <c r="AT111" s="44" t="s">
        <v>71</v>
      </c>
      <c r="AU111" s="45" t="s">
        <v>79</v>
      </c>
    </row>
    <row r="112" spans="46:47" ht="15" customHeight="1" x14ac:dyDescent="0.35">
      <c r="AT112" s="21" t="str" cm="1">
        <f t="array" ref="AT112:AU117">_xlfn.CHOOSECOLS(_xlfn._xlws.SORT(_xlfn._xlws.FILTER(daily_8h30_news!L26:Q36, daily_8h30_news!L26:L36=""), 1, -1), 6, 4)</f>
        <v>Lợi nhuận Vĩnh Hoàn tăng mạnh dù lo ngại thuế quan Mỹ</v>
      </c>
      <c r="AU112" s="43" t="str">
        <v>Tích cực</v>
      </c>
    </row>
    <row r="113" spans="11:57" ht="15" customHeight="1" x14ac:dyDescent="0.35">
      <c r="AT113" s="48" t="str">
        <v>Một 'ông lớn' ngân hàng đóng cửa gần 70 phòng giao dịch trong nửa đầu năm</v>
      </c>
      <c r="AU113" s="49" t="str">
        <v>Trung lập</v>
      </c>
    </row>
    <row r="114" spans="11:57" ht="15" customHeight="1" x14ac:dyDescent="0.35">
      <c r="AT114" s="48" t="str">
        <v>Lãnh đạo VPBank: FE Credit phục hồi, GPBank có lãi trở lại, ngân hàng tự tin hoàn thành kế hoạch năm</v>
      </c>
      <c r="AU114" s="49" t="str">
        <v>Tích cực</v>
      </c>
    </row>
    <row r="115" spans="11:57" ht="16.5" customHeight="1" x14ac:dyDescent="0.35">
      <c r="K115" s="21"/>
      <c r="L115" s="21"/>
      <c r="M115" s="21"/>
      <c r="Z115" s="60"/>
      <c r="AH115" s="78"/>
      <c r="AI115" s="78"/>
      <c r="AK115" s="78"/>
      <c r="AL115" s="78"/>
      <c r="AM115" s="78"/>
      <c r="AN115" s="78"/>
      <c r="AP115" s="78"/>
      <c r="AQ115" s="78"/>
      <c r="AT115" s="48" t="str">
        <v>[Cập nhật] KQKD quý II: Hơn 1.000 công ty có báo cáo, 58% tăng trưởng</v>
      </c>
      <c r="AU115" s="49" t="str">
        <v>Tích cực</v>
      </c>
    </row>
    <row r="116" spans="11:57" ht="16.5" customHeight="1" x14ac:dyDescent="0.35">
      <c r="K116" s="20"/>
      <c r="L116" s="20"/>
      <c r="M116" s="20"/>
      <c r="Z116" s="61"/>
      <c r="AH116" s="78"/>
      <c r="AI116" s="78"/>
      <c r="AK116" s="78"/>
      <c r="AL116" s="78"/>
      <c r="AM116" s="78"/>
      <c r="AN116" s="78"/>
      <c r="AP116" s="78"/>
      <c r="AQ116" s="78"/>
      <c r="AT116" s="48" t="str">
        <v>“Địa chấn” cổ phiếu Hòa Phát: Gần 6.000 tỷ khớp lệnh trong một phiên, chưa từng có trong lịch sử</v>
      </c>
      <c r="AU116" s="49" t="str">
        <v>Tích cực</v>
      </c>
    </row>
    <row r="117" spans="11:57" ht="16.5" customHeight="1" x14ac:dyDescent="0.35">
      <c r="K117" s="24"/>
      <c r="L117" s="24"/>
      <c r="M117" s="24"/>
      <c r="Z117" s="62"/>
      <c r="AL117" s="78"/>
      <c r="AM117" s="78"/>
      <c r="AN117" s="78"/>
      <c r="AQ117" s="78"/>
      <c r="AR117" s="78"/>
      <c r="AT117" s="48" t="str">
        <v>TCBS công bố giá IPO dự kiến 46.800 đồng/cổ phiếu</v>
      </c>
      <c r="AU117" s="49" t="str">
        <v>Tích cực</v>
      </c>
      <c r="AV117" s="25"/>
    </row>
    <row r="118" spans="11:57" ht="13.5" customHeight="1" thickBot="1" x14ac:dyDescent="0.4">
      <c r="AV118" s="23"/>
    </row>
    <row r="119" spans="11:57" ht="17.149999999999999" customHeight="1" x14ac:dyDescent="0.35">
      <c r="AH119" s="78"/>
      <c r="AI119" s="78"/>
      <c r="AJ119" s="78"/>
      <c r="AK119" s="78"/>
      <c r="AL119" s="78"/>
      <c r="AT119" s="40" t="str">
        <f>"BÁO CÁO CHIẾN LƯỢC HÀNG NGÀY | " &amp; $A$2</f>
        <v>BÁO CÁO CHIẾN LƯỢC HÀNG NGÀY | PHIÊN NGÀY 05/08/2025</v>
      </c>
      <c r="AU119" s="10" t="s">
        <v>126</v>
      </c>
    </row>
    <row r="120" spans="11:57" ht="14.65" customHeight="1" x14ac:dyDescent="0.35">
      <c r="AY120" s="24"/>
      <c r="AZ120" s="24"/>
      <c r="BA120" s="24"/>
      <c r="BB120" s="24"/>
      <c r="BC120" s="24"/>
      <c r="BD120" s="24"/>
    </row>
    <row r="121" spans="11:57" ht="14.65" customHeight="1" x14ac:dyDescent="0.55000000000000004">
      <c r="AX121" s="28"/>
      <c r="AY121" s="28"/>
      <c r="AZ121" s="28"/>
      <c r="BA121" s="24"/>
      <c r="BB121" s="24"/>
      <c r="BC121" s="24"/>
      <c r="BD121" s="24"/>
    </row>
    <row r="122" spans="11:57" ht="8.65" customHeight="1" x14ac:dyDescent="0.55000000000000004">
      <c r="AX122" s="28"/>
      <c r="AY122" s="28"/>
      <c r="AZ122" s="28"/>
      <c r="BA122" s="24"/>
      <c r="BB122" s="24"/>
      <c r="BC122" s="24"/>
      <c r="BD122" s="24"/>
    </row>
    <row r="123" spans="11:57" ht="20.149999999999999" customHeight="1" x14ac:dyDescent="0.35">
      <c r="AX123" s="93" t="s">
        <v>60</v>
      </c>
      <c r="AY123" s="93"/>
      <c r="AZ123" s="93"/>
      <c r="BA123" s="93"/>
      <c r="BB123" s="93"/>
      <c r="BC123" s="93"/>
      <c r="BD123" s="93"/>
    </row>
    <row r="124" spans="11:57" ht="9" customHeight="1" x14ac:dyDescent="0.35">
      <c r="AW124" s="29"/>
      <c r="AX124" s="30"/>
      <c r="AY124" s="31"/>
      <c r="AZ124" s="30"/>
      <c r="BA124" s="30"/>
      <c r="BB124" s="30"/>
      <c r="BC124" s="30"/>
      <c r="BD124" s="30"/>
      <c r="BE124" s="29"/>
    </row>
    <row r="125" spans="11:57" ht="148.4" customHeight="1" x14ac:dyDescent="0.35">
      <c r="AW125" s="32"/>
      <c r="AX125" s="94" t="s">
        <v>61</v>
      </c>
      <c r="AY125" s="94"/>
      <c r="AZ125" s="94"/>
      <c r="BA125" s="94"/>
      <c r="BB125" s="94"/>
      <c r="BC125" s="94"/>
      <c r="BD125" s="94"/>
      <c r="BE125" s="32"/>
    </row>
    <row r="126" spans="11:57" ht="35.65" customHeight="1" x14ac:dyDescent="0.35">
      <c r="AX126" s="91" t="s">
        <v>62</v>
      </c>
      <c r="AY126" s="91"/>
      <c r="AZ126" s="91"/>
      <c r="BA126" s="33"/>
      <c r="BB126" s="91" t="s">
        <v>63</v>
      </c>
      <c r="BC126" s="91"/>
      <c r="BD126" s="91"/>
    </row>
    <row r="127" spans="11:57" ht="130.4" customHeight="1" x14ac:dyDescent="0.35">
      <c r="AX127" s="34"/>
      <c r="AY127" s="34"/>
      <c r="AZ127" s="34"/>
      <c r="BA127" s="34"/>
      <c r="BB127" s="34"/>
      <c r="BC127" s="34"/>
      <c r="BD127" s="34"/>
    </row>
    <row r="128" spans="11:57" ht="15" thickBot="1" x14ac:dyDescent="0.4">
      <c r="AX128" s="24"/>
      <c r="AY128" s="24"/>
      <c r="AZ128" s="24"/>
      <c r="BA128" s="24"/>
      <c r="BB128" s="24"/>
      <c r="BC128" s="24"/>
      <c r="BD128" s="24"/>
    </row>
    <row r="129" spans="50:56" ht="17.149999999999999" customHeight="1" x14ac:dyDescent="0.35">
      <c r="AX129" s="35" t="str">
        <f>"BÁO CÁO CHIẾN LƯỢC HÀNG NGÀY | " &amp; $A$2</f>
        <v>BÁO CÁO CHIẾN LƯỢC HÀNG NGÀY | PHIÊN NGÀY 05/08/2025</v>
      </c>
      <c r="AY129" s="35"/>
      <c r="AZ129" s="35"/>
      <c r="BA129" s="35"/>
      <c r="BB129" s="92" t="s">
        <v>129</v>
      </c>
      <c r="BC129" s="92"/>
      <c r="BD129" s="92"/>
    </row>
  </sheetData>
  <mergeCells count="91">
    <mergeCell ref="AX123:BD123"/>
    <mergeCell ref="AX125:BD125"/>
    <mergeCell ref="AX126:AZ126"/>
    <mergeCell ref="BB126:BD126"/>
    <mergeCell ref="BB129:BD129"/>
    <mergeCell ref="AH116:AI116"/>
    <mergeCell ref="AK116:AN116"/>
    <mergeCell ref="AP116:AQ116"/>
    <mergeCell ref="AL117:AN117"/>
    <mergeCell ref="AQ117:AR117"/>
    <mergeCell ref="AH119:AL119"/>
    <mergeCell ref="AL89:AN89"/>
    <mergeCell ref="AT91:AU91"/>
    <mergeCell ref="AH92:AK93"/>
    <mergeCell ref="AT92:AU93"/>
    <mergeCell ref="AH115:AI115"/>
    <mergeCell ref="AK115:AN115"/>
    <mergeCell ref="AP115:AQ115"/>
    <mergeCell ref="AH87:AI87"/>
    <mergeCell ref="AK87:AN87"/>
    <mergeCell ref="AP87:AQ87"/>
    <mergeCell ref="AT87:AU87"/>
    <mergeCell ref="AH88:AI88"/>
    <mergeCell ref="AK88:AN88"/>
    <mergeCell ref="AP88:AQ88"/>
    <mergeCell ref="AT88:AU88"/>
    <mergeCell ref="AH79:AL79"/>
    <mergeCell ref="AT79:AU79"/>
    <mergeCell ref="AH80:AK81"/>
    <mergeCell ref="AT80:AU81"/>
    <mergeCell ref="AH83:AL85"/>
    <mergeCell ref="AM83:AQ83"/>
    <mergeCell ref="AT83:AU85"/>
    <mergeCell ref="AM84:AQ84"/>
    <mergeCell ref="AN85:AQ85"/>
    <mergeCell ref="AH76:AI76"/>
    <mergeCell ref="AK76:AN76"/>
    <mergeCell ref="AP76:AQ76"/>
    <mergeCell ref="AT76:AU76"/>
    <mergeCell ref="AL77:AN77"/>
    <mergeCell ref="AQ77:AR77"/>
    <mergeCell ref="AH71:AL73"/>
    <mergeCell ref="AM71:AQ71"/>
    <mergeCell ref="AT71:AU73"/>
    <mergeCell ref="AM72:AQ72"/>
    <mergeCell ref="AN73:AQ73"/>
    <mergeCell ref="AH75:AI75"/>
    <mergeCell ref="AK75:AN75"/>
    <mergeCell ref="AP75:AQ75"/>
    <mergeCell ref="AT75:AU75"/>
    <mergeCell ref="AL65:AN65"/>
    <mergeCell ref="AQ65:AR65"/>
    <mergeCell ref="AT66:AU66"/>
    <mergeCell ref="AH67:AL67"/>
    <mergeCell ref="AH68:AK69"/>
    <mergeCell ref="AT68:AU69"/>
    <mergeCell ref="AH63:AI63"/>
    <mergeCell ref="AK63:AN63"/>
    <mergeCell ref="AP63:AQ63"/>
    <mergeCell ref="AT63:AU63"/>
    <mergeCell ref="AH64:AI64"/>
    <mergeCell ref="AK64:AN64"/>
    <mergeCell ref="AP64:AQ64"/>
    <mergeCell ref="AT64:AU64"/>
    <mergeCell ref="AC46:AD47"/>
    <mergeCell ref="AC54:AE54"/>
    <mergeCell ref="AH56:AK57"/>
    <mergeCell ref="AT56:AU57"/>
    <mergeCell ref="AH59:AL61"/>
    <mergeCell ref="AM59:AQ59"/>
    <mergeCell ref="AT59:AU61"/>
    <mergeCell ref="AM60:AQ60"/>
    <mergeCell ref="AN61:AQ61"/>
    <mergeCell ref="W33:X33"/>
    <mergeCell ref="Y33:Z33"/>
    <mergeCell ref="C44:M44"/>
    <mergeCell ref="P44:Z44"/>
    <mergeCell ref="C45:I45"/>
    <mergeCell ref="P45:U45"/>
    <mergeCell ref="C28:H29"/>
    <mergeCell ref="P28:U29"/>
    <mergeCell ref="P33:P34"/>
    <mergeCell ref="Q33:R33"/>
    <mergeCell ref="S33:T33"/>
    <mergeCell ref="U33:V33"/>
    <mergeCell ref="C2:H3"/>
    <mergeCell ref="P2:Q3"/>
    <mergeCell ref="C26:M26"/>
    <mergeCell ref="P26:Z26"/>
    <mergeCell ref="C27:I27"/>
    <mergeCell ref="P27:Q27"/>
  </mergeCells>
  <conditionalFormatting sqref="D20:E20">
    <cfRule type="expression" dxfId="78" priority="72">
      <formula>D20&lt;0</formula>
    </cfRule>
    <cfRule type="expression" dxfId="77" priority="73">
      <formula>D20&gt;=0</formula>
    </cfRule>
  </conditionalFormatting>
  <conditionalFormatting sqref="D35:E36">
    <cfRule type="expression" dxfId="76" priority="29">
      <formula>D35&lt;0</formula>
    </cfRule>
    <cfRule type="expression" dxfId="75" priority="30">
      <formula>D35&gt;=0</formula>
    </cfRule>
  </conditionalFormatting>
  <conditionalFormatting sqref="D6:F6 I15:K15">
    <cfRule type="expression" dxfId="74" priority="78">
      <formula>D6&lt;0</formula>
    </cfRule>
    <cfRule type="expression" dxfId="73" priority="79">
      <formula>D6&gt;=0</formula>
    </cfRule>
  </conditionalFormatting>
  <conditionalFormatting sqref="D15:F15">
    <cfRule type="expression" dxfId="72" priority="76">
      <formula>D15&lt;0</formula>
    </cfRule>
    <cfRule type="expression" dxfId="71" priority="77">
      <formula>D15&gt;=0</formula>
    </cfRule>
  </conditionalFormatting>
  <conditionalFormatting sqref="H13:I13">
    <cfRule type="expression" dxfId="70" priority="66">
      <formula>H13&lt;0</formula>
    </cfRule>
    <cfRule type="expression" dxfId="69" priority="67">
      <formula>H13&gt;=0</formula>
    </cfRule>
  </conditionalFormatting>
  <conditionalFormatting sqref="H20:I20">
    <cfRule type="expression" dxfId="68" priority="62">
      <formula>H20&lt;0</formula>
    </cfRule>
    <cfRule type="expression" dxfId="67" priority="63">
      <formula>H20&gt;=0</formula>
    </cfRule>
  </conditionalFormatting>
  <conditionalFormatting sqref="H35:I36">
    <cfRule type="expression" dxfId="66" priority="27">
      <formula>H35&lt;0</formula>
    </cfRule>
    <cfRule type="expression" dxfId="65" priority="28">
      <formula>H35&gt;=0</formula>
    </cfRule>
  </conditionalFormatting>
  <conditionalFormatting sqref="H6:J6">
    <cfRule type="expression" dxfId="64" priority="70">
      <formula>H6&lt;0</formula>
    </cfRule>
    <cfRule type="expression" dxfId="63" priority="71">
      <formula>H6&gt;=0</formula>
    </cfRule>
  </conditionalFormatting>
  <conditionalFormatting sqref="L6:M6">
    <cfRule type="expression" dxfId="62" priority="68">
      <formula>L6&lt;0</formula>
    </cfRule>
    <cfRule type="expression" dxfId="61" priority="69">
      <formula>L6&gt;=0</formula>
    </cfRule>
  </conditionalFormatting>
  <conditionalFormatting sqref="L13:M13">
    <cfRule type="expression" dxfId="60" priority="64">
      <formula>L13&lt;0</formula>
    </cfRule>
    <cfRule type="expression" dxfId="59" priority="65">
      <formula>L13&gt;=0</formula>
    </cfRule>
  </conditionalFormatting>
  <conditionalFormatting sqref="L20:M20">
    <cfRule type="expression" dxfId="58" priority="60">
      <formula>L20&lt;0</formula>
    </cfRule>
    <cfRule type="expression" dxfId="57" priority="61">
      <formula>L20&gt;=0</formula>
    </cfRule>
  </conditionalFormatting>
  <conditionalFormatting sqref="L35:M36">
    <cfRule type="expression" dxfId="56" priority="25">
      <formula>L35&lt;0</formula>
    </cfRule>
    <cfRule type="expression" dxfId="55" priority="26">
      <formula>L35&gt;=0</formula>
    </cfRule>
  </conditionalFormatting>
  <conditionalFormatting sqref="R35:R43">
    <cfRule type="expression" dxfId="54" priority="13">
      <formula>R35="-"</formula>
    </cfRule>
    <cfRule type="expression" dxfId="53" priority="14">
      <formula>R35&lt;0</formula>
    </cfRule>
    <cfRule type="expression" dxfId="52" priority="15">
      <formula>R35&gt;0</formula>
    </cfRule>
  </conditionalFormatting>
  <conditionalFormatting sqref="T35:T43">
    <cfRule type="expression" dxfId="51" priority="10">
      <formula>T35="-"</formula>
    </cfRule>
    <cfRule type="expression" dxfId="50" priority="11">
      <formula>T35&lt;0</formula>
    </cfRule>
    <cfRule type="expression" dxfId="49" priority="12">
      <formula>T35&gt;0</formula>
    </cfRule>
  </conditionalFormatting>
  <conditionalFormatting sqref="V35:V43">
    <cfRule type="expression" dxfId="48" priority="7">
      <formula>V35="-"</formula>
    </cfRule>
    <cfRule type="expression" dxfId="47" priority="8">
      <formula>V35&lt;0</formula>
    </cfRule>
    <cfRule type="expression" dxfId="46" priority="9">
      <formula>V35&gt;0</formula>
    </cfRule>
  </conditionalFormatting>
  <conditionalFormatting sqref="X35:X43">
    <cfRule type="expression" dxfId="45" priority="4">
      <formula>X35="-"</formula>
    </cfRule>
    <cfRule type="expression" dxfId="44" priority="5">
      <formula>X35&lt;0</formula>
    </cfRule>
    <cfRule type="expression" dxfId="43" priority="6">
      <formula>X35&gt;0</formula>
    </cfRule>
  </conditionalFormatting>
  <conditionalFormatting sqref="Z6 D13:E13 Z13 Z20">
    <cfRule type="expression" dxfId="42" priority="74">
      <formula>D6&lt;0</formula>
    </cfRule>
    <cfRule type="expression" dxfId="41" priority="75">
      <formula>D6&gt;=0</formula>
    </cfRule>
  </conditionalFormatting>
  <conditionalFormatting sqref="Z35:Z43">
    <cfRule type="expression" dxfId="40" priority="1">
      <formula>Z35="-"</formula>
    </cfRule>
    <cfRule type="expression" dxfId="39" priority="2">
      <formula>Z35&lt;0</formula>
    </cfRule>
    <cfRule type="expression" dxfId="38" priority="3">
      <formula>Z35&gt;0</formula>
    </cfRule>
  </conditionalFormatting>
  <conditionalFormatting sqref="AI117 AL117 AQ117">
    <cfRule type="expression" dxfId="37" priority="31">
      <formula>AI117="Tích cực"</formula>
    </cfRule>
    <cfRule type="expression" dxfId="36" priority="32">
      <formula>AI117="Tiêu cực"</formula>
    </cfRule>
    <cfRule type="expression" dxfId="35" priority="33">
      <formula>AI117="Trung lập"</formula>
    </cfRule>
  </conditionalFormatting>
  <conditionalFormatting sqref="AN61 AI65 AL65 AQ65">
    <cfRule type="expression" dxfId="34" priority="55">
      <formula>AI61="Tích cực"</formula>
    </cfRule>
    <cfRule type="expression" dxfId="33" priority="56">
      <formula>AI61="Tiêu cực"</formula>
    </cfRule>
    <cfRule type="expression" dxfId="32" priority="57">
      <formula>AI61="Trung lập"</formula>
    </cfRule>
  </conditionalFormatting>
  <conditionalFormatting sqref="AN73 AI77 AL77 AQ77">
    <cfRule type="expression" dxfId="31" priority="50">
      <formula>AI73="Tích cực"</formula>
    </cfRule>
    <cfRule type="expression" dxfId="30" priority="51">
      <formula>AI73="Tiêu cực"</formula>
    </cfRule>
    <cfRule type="expression" dxfId="29" priority="52">
      <formula>AI73="Trung lập"</formula>
    </cfRule>
  </conditionalFormatting>
  <conditionalFormatting sqref="AN85 AI89 AL89 AQ89">
    <cfRule type="expression" dxfId="28" priority="45">
      <formula>AI85="Tích cực"</formula>
    </cfRule>
    <cfRule type="expression" dxfId="27" priority="46">
      <formula>AI85="Tiêu cực"</formula>
    </cfRule>
    <cfRule type="expression" dxfId="26" priority="47">
      <formula>AI85="Trung lập"</formula>
    </cfRule>
  </conditionalFormatting>
  <conditionalFormatting sqref="AO63">
    <cfRule type="expression" dxfId="25" priority="58">
      <formula>AO63&lt;0</formula>
    </cfRule>
    <cfRule type="expression" dxfId="24" priority="59">
      <formula>AO63&gt;=0</formula>
    </cfRule>
  </conditionalFormatting>
  <conditionalFormatting sqref="AO75">
    <cfRule type="expression" dxfId="23" priority="53">
      <formula>AO75&lt;0</formula>
    </cfRule>
    <cfRule type="expression" dxfId="22" priority="54">
      <formula>AO75&gt;=0</formula>
    </cfRule>
  </conditionalFormatting>
  <conditionalFormatting sqref="AO87">
    <cfRule type="expression" dxfId="21" priority="48">
      <formula>AO87&lt;0</formula>
    </cfRule>
    <cfRule type="expression" dxfId="20" priority="49">
      <formula>AO87&gt;=0</formula>
    </cfRule>
  </conditionalFormatting>
  <conditionalFormatting sqref="AO115">
    <cfRule type="expression" dxfId="19" priority="34">
      <formula>AO115&lt;0</formula>
    </cfRule>
    <cfRule type="expression" dxfId="18" priority="35">
      <formula>AO115&gt;=0</formula>
    </cfRule>
  </conditionalFormatting>
  <conditionalFormatting sqref="AU65">
    <cfRule type="expression" dxfId="17" priority="42">
      <formula>AU65="Tích cực"</formula>
    </cfRule>
    <cfRule type="expression" dxfId="16" priority="43">
      <formula>AU65="Tiêu cực"</formula>
    </cfRule>
    <cfRule type="expression" dxfId="15" priority="44">
      <formula>AU65="Trung lập"</formula>
    </cfRule>
  </conditionalFormatting>
  <conditionalFormatting sqref="AU77">
    <cfRule type="expression" dxfId="14" priority="39">
      <formula>AU77="Tích cực"</formula>
    </cfRule>
    <cfRule type="expression" dxfId="13" priority="40">
      <formula>AU77="Tiêu cực"</formula>
    </cfRule>
    <cfRule type="expression" dxfId="12" priority="41">
      <formula>AU77="Trung lập"</formula>
    </cfRule>
  </conditionalFormatting>
  <conditionalFormatting sqref="AU89">
    <cfRule type="expression" dxfId="11" priority="36">
      <formula>AU89="Tích cực"</formula>
    </cfRule>
    <cfRule type="expression" dxfId="10" priority="37">
      <formula>AU89="Tiêu cực"</formula>
    </cfRule>
    <cfRule type="expression" dxfId="9" priority="38">
      <formula>AU89="Trung lập"</formula>
    </cfRule>
  </conditionalFormatting>
  <conditionalFormatting sqref="AU96:AU101">
    <cfRule type="expression" dxfId="8" priority="22">
      <formula>AU96="Tích cực"</formula>
    </cfRule>
    <cfRule type="expression" dxfId="7" priority="23">
      <formula>AU96="Tiêu cực"</formula>
    </cfRule>
    <cfRule type="expression" dxfId="6" priority="24">
      <formula>AU96="Trung lập"</formula>
    </cfRule>
  </conditionalFormatting>
  <conditionalFormatting sqref="AU104:AU109">
    <cfRule type="expression" dxfId="5" priority="19">
      <formula>AU104="Tích cực"</formula>
    </cfRule>
    <cfRule type="expression" dxfId="4" priority="20">
      <formula>AU104="Tiêu cực"</formula>
    </cfRule>
    <cfRule type="expression" dxfId="3" priority="21">
      <formula>AU104="Trung lập"</formula>
    </cfRule>
  </conditionalFormatting>
  <conditionalFormatting sqref="AU112:AU117">
    <cfRule type="expression" dxfId="2" priority="16">
      <formula>AU112="Tích cực"</formula>
    </cfRule>
    <cfRule type="expression" dxfId="1" priority="17">
      <formula>AU112="Tiêu cực"</formula>
    </cfRule>
    <cfRule type="expression" dxfId="0" priority="18">
      <formula>AU112="Trung lập"</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2899-65CD-46BA-8DAA-64AAA247C9C6}">
  <dimension ref="A1:B6"/>
  <sheetViews>
    <sheetView workbookViewId="0">
      <selection activeCell="B52" sqref="B52"/>
    </sheetView>
  </sheetViews>
  <sheetFormatPr defaultRowHeight="14.5" x14ac:dyDescent="0.35"/>
  <cols>
    <col min="1" max="1" width="9.7265625" bestFit="1" customWidth="1"/>
    <col min="2" max="2" width="80.7265625" bestFit="1" customWidth="1"/>
  </cols>
  <sheetData>
    <row r="1" spans="1:2" x14ac:dyDescent="0.35">
      <c r="A1" t="s">
        <v>31</v>
      </c>
      <c r="B1" t="s">
        <v>130</v>
      </c>
    </row>
    <row r="2" spans="1:2" x14ac:dyDescent="0.35">
      <c r="A2" s="97" t="s">
        <v>131</v>
      </c>
      <c r="B2" s="97" t="s">
        <v>182</v>
      </c>
    </row>
    <row r="3" spans="1:2" x14ac:dyDescent="0.35">
      <c r="A3" s="97" t="s">
        <v>132</v>
      </c>
      <c r="B3" s="97" t="s">
        <v>183</v>
      </c>
    </row>
    <row r="4" spans="1:2" x14ac:dyDescent="0.35">
      <c r="A4" s="97" t="s">
        <v>133</v>
      </c>
      <c r="B4" s="97" t="s">
        <v>184</v>
      </c>
    </row>
    <row r="5" spans="1:2" x14ac:dyDescent="0.35">
      <c r="A5" s="97" t="s">
        <v>27</v>
      </c>
      <c r="B5" s="97" t="s">
        <v>134</v>
      </c>
    </row>
    <row r="6" spans="1:2" x14ac:dyDescent="0.35">
      <c r="A6" s="97" t="s">
        <v>50</v>
      </c>
      <c r="B6" s="97" t="s">
        <v>85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93</v>
      </c>
      <c r="C1" t="s">
        <v>94</v>
      </c>
      <c r="D1" t="s">
        <v>97</v>
      </c>
      <c r="E1" t="s">
        <v>95</v>
      </c>
      <c r="F1" t="s">
        <v>96</v>
      </c>
      <c r="G1" t="s">
        <v>98</v>
      </c>
      <c r="H1" t="s">
        <v>99</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t="s">
        <v>85</v>
      </c>
      <c r="B2" t="s">
        <v>134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T12"/>
  <sheetViews>
    <sheetView workbookViewId="0">
      <selection activeCell="C1" sqref="C1"/>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customWidth="1"/>
    <col min="12" max="12" width="16.54296875" bestFit="1" customWidth="1"/>
    <col min="13" max="13" width="17.54296875" customWidth="1"/>
    <col min="14" max="14" width="19.1796875" bestFit="1" customWidth="1"/>
    <col min="15" max="17" width="5.453125" style="51" bestFit="1" customWidth="1"/>
    <col min="18" max="20" width="9.453125" style="51" bestFit="1" customWidth="1"/>
  </cols>
  <sheetData>
    <row r="1" spans="1:20" x14ac:dyDescent="0.35">
      <c r="A1" t="s">
        <v>91</v>
      </c>
      <c r="B1" t="s">
        <v>106</v>
      </c>
      <c r="C1" t="s">
        <v>107</v>
      </c>
      <c r="D1" t="s">
        <v>104</v>
      </c>
      <c r="E1" t="s">
        <v>105</v>
      </c>
      <c r="F1" t="s">
        <v>102</v>
      </c>
      <c r="G1" t="s">
        <v>103</v>
      </c>
      <c r="H1" t="s">
        <v>100</v>
      </c>
      <c r="I1" t="s">
        <v>101</v>
      </c>
      <c r="J1" t="s">
        <v>127</v>
      </c>
      <c r="K1" t="s">
        <v>128</v>
      </c>
      <c r="O1"/>
      <c r="P1"/>
      <c r="Q1"/>
      <c r="R1"/>
      <c r="S1"/>
      <c r="T1"/>
    </row>
    <row r="2" spans="1:20" x14ac:dyDescent="0.35">
      <c r="A2" t="s">
        <v>109</v>
      </c>
      <c r="O2"/>
      <c r="P2"/>
      <c r="Q2"/>
      <c r="R2"/>
      <c r="S2"/>
      <c r="T2"/>
    </row>
    <row r="3" spans="1:20" x14ac:dyDescent="0.35">
      <c r="A3" t="s">
        <v>110</v>
      </c>
      <c r="O3"/>
      <c r="P3"/>
      <c r="Q3"/>
      <c r="R3"/>
      <c r="S3"/>
      <c r="T3"/>
    </row>
    <row r="4" spans="1:20" x14ac:dyDescent="0.35">
      <c r="A4" t="s">
        <v>111</v>
      </c>
      <c r="O4"/>
      <c r="P4"/>
      <c r="Q4"/>
      <c r="R4"/>
      <c r="S4"/>
      <c r="T4"/>
    </row>
    <row r="5" spans="1:20" x14ac:dyDescent="0.35">
      <c r="A5" t="s">
        <v>112</v>
      </c>
      <c r="B5">
        <v>0.04</v>
      </c>
      <c r="C5">
        <v>-12105.21</v>
      </c>
      <c r="D5">
        <v>0.04</v>
      </c>
      <c r="E5">
        <v>-2307.9899999999998</v>
      </c>
      <c r="F5">
        <v>0.04</v>
      </c>
      <c r="G5">
        <v>0</v>
      </c>
      <c r="H5">
        <v>0.04</v>
      </c>
      <c r="I5">
        <v>0</v>
      </c>
      <c r="J5">
        <v>0.04</v>
      </c>
      <c r="K5">
        <v>-7835.26</v>
      </c>
      <c r="O5"/>
      <c r="P5"/>
      <c r="Q5"/>
      <c r="R5"/>
      <c r="S5"/>
      <c r="T5"/>
    </row>
    <row r="6" spans="1:20" x14ac:dyDescent="0.35">
      <c r="A6" t="s">
        <v>113</v>
      </c>
      <c r="B6">
        <v>0.04</v>
      </c>
      <c r="C6">
        <v>-11132.22</v>
      </c>
      <c r="D6">
        <v>0.04</v>
      </c>
      <c r="E6">
        <v>-9675.93</v>
      </c>
      <c r="F6">
        <v>0.04</v>
      </c>
      <c r="G6">
        <v>-6630.69</v>
      </c>
      <c r="H6">
        <v>0.04</v>
      </c>
      <c r="I6">
        <v>-238.55</v>
      </c>
      <c r="J6">
        <v>0.04</v>
      </c>
      <c r="K6">
        <v>0</v>
      </c>
      <c r="O6"/>
      <c r="P6"/>
      <c r="Q6"/>
      <c r="R6"/>
      <c r="S6"/>
      <c r="T6"/>
    </row>
    <row r="7" spans="1:20" x14ac:dyDescent="0.35">
      <c r="A7" t="s">
        <v>114</v>
      </c>
      <c r="O7"/>
      <c r="P7"/>
      <c r="Q7"/>
      <c r="R7"/>
      <c r="S7"/>
      <c r="T7"/>
    </row>
    <row r="8" spans="1:20" x14ac:dyDescent="0.35">
      <c r="A8" t="s">
        <v>115</v>
      </c>
      <c r="B8">
        <v>0.04</v>
      </c>
      <c r="C8">
        <v>-8291.33</v>
      </c>
      <c r="D8">
        <v>0.04</v>
      </c>
      <c r="E8">
        <v>-6394.08</v>
      </c>
      <c r="F8">
        <v>0.04</v>
      </c>
      <c r="G8">
        <v>-3219.83</v>
      </c>
      <c r="H8">
        <v>0.04</v>
      </c>
      <c r="I8">
        <v>-1082.26</v>
      </c>
      <c r="J8">
        <v>0.04</v>
      </c>
      <c r="K8">
        <v>0</v>
      </c>
      <c r="O8"/>
      <c r="P8"/>
      <c r="Q8"/>
      <c r="R8"/>
      <c r="S8"/>
      <c r="T8"/>
    </row>
    <row r="9" spans="1:20" x14ac:dyDescent="0.35">
      <c r="A9" t="s">
        <v>116</v>
      </c>
      <c r="O9"/>
      <c r="P9"/>
      <c r="Q9"/>
      <c r="R9"/>
      <c r="S9"/>
      <c r="T9"/>
    </row>
    <row r="10" spans="1:20" x14ac:dyDescent="0.35">
      <c r="A10" t="s">
        <v>117</v>
      </c>
      <c r="B10">
        <v>0.04</v>
      </c>
      <c r="C10">
        <v>0</v>
      </c>
      <c r="D10">
        <v>0.04</v>
      </c>
      <c r="E10">
        <v>0</v>
      </c>
      <c r="F10">
        <v>0.04</v>
      </c>
      <c r="G10">
        <v>-298.76</v>
      </c>
      <c r="H10">
        <v>0.04</v>
      </c>
      <c r="I10">
        <v>-173.04</v>
      </c>
      <c r="J10">
        <v>0.04</v>
      </c>
      <c r="K10">
        <v>0</v>
      </c>
      <c r="O10"/>
      <c r="P10"/>
      <c r="Q10"/>
      <c r="R10"/>
      <c r="S10"/>
      <c r="T10"/>
    </row>
    <row r="11" spans="1:20" x14ac:dyDescent="0.35">
      <c r="O11"/>
      <c r="P11"/>
      <c r="Q11"/>
      <c r="R11" s="50"/>
      <c r="S11"/>
      <c r="T11"/>
    </row>
    <row r="12" spans="1:20" x14ac:dyDescent="0.35">
      <c r="O12"/>
      <c r="P12"/>
      <c r="Q12"/>
      <c r="R12"/>
      <c r="S12"/>
      <c r="T12"/>
    </row>
  </sheetData>
  <phoneticPr fontId="3" type="noConversion"/>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4"/>
  <sheetViews>
    <sheetView topLeftCell="A28" workbookViewId="0">
      <selection activeCell="A25" sqref="A25:H25"/>
    </sheetView>
  </sheetViews>
  <sheetFormatPr defaultRowHeight="14.5" x14ac:dyDescent="0.35"/>
  <cols>
    <col min="1" max="1" width="10.54296875" bestFit="1" customWidth="1"/>
    <col min="2" max="2" width="10.26953125" bestFit="1" customWidth="1"/>
    <col min="3" max="4" width="10.7265625" bestFit="1" customWidth="1"/>
    <col min="5" max="5" width="17" bestFit="1" customWidth="1"/>
    <col min="6" max="6" width="11.54296875" bestFit="1" customWidth="1"/>
    <col min="7" max="7" width="19.6328125" bestFit="1" customWidth="1"/>
    <col min="8" max="8" width="10.90625" bestFit="1" customWidth="1"/>
    <col min="9" max="9" width="20.08984375" bestFit="1" customWidth="1"/>
    <col min="10" max="10" width="16.1796875" bestFit="1" customWidth="1"/>
    <col min="11" max="11" width="15.26953125" bestFit="1" customWidth="1"/>
    <col min="12" max="15" width="20.1796875" bestFit="1" customWidth="1"/>
    <col min="16"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73</v>
      </c>
      <c r="C1" t="s">
        <v>86</v>
      </c>
      <c r="D1" t="s">
        <v>87</v>
      </c>
      <c r="E1" t="s">
        <v>74</v>
      </c>
      <c r="F1" t="s">
        <v>75</v>
      </c>
      <c r="G1" t="s">
        <v>77</v>
      </c>
      <c r="H1" t="s">
        <v>76</v>
      </c>
      <c r="I1" t="s">
        <v>78</v>
      </c>
      <c r="J1" t="s">
        <v>82</v>
      </c>
      <c r="K1" t="s">
        <v>83</v>
      </c>
      <c r="L1" t="s">
        <v>84</v>
      </c>
      <c r="M1" t="s">
        <v>88</v>
      </c>
      <c r="N1" t="s">
        <v>89</v>
      </c>
      <c r="O1" t="s">
        <v>90</v>
      </c>
    </row>
    <row r="2" spans="1:15" x14ac:dyDescent="0.35">
      <c r="A2" s="2">
        <v>45873</v>
      </c>
      <c r="B2">
        <v>4.3299999999999998E-2</v>
      </c>
      <c r="C2">
        <v>5.7799999999999997E-2</v>
      </c>
      <c r="D2">
        <v>4.8099999999999997E-2</v>
      </c>
      <c r="E2">
        <v>25219</v>
      </c>
      <c r="F2">
        <v>26479.95</v>
      </c>
      <c r="G2">
        <v>26370</v>
      </c>
      <c r="H2">
        <v>23958.05</v>
      </c>
      <c r="I2">
        <v>26480</v>
      </c>
      <c r="J2">
        <v>7835.26</v>
      </c>
      <c r="K2">
        <v>-14431.76</v>
      </c>
      <c r="L2">
        <v>-6596.5</v>
      </c>
      <c r="M2">
        <v>0</v>
      </c>
      <c r="N2">
        <v>206874.98</v>
      </c>
      <c r="O2">
        <v>206874.98</v>
      </c>
    </row>
    <row r="3" spans="1:15" x14ac:dyDescent="0.35">
      <c r="A3" s="2">
        <v>45869</v>
      </c>
      <c r="B3">
        <v>4.3299999999999998E-2</v>
      </c>
      <c r="C3">
        <v>5.7799999999999997E-2</v>
      </c>
      <c r="D3">
        <v>4.8099999999999997E-2</v>
      </c>
      <c r="E3">
        <v>25249</v>
      </c>
      <c r="F3">
        <v>26511.45</v>
      </c>
      <c r="G3">
        <v>26380</v>
      </c>
      <c r="H3">
        <v>23986.55</v>
      </c>
      <c r="I3">
        <v>26450</v>
      </c>
      <c r="J3">
        <v>7835.26</v>
      </c>
      <c r="K3">
        <v>-14431.76</v>
      </c>
      <c r="L3">
        <v>-6596.5</v>
      </c>
      <c r="M3">
        <v>0</v>
      </c>
      <c r="N3">
        <v>206874.98</v>
      </c>
      <c r="O3">
        <v>206874.98</v>
      </c>
    </row>
    <row r="4" spans="1:15" x14ac:dyDescent="0.35">
      <c r="A4" s="2">
        <v>45868</v>
      </c>
      <c r="B4">
        <v>4.3299999999999998E-2</v>
      </c>
      <c r="C4">
        <v>5.7799999999999997E-2</v>
      </c>
      <c r="D4">
        <v>4.8099999999999997E-2</v>
      </c>
      <c r="E4">
        <v>25240</v>
      </c>
      <c r="F4">
        <v>26502</v>
      </c>
      <c r="G4">
        <v>26390</v>
      </c>
      <c r="H4">
        <v>23978</v>
      </c>
      <c r="I4">
        <v>26450</v>
      </c>
      <c r="J4">
        <v>1493.85</v>
      </c>
      <c r="K4">
        <v>-10548.65</v>
      </c>
      <c r="L4">
        <v>-9054.7999999999993</v>
      </c>
      <c r="M4">
        <v>0</v>
      </c>
      <c r="N4">
        <v>213471.48</v>
      </c>
      <c r="O4">
        <v>213471.48</v>
      </c>
    </row>
    <row r="5" spans="1:15" x14ac:dyDescent="0.35">
      <c r="A5" s="2">
        <v>45867</v>
      </c>
      <c r="B5">
        <v>4.3299999999999998E-2</v>
      </c>
      <c r="C5">
        <v>5.7799999999999997E-2</v>
      </c>
      <c r="D5">
        <v>4.8099999999999997E-2</v>
      </c>
      <c r="E5">
        <v>25228</v>
      </c>
      <c r="F5">
        <v>26489.4</v>
      </c>
      <c r="G5">
        <v>26400</v>
      </c>
      <c r="H5">
        <v>23966.6</v>
      </c>
      <c r="I5">
        <v>26450</v>
      </c>
      <c r="J5">
        <v>10149.280000000001</v>
      </c>
      <c r="K5">
        <v>-13053.03</v>
      </c>
      <c r="L5">
        <v>-2903.75</v>
      </c>
      <c r="M5">
        <v>0</v>
      </c>
      <c r="N5">
        <v>222526.28</v>
      </c>
      <c r="O5">
        <v>222526.28</v>
      </c>
    </row>
    <row r="6" spans="1:15" x14ac:dyDescent="0.35">
      <c r="A6" s="2">
        <v>45866</v>
      </c>
      <c r="B6">
        <v>5.8500000000000003E-2</v>
      </c>
      <c r="C6">
        <v>5.3400000000000003E-2</v>
      </c>
      <c r="D6">
        <v>5.4399999999999997E-2</v>
      </c>
      <c r="E6">
        <v>25206</v>
      </c>
      <c r="F6">
        <v>26466.3</v>
      </c>
      <c r="G6">
        <v>26380</v>
      </c>
      <c r="H6">
        <v>23945.7</v>
      </c>
      <c r="I6">
        <v>26460</v>
      </c>
      <c r="J6">
        <v>18378</v>
      </c>
      <c r="K6">
        <v>-3818.7</v>
      </c>
      <c r="L6">
        <v>14559.3</v>
      </c>
      <c r="M6">
        <v>0</v>
      </c>
      <c r="N6">
        <v>225430.03</v>
      </c>
      <c r="O6">
        <v>225430.03</v>
      </c>
    </row>
    <row r="7" spans="1:15" x14ac:dyDescent="0.35">
      <c r="A7" s="2">
        <v>45863</v>
      </c>
      <c r="B7">
        <v>6.5000000000000002E-2</v>
      </c>
      <c r="C7">
        <v>5.3900000000000003E-2</v>
      </c>
      <c r="D7">
        <v>5.57E-2</v>
      </c>
      <c r="E7">
        <v>25164</v>
      </c>
      <c r="F7">
        <v>26422.2</v>
      </c>
      <c r="G7">
        <v>26300</v>
      </c>
      <c r="H7">
        <v>23905.8</v>
      </c>
      <c r="I7">
        <v>26460</v>
      </c>
      <c r="J7">
        <v>31528.76</v>
      </c>
      <c r="K7">
        <v>-7940.46</v>
      </c>
      <c r="L7">
        <v>23588.3</v>
      </c>
      <c r="M7">
        <v>0</v>
      </c>
      <c r="N7">
        <v>210870.73</v>
      </c>
      <c r="O7">
        <v>210870.73</v>
      </c>
    </row>
    <row r="8" spans="1:15" x14ac:dyDescent="0.35">
      <c r="A8" s="2">
        <v>45862</v>
      </c>
      <c r="B8">
        <v>5.9499999999999997E-2</v>
      </c>
      <c r="C8">
        <v>4.8800000000000003E-2</v>
      </c>
      <c r="D8">
        <v>5.1299999999999998E-2</v>
      </c>
      <c r="E8">
        <v>25164</v>
      </c>
      <c r="F8">
        <v>26422.2</v>
      </c>
      <c r="G8">
        <v>26300</v>
      </c>
      <c r="H8">
        <v>23905.8</v>
      </c>
      <c r="I8">
        <v>26460</v>
      </c>
      <c r="J8">
        <v>47176.06</v>
      </c>
      <c r="K8">
        <v>-24678.19</v>
      </c>
      <c r="L8">
        <v>22497.87</v>
      </c>
      <c r="M8">
        <v>0</v>
      </c>
      <c r="N8">
        <v>187282.43</v>
      </c>
      <c r="O8">
        <v>187282.43</v>
      </c>
    </row>
    <row r="9" spans="1:15" x14ac:dyDescent="0.35">
      <c r="A9" s="2">
        <v>45861</v>
      </c>
      <c r="B9">
        <v>5.2600000000000001E-2</v>
      </c>
      <c r="C9">
        <v>5.0200000000000002E-2</v>
      </c>
      <c r="D9">
        <v>4.9599999999999998E-2</v>
      </c>
      <c r="E9">
        <v>25166</v>
      </c>
      <c r="F9">
        <v>26424.3</v>
      </c>
      <c r="G9">
        <v>26320</v>
      </c>
      <c r="H9">
        <v>23907.7</v>
      </c>
      <c r="I9">
        <v>26460</v>
      </c>
      <c r="J9">
        <v>39713.629999999997</v>
      </c>
      <c r="K9">
        <v>-30000</v>
      </c>
      <c r="L9">
        <v>9713.6299999999974</v>
      </c>
      <c r="M9">
        <v>0</v>
      </c>
      <c r="N9">
        <v>164784.56</v>
      </c>
      <c r="O9">
        <v>164784.56</v>
      </c>
    </row>
    <row r="10" spans="1:15" x14ac:dyDescent="0.35">
      <c r="A10" s="2">
        <v>45860</v>
      </c>
      <c r="B10">
        <v>5.04E-2</v>
      </c>
      <c r="C10">
        <v>4.7699999999999999E-2</v>
      </c>
      <c r="D10">
        <v>5.0599999999999999E-2</v>
      </c>
      <c r="E10">
        <v>25177</v>
      </c>
      <c r="F10">
        <v>26435.85</v>
      </c>
      <c r="G10">
        <v>26320</v>
      </c>
      <c r="H10">
        <v>23918.15</v>
      </c>
      <c r="I10">
        <v>26460</v>
      </c>
      <c r="J10">
        <v>45918.43</v>
      </c>
      <c r="K10">
        <v>-31067.05</v>
      </c>
      <c r="L10">
        <v>14851.380000000001</v>
      </c>
      <c r="M10">
        <v>-1000</v>
      </c>
      <c r="N10">
        <v>156070.93</v>
      </c>
      <c r="O10">
        <v>155070.93</v>
      </c>
    </row>
    <row r="11" spans="1:15" x14ac:dyDescent="0.35">
      <c r="A11" s="2">
        <v>45859</v>
      </c>
      <c r="B11">
        <v>4.9299999999999997E-2</v>
      </c>
      <c r="C11">
        <v>4.6699999999999998E-2</v>
      </c>
      <c r="D11">
        <v>4.7800000000000002E-2</v>
      </c>
      <c r="E11">
        <v>25179</v>
      </c>
      <c r="F11">
        <v>26437.95</v>
      </c>
      <c r="G11">
        <v>26320</v>
      </c>
      <c r="H11">
        <v>23920.05</v>
      </c>
      <c r="I11">
        <v>26450</v>
      </c>
      <c r="J11">
        <v>25364.230000000003</v>
      </c>
      <c r="K11">
        <v>-17160.37</v>
      </c>
      <c r="L11">
        <v>8203.8600000000042</v>
      </c>
      <c r="M11">
        <v>-11000</v>
      </c>
      <c r="N11">
        <v>151219.54999999999</v>
      </c>
      <c r="O11">
        <v>140219.54999999999</v>
      </c>
    </row>
    <row r="12" spans="1:15" x14ac:dyDescent="0.35">
      <c r="A12" s="2">
        <v>45856</v>
      </c>
      <c r="B12">
        <v>5.0099999999999999E-2</v>
      </c>
      <c r="C12">
        <v>4.6699999999999998E-2</v>
      </c>
      <c r="D12">
        <v>4.8500000000000001E-2</v>
      </c>
      <c r="E12">
        <v>25185</v>
      </c>
      <c r="F12">
        <v>26444.25</v>
      </c>
      <c r="G12">
        <v>26330</v>
      </c>
      <c r="H12">
        <v>23925.75</v>
      </c>
      <c r="I12">
        <v>26420</v>
      </c>
      <c r="J12">
        <v>27715.62</v>
      </c>
      <c r="K12">
        <v>-11444.18</v>
      </c>
      <c r="L12">
        <v>16271.439999999999</v>
      </c>
      <c r="M12">
        <v>-15999.9</v>
      </c>
      <c r="N12">
        <v>148015.59</v>
      </c>
      <c r="O12">
        <v>132015.69</v>
      </c>
    </row>
    <row r="13" spans="1:15" x14ac:dyDescent="0.35">
      <c r="A13" s="2">
        <v>45855</v>
      </c>
      <c r="B13">
        <v>5.1700000000000003E-2</v>
      </c>
      <c r="C13">
        <v>4.6399999999999997E-2</v>
      </c>
      <c r="D13">
        <v>4.9299999999999997E-2</v>
      </c>
      <c r="E13">
        <v>25185</v>
      </c>
      <c r="F13">
        <v>26444.25</v>
      </c>
      <c r="G13">
        <v>26330</v>
      </c>
      <c r="H13">
        <v>23925.75</v>
      </c>
      <c r="I13">
        <v>26420</v>
      </c>
      <c r="J13">
        <v>29775.63</v>
      </c>
      <c r="K13">
        <v>-14756.42</v>
      </c>
      <c r="L13">
        <v>15019.210000000001</v>
      </c>
      <c r="M13">
        <v>-17399.900000000001</v>
      </c>
      <c r="N13">
        <v>133144.15</v>
      </c>
      <c r="O13">
        <v>115744.25</v>
      </c>
    </row>
    <row r="14" spans="1:15" x14ac:dyDescent="0.35">
      <c r="A14" s="2">
        <v>45854</v>
      </c>
      <c r="B14">
        <v>5.0900000000000001E-2</v>
      </c>
      <c r="C14">
        <v>4.6100000000000002E-2</v>
      </c>
      <c r="D14">
        <v>4.9099999999999998E-2</v>
      </c>
      <c r="E14">
        <v>25176</v>
      </c>
      <c r="F14">
        <v>26434.799999999999</v>
      </c>
      <c r="G14">
        <v>26340</v>
      </c>
      <c r="H14">
        <v>23917.200000000001</v>
      </c>
      <c r="I14">
        <v>26420</v>
      </c>
      <c r="J14">
        <v>35000</v>
      </c>
      <c r="K14">
        <v>-21994.75</v>
      </c>
      <c r="L14">
        <v>13005.25</v>
      </c>
      <c r="M14">
        <v>-22399.9</v>
      </c>
      <c r="N14">
        <v>123124.94</v>
      </c>
      <c r="O14">
        <v>100725.04000000001</v>
      </c>
    </row>
    <row r="15" spans="1:15" x14ac:dyDescent="0.35">
      <c r="A15" s="2">
        <v>45853</v>
      </c>
      <c r="B15">
        <v>4.7800000000000002E-2</v>
      </c>
      <c r="C15">
        <v>4.5499999999999999E-2</v>
      </c>
      <c r="D15">
        <v>4.7199999999999999E-2</v>
      </c>
      <c r="E15">
        <v>25168</v>
      </c>
      <c r="F15">
        <v>26426.400000000001</v>
      </c>
      <c r="G15">
        <v>26320</v>
      </c>
      <c r="H15">
        <v>23909.599999999999</v>
      </c>
      <c r="I15">
        <v>26420</v>
      </c>
      <c r="J15">
        <v>40977.94</v>
      </c>
      <c r="K15">
        <v>-25000</v>
      </c>
      <c r="L15">
        <v>15977.940000000002</v>
      </c>
      <c r="M15">
        <v>-26399.9</v>
      </c>
      <c r="N15">
        <v>114119.69</v>
      </c>
      <c r="O15">
        <v>87719.790000000008</v>
      </c>
    </row>
    <row r="16" spans="1:15" x14ac:dyDescent="0.35">
      <c r="A16" s="2">
        <v>45852</v>
      </c>
      <c r="B16">
        <v>4.6800000000000001E-2</v>
      </c>
      <c r="C16">
        <v>4.5900000000000003E-2</v>
      </c>
      <c r="D16">
        <v>4.7E-2</v>
      </c>
      <c r="E16">
        <v>25148</v>
      </c>
      <c r="F16">
        <v>26405.4</v>
      </c>
      <c r="G16">
        <v>26310</v>
      </c>
      <c r="H16">
        <v>23890.6</v>
      </c>
      <c r="I16">
        <v>26420</v>
      </c>
      <c r="J16">
        <v>22160.37</v>
      </c>
      <c r="K16">
        <v>-33019.72</v>
      </c>
      <c r="L16">
        <v>-10859.350000000002</v>
      </c>
      <c r="M16">
        <v>-21399.9</v>
      </c>
      <c r="N16">
        <v>93141.75</v>
      </c>
      <c r="O16">
        <v>71741.850000000006</v>
      </c>
    </row>
    <row r="17" spans="1:15" x14ac:dyDescent="0.35">
      <c r="A17" s="2">
        <v>45849</v>
      </c>
      <c r="B17">
        <v>4.65E-2</v>
      </c>
      <c r="C17">
        <v>4.2999999999999997E-2</v>
      </c>
      <c r="D17">
        <v>4.7800000000000002E-2</v>
      </c>
      <c r="E17">
        <v>25128</v>
      </c>
      <c r="F17">
        <v>26384.400000000001</v>
      </c>
      <c r="G17">
        <v>26290</v>
      </c>
      <c r="H17">
        <v>23871.599999999999</v>
      </c>
      <c r="I17">
        <v>26490</v>
      </c>
      <c r="J17">
        <v>19644.18</v>
      </c>
      <c r="K17">
        <v>-21400</v>
      </c>
      <c r="L17">
        <v>-1755.8199999999997</v>
      </c>
      <c r="M17">
        <v>-21400</v>
      </c>
      <c r="N17">
        <v>104001.2</v>
      </c>
      <c r="O17">
        <v>82601.2</v>
      </c>
    </row>
    <row r="18" spans="1:15" x14ac:dyDescent="0.35">
      <c r="A18" s="2">
        <v>45848</v>
      </c>
      <c r="B18">
        <v>4.6899999999999997E-2</v>
      </c>
      <c r="C18">
        <v>4.6699999999999998E-2</v>
      </c>
      <c r="D18">
        <v>4.7100000000000003E-2</v>
      </c>
      <c r="E18">
        <v>25128</v>
      </c>
      <c r="F18">
        <v>26384.400000000001</v>
      </c>
      <c r="G18">
        <v>26290</v>
      </c>
      <c r="H18">
        <v>23871.599999999999</v>
      </c>
      <c r="I18">
        <v>26490</v>
      </c>
      <c r="J18">
        <v>24409.620000000003</v>
      </c>
      <c r="K18">
        <v>-5195.7700000000004</v>
      </c>
      <c r="L18">
        <v>19213.850000000002</v>
      </c>
      <c r="M18">
        <v>-28200</v>
      </c>
      <c r="N18">
        <v>112557.02</v>
      </c>
      <c r="O18">
        <v>84357.02</v>
      </c>
    </row>
    <row r="19" spans="1:15" x14ac:dyDescent="0.35">
      <c r="A19" s="2">
        <v>45847</v>
      </c>
      <c r="B19">
        <v>4.65E-2</v>
      </c>
      <c r="C19">
        <v>4.9099999999999998E-2</v>
      </c>
      <c r="D19">
        <v>4.7500000000000001E-2</v>
      </c>
      <c r="E19">
        <v>25131</v>
      </c>
      <c r="F19">
        <v>26387.55</v>
      </c>
      <c r="G19">
        <v>26290</v>
      </c>
      <c r="H19">
        <v>23874.45</v>
      </c>
      <c r="I19">
        <v>26490</v>
      </c>
      <c r="J19">
        <v>18932.849999999999</v>
      </c>
      <c r="K19">
        <v>-5410.15</v>
      </c>
      <c r="L19">
        <v>13522.699999999999</v>
      </c>
      <c r="M19">
        <v>-32400</v>
      </c>
      <c r="N19">
        <v>97543.17</v>
      </c>
      <c r="O19">
        <v>65143.17</v>
      </c>
    </row>
    <row r="20" spans="1:15" x14ac:dyDescent="0.35">
      <c r="A20" s="2">
        <v>45846</v>
      </c>
      <c r="B20">
        <v>4.48E-2</v>
      </c>
      <c r="C20">
        <v>4.2799999999999998E-2</v>
      </c>
      <c r="D20">
        <v>4.6399999999999997E-2</v>
      </c>
      <c r="E20">
        <v>25119</v>
      </c>
      <c r="F20">
        <v>26374.95</v>
      </c>
      <c r="G20">
        <v>26320</v>
      </c>
      <c r="H20">
        <v>23863.05</v>
      </c>
      <c r="I20">
        <v>26490</v>
      </c>
      <c r="J20">
        <v>16509.599999999999</v>
      </c>
      <c r="K20">
        <v>-13043.36</v>
      </c>
      <c r="L20">
        <v>3466.239999999998</v>
      </c>
      <c r="M20">
        <v>-27400</v>
      </c>
      <c r="N20">
        <v>79020.47</v>
      </c>
      <c r="O20">
        <v>51620.47</v>
      </c>
    </row>
    <row r="21" spans="1:15" x14ac:dyDescent="0.35">
      <c r="A21" s="2">
        <v>45845</v>
      </c>
      <c r="B21">
        <v>4.2500000000000003E-2</v>
      </c>
      <c r="C21">
        <v>4.4699999999999997E-2</v>
      </c>
      <c r="D21">
        <v>4.6600000000000003E-2</v>
      </c>
      <c r="E21">
        <v>25121</v>
      </c>
      <c r="F21">
        <v>26377.05</v>
      </c>
      <c r="G21">
        <v>26305</v>
      </c>
      <c r="H21">
        <v>23864.95</v>
      </c>
      <c r="I21">
        <v>26500</v>
      </c>
      <c r="J21">
        <v>9000</v>
      </c>
      <c r="K21">
        <v>-38055.379999999997</v>
      </c>
      <c r="L21">
        <v>-29055.379999999997</v>
      </c>
      <c r="M21">
        <v>-22400</v>
      </c>
      <c r="N21">
        <v>70554.23</v>
      </c>
      <c r="O21">
        <v>48154.229999999996</v>
      </c>
    </row>
    <row r="22" spans="1:15" x14ac:dyDescent="0.35">
      <c r="A22" s="2">
        <v>45842</v>
      </c>
      <c r="B22">
        <v>4.0800000000000003E-2</v>
      </c>
      <c r="C22">
        <v>4.4200000000000003E-2</v>
      </c>
      <c r="D22">
        <v>4.5999999999999999E-2</v>
      </c>
      <c r="E22">
        <v>25116</v>
      </c>
      <c r="F22">
        <v>26371.8</v>
      </c>
      <c r="G22">
        <v>26350</v>
      </c>
      <c r="H22">
        <v>23860.2</v>
      </c>
      <c r="I22">
        <v>26520</v>
      </c>
      <c r="J22">
        <v>5122.5600000000004</v>
      </c>
      <c r="K22">
        <v>-32734.85</v>
      </c>
      <c r="L22">
        <v>-27612.289999999997</v>
      </c>
      <c r="M22">
        <v>-17400</v>
      </c>
      <c r="N22">
        <v>94609.61</v>
      </c>
      <c r="O22">
        <v>77209.61</v>
      </c>
    </row>
    <row r="23" spans="1:15" x14ac:dyDescent="0.35">
      <c r="A23" s="2">
        <v>45841</v>
      </c>
      <c r="B23">
        <v>3.9100000000000003E-2</v>
      </c>
      <c r="C23">
        <v>3.8199999999999998E-2</v>
      </c>
      <c r="D23">
        <v>4.4999999999999998E-2</v>
      </c>
      <c r="E23">
        <v>25116</v>
      </c>
      <c r="F23">
        <v>26371.8</v>
      </c>
      <c r="G23">
        <v>26350</v>
      </c>
      <c r="H23">
        <v>23860.2</v>
      </c>
      <c r="I23">
        <v>26520</v>
      </c>
      <c r="J23">
        <v>9595.77</v>
      </c>
      <c r="K23">
        <v>-29642.06</v>
      </c>
      <c r="L23">
        <v>-20046.29</v>
      </c>
      <c r="M23">
        <v>-9200</v>
      </c>
      <c r="N23">
        <v>114021.9</v>
      </c>
      <c r="O23">
        <v>104821.9</v>
      </c>
    </row>
    <row r="24" spans="1:15" x14ac:dyDescent="0.35">
      <c r="A24" s="2">
        <v>45840</v>
      </c>
      <c r="B24">
        <v>3.8100000000000002E-2</v>
      </c>
      <c r="C24">
        <v>4.6699999999999998E-2</v>
      </c>
      <c r="D24">
        <v>4.5499999999999999E-2</v>
      </c>
      <c r="E24">
        <v>25091</v>
      </c>
      <c r="F24">
        <v>26345.55</v>
      </c>
      <c r="G24">
        <v>26345</v>
      </c>
      <c r="H24">
        <v>23836.45</v>
      </c>
      <c r="I24">
        <v>26470</v>
      </c>
      <c r="J24">
        <v>10000</v>
      </c>
      <c r="K24">
        <v>-8377.8700000000008</v>
      </c>
      <c r="L24">
        <v>1622.1299999999992</v>
      </c>
      <c r="M24">
        <v>-9400</v>
      </c>
      <c r="N24">
        <v>134268.19</v>
      </c>
      <c r="O24">
        <v>124868.19</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workbookViewId="0">
      <selection activeCell="C1" sqref="C1"/>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4" customWidth="1"/>
    <col min="18" max="18" width="21.6328125" customWidth="1"/>
    <col min="19" max="19" width="18.453125" customWidth="1"/>
  </cols>
  <sheetData>
    <row r="1" spans="1:20" ht="20" thickBot="1" x14ac:dyDescent="0.5">
      <c r="A1" s="116" t="s">
        <v>1</v>
      </c>
      <c r="B1" s="116" t="s">
        <v>2</v>
      </c>
      <c r="C1" s="116" t="s">
        <v>3</v>
      </c>
      <c r="D1" s="116" t="s">
        <v>4</v>
      </c>
      <c r="E1" s="116" t="s">
        <v>5</v>
      </c>
      <c r="F1" s="116" t="s">
        <v>6</v>
      </c>
      <c r="G1" s="116" t="s">
        <v>0</v>
      </c>
      <c r="H1" s="116" t="s">
        <v>7</v>
      </c>
      <c r="I1" s="116" t="s">
        <v>8</v>
      </c>
      <c r="J1" s="116" t="s">
        <v>64</v>
      </c>
      <c r="L1" s="95" t="s">
        <v>9</v>
      </c>
      <c r="M1" s="95"/>
      <c r="N1" s="95"/>
      <c r="O1" s="95"/>
      <c r="P1" s="95"/>
      <c r="Q1" s="95"/>
      <c r="R1" s="95"/>
      <c r="S1" s="95"/>
    </row>
    <row r="2" spans="1:20" ht="15" thickTop="1" x14ac:dyDescent="0.35">
      <c r="A2" s="116" t="s">
        <v>10</v>
      </c>
      <c r="B2" s="116" t="s">
        <v>186</v>
      </c>
      <c r="C2" s="116" t="s">
        <v>229</v>
      </c>
      <c r="D2" s="116" t="s">
        <v>187</v>
      </c>
      <c r="E2" s="116" t="s">
        <v>188</v>
      </c>
      <c r="F2" s="117">
        <v>45874.407638888886</v>
      </c>
      <c r="G2" s="116" t="s">
        <v>9</v>
      </c>
      <c r="H2" s="116">
        <v>82</v>
      </c>
      <c r="I2" s="116" t="s">
        <v>13</v>
      </c>
      <c r="J2" s="116" t="s">
        <v>12</v>
      </c>
      <c r="L2" s="18" t="s">
        <v>52</v>
      </c>
      <c r="M2" s="18" t="str" cm="1">
        <f t="array" ref="M2:S12">_xlfn.CHOOSECOLS(_xlfn.VSTACK(daily_8h30_news[#Headers],
  _xlfn._xlws.SORT(_xlfn._xlws.FILTER(daily_8h30_news[], daily_8h30_news[news_type]=L1), 1, -1)
 ), 10, 1, 9, 6, 2, 3, 4)</f>
        <v>ai_selected</v>
      </c>
      <c r="N2" s="18" t="str">
        <v>source</v>
      </c>
      <c r="O2" s="18" t="str">
        <v>impact</v>
      </c>
      <c r="P2" s="19" t="str">
        <v>published_time</v>
      </c>
      <c r="Q2" s="73" t="str">
        <v>title</v>
      </c>
      <c r="R2" s="18" t="str">
        <v>content</v>
      </c>
      <c r="S2" s="18" t="str">
        <v>image_url</v>
      </c>
      <c r="T2" t="s">
        <v>54</v>
      </c>
    </row>
    <row r="3" spans="1:20" x14ac:dyDescent="0.35">
      <c r="A3" s="116" t="s">
        <v>10</v>
      </c>
      <c r="B3" s="116" t="s">
        <v>230</v>
      </c>
      <c r="C3" s="116" t="s">
        <v>231</v>
      </c>
      <c r="D3" s="116" t="s">
        <v>232</v>
      </c>
      <c r="E3" s="116" t="s">
        <v>233</v>
      </c>
      <c r="F3" s="117">
        <v>45874.372118055559</v>
      </c>
      <c r="G3" s="116" t="s">
        <v>9</v>
      </c>
      <c r="H3" s="116">
        <v>82</v>
      </c>
      <c r="I3" s="116" t="s">
        <v>13</v>
      </c>
      <c r="J3" s="116" t="s">
        <v>12</v>
      </c>
      <c r="L3" t="str">
        <f t="shared" ref="L3:L12" si="0">M3</f>
        <v>x</v>
      </c>
      <c r="M3" t="str">
        <v>x</v>
      </c>
      <c r="N3" t="str">
        <v>VnEconomy</v>
      </c>
      <c r="O3" t="str">
        <v>Tiêu cực</v>
      </c>
      <c r="P3" s="17">
        <v>45874.36042824074</v>
      </c>
      <c r="Q3" s="74" t="str">
        <v>Tăng giảm sốc, thanh khoản lập kỷ lục mới, VN-Index may còn trụ đỡ</v>
      </c>
      <c r="R3" t="str">
        <v>Thị trường chứng khoán biến động mạnh với thanh khoản kỷ lục 72.841 tỷ đồng trên sàn HoSE. VN-Index tăng 1,24% nhờ sự kéo đỡ của 5 cổ phiếu trụ lớn. Tuy nhiên, nhiều cổ phiếu khác lao dốc, số mã giảm tăng gấp nhiều lần so với buổi sáng. Blue-chips VN30 tăng 2,25% nhưng biên độ biến động rất lớn. Thị trường mong manh với lượng cổ phiếu lớn thường trực, áp lực bán tăng khi giá lên cao.</v>
      </c>
      <c r="S3" t="str">
        <v>https://media.vneconomy.vn/640x360/images/upload//2025/08/052655752e-204b-46af-b418-4132293f7f4e.png</v>
      </c>
      <c r="T3" t="s">
        <v>54</v>
      </c>
    </row>
    <row r="4" spans="1:20" x14ac:dyDescent="0.35">
      <c r="A4" s="116" t="s">
        <v>66</v>
      </c>
      <c r="B4" s="116" t="s">
        <v>234</v>
      </c>
      <c r="C4" s="116" t="s">
        <v>235</v>
      </c>
      <c r="D4" s="116" t="s">
        <v>236</v>
      </c>
      <c r="E4" s="116" t="s">
        <v>237</v>
      </c>
      <c r="F4" s="117">
        <v>45874.36042824074</v>
      </c>
      <c r="G4" s="116" t="s">
        <v>9</v>
      </c>
      <c r="H4" s="116">
        <v>80</v>
      </c>
      <c r="I4" s="116" t="s">
        <v>15</v>
      </c>
      <c r="J4" s="116" t="s">
        <v>16</v>
      </c>
      <c r="L4" t="str">
        <f t="shared" si="0"/>
        <v/>
      </c>
      <c r="M4" t="str">
        <v/>
      </c>
      <c r="N4" t="str">
        <v>VnEconomy</v>
      </c>
      <c r="O4" t="str">
        <v>Tích cực</v>
      </c>
      <c r="P4" s="17">
        <v>45874.114490740743</v>
      </c>
      <c r="Q4" s="74" t="str">
        <v>Lãi suất VND có thể giảm thêm 0,5 - 0,75% vào cuối năm trong kịch bản lạc quan?</v>
      </c>
      <c r="R4" t="str">
        <v>Lãi suất USD có thể neo trên 4% đến hết năm 2025, lãi suất VND có thể giảm 0,5%-0,75% nếu Fed cắt giảm. Fed giữ nguyên lãi suất 4,5% dựa trên kinh tế Mỹ tăng trưởng ổn định 3%. Tỷ giá USD/VND dự kiến quanh 26.400-26.500, có thể giảm nhẹ cuối năm. Lãi suất huy động VND hiện thấp hơn 0,2%-0,4% so với năm trước. Tăng trưởng tín dụng 2025 dự báo đạt 18%-20%.</v>
      </c>
      <c r="S4" t="str">
        <v>https://media.vneconomy.vn/images/upload//2025/08/05/ngoai-te-ngsb.gif</v>
      </c>
      <c r="T4" t="s">
        <v>54</v>
      </c>
    </row>
    <row r="5" spans="1:20" x14ac:dyDescent="0.35">
      <c r="A5" s="116" t="s">
        <v>10</v>
      </c>
      <c r="B5" s="116" t="s">
        <v>189</v>
      </c>
      <c r="C5" s="116" t="s">
        <v>238</v>
      </c>
      <c r="D5" s="116" t="s">
        <v>190</v>
      </c>
      <c r="E5" s="116" t="s">
        <v>191</v>
      </c>
      <c r="F5" s="117">
        <v>45874.346562500003</v>
      </c>
      <c r="G5" s="116" t="s">
        <v>9</v>
      </c>
      <c r="H5" s="116">
        <v>76</v>
      </c>
      <c r="I5" s="116" t="s">
        <v>13</v>
      </c>
      <c r="J5" s="116" t="s">
        <v>16</v>
      </c>
      <c r="L5" t="str">
        <f t="shared" si="0"/>
        <v/>
      </c>
      <c r="M5" t="str">
        <v/>
      </c>
      <c r="N5" t="str">
        <v>VietStock</v>
      </c>
      <c r="O5" t="str">
        <v>Tích cực</v>
      </c>
      <c r="P5" s="17">
        <v>45874.407638888886</v>
      </c>
      <c r="Q5" s="74" t="str">
        <v>Giải ngân vốn đầu tư công đến hết tháng 7 ước đạt hơn 388 ngàn tỷ đồng</v>
      </c>
      <c r="R5" t="str">
        <v>Đến hết tháng 7, vốn đầu tư công đã giải ngân hơn 388 ngàn tỷ đồng, đạt 39.45%. Tỷ lệ giải ngân tăng 10.1% so với cùng kỳ năm 2024 đạt 33.8%. Vốn ngân sách địa phương giải ngân đạt 57.5%, tăng 24.2% so với năm trước. Chương trình mục tiêu quốc gia giải ngân đạt 52.5% kế hoạch Thủ tướng giao. Các địa phương cần đẩy nhanh tiến độ, tháo gỡ vướng mắc giải phóng mặt bằng để đạt mục tiêu.</v>
      </c>
      <c r="S5" t="str">
        <v>https://image.vietstock.vn/2025/08/05/giai-ngan-von-dau-tu-cong-7-thang-dau-nam-2025.jpg</v>
      </c>
      <c r="T5" t="s">
        <v>54</v>
      </c>
    </row>
    <row r="6" spans="1:20" x14ac:dyDescent="0.35">
      <c r="A6" s="116" t="s">
        <v>44</v>
      </c>
      <c r="B6" s="116" t="s">
        <v>192</v>
      </c>
      <c r="C6" s="116" t="s">
        <v>239</v>
      </c>
      <c r="D6" s="116" t="s">
        <v>193</v>
      </c>
      <c r="E6" s="116" t="s">
        <v>194</v>
      </c>
      <c r="F6" s="117">
        <v>45874.292361111111</v>
      </c>
      <c r="G6" s="116" t="s">
        <v>9</v>
      </c>
      <c r="H6" s="116">
        <v>85</v>
      </c>
      <c r="I6" s="116" t="s">
        <v>11</v>
      </c>
      <c r="J6" s="116" t="s">
        <v>12</v>
      </c>
      <c r="L6" t="str">
        <f t="shared" si="0"/>
        <v/>
      </c>
      <c r="M6" t="str">
        <v/>
      </c>
      <c r="N6" t="str">
        <v>VietStock</v>
      </c>
      <c r="O6" t="str">
        <v>Tích cực</v>
      </c>
      <c r="P6" s="17">
        <v>45874.372118055559</v>
      </c>
      <c r="Q6" s="74" t="str">
        <v>Biến động thuế quan không làm lung lay vị thế thu hút FDI của Việt Nam</v>
      </c>
      <c r="R6" t="str">
        <v>Biến động thuế quan không ảnh hưởng lớn đến thu hút FDI vào Việt Nam, đặc biệt ngành công nghệ cao. Mỹ áp thuế 19-20% với hàng hóa ASEAN, tương đương đối thủ cạnh tranh. Việt Nam thu hút FDI nhờ vị trí, nhân công và ổn định chính trị. Ngành dệt may kỳ vọng đón làn sóng vốn đầu tư vào công nghiệp hỗ trợ. Hơn 55,6% FDI chảy vào chế biến, chế tạo và công nghệ cao trong sáu tháng.</v>
      </c>
      <c r="S6" t="str">
        <v>https://image.vietstock.vn/2025/08/05/vietstock_s_bien-dong-thue-quan-khong-lam-lung-lay-vi-the-thu-hut-fdi-cua-viet-nam_20250805085535.png</v>
      </c>
      <c r="T6" t="s">
        <v>54</v>
      </c>
    </row>
    <row r="7" spans="1:20" x14ac:dyDescent="0.35">
      <c r="A7" s="116" t="s">
        <v>66</v>
      </c>
      <c r="B7" s="116" t="s">
        <v>195</v>
      </c>
      <c r="C7" s="116" t="s">
        <v>240</v>
      </c>
      <c r="D7" s="116" t="s">
        <v>196</v>
      </c>
      <c r="E7" s="116" t="s">
        <v>197</v>
      </c>
      <c r="F7" s="117">
        <v>45874.114490740743</v>
      </c>
      <c r="G7" s="116" t="s">
        <v>9</v>
      </c>
      <c r="H7" s="116">
        <v>74</v>
      </c>
      <c r="I7" s="116" t="s">
        <v>13</v>
      </c>
      <c r="J7" s="116" t="s">
        <v>12</v>
      </c>
      <c r="L7" t="str">
        <f t="shared" si="0"/>
        <v>x</v>
      </c>
      <c r="M7" t="str">
        <v>x</v>
      </c>
      <c r="N7" t="str">
        <v>VietStock</v>
      </c>
      <c r="O7" t="str">
        <v>Tích cực</v>
      </c>
      <c r="P7" s="17">
        <v>45874.346562500003</v>
      </c>
      <c r="Q7" s="74" t="str">
        <v>Thủ tướng: Thích ứng linh hoạt, hiệu quả với tình hình để đạt tăng trưởng 8.3-8.5%</v>
      </c>
      <c r="R7" t="str">
        <v>Thủ tướng yêu cầu thích ứng linh hoạt, hiệu quả đạt tăng trưởng 8.3-8.5%. Kinh tế vĩ mô ổn định, PMI tháng 7 đạt 52.4 điểm. Chính phủ tập trung cụ thể hóa các nghị quyết, chỉ thị của Đảng, Nhà nước. Cần làm mới động lực tăng trưởng, đa dạng hóa thị trường và chuỗi cung ứng. Chính phủ đảm bảo vận hành thông suốt chính quyền địa phương, cắt giảm thủ tục hành chính.</v>
      </c>
      <c r="S7" t="str">
        <v>https://image.vietstock.vn/2025/08/05/thu-tuong.jpg</v>
      </c>
      <c r="T7" t="s">
        <v>54</v>
      </c>
    </row>
    <row r="8" spans="1:20" x14ac:dyDescent="0.35">
      <c r="A8" s="116" t="s">
        <v>44</v>
      </c>
      <c r="B8" s="116" t="s">
        <v>198</v>
      </c>
      <c r="C8" s="116" t="s">
        <v>241</v>
      </c>
      <c r="D8" s="116" t="s">
        <v>199</v>
      </c>
      <c r="E8" s="116" t="s">
        <v>200</v>
      </c>
      <c r="F8" s="117">
        <v>45873.679166666669</v>
      </c>
      <c r="G8" s="116" t="s">
        <v>9</v>
      </c>
      <c r="H8" s="116">
        <v>71</v>
      </c>
      <c r="I8" s="116" t="s">
        <v>13</v>
      </c>
      <c r="J8" s="116" t="s">
        <v>53</v>
      </c>
      <c r="L8" t="str">
        <f t="shared" si="0"/>
        <v>x</v>
      </c>
      <c r="M8" t="str">
        <v>x</v>
      </c>
      <c r="N8" t="str">
        <v>VietStock</v>
      </c>
      <c r="O8" t="str">
        <v>Tích cực</v>
      </c>
      <c r="P8" s="17">
        <v>45873.605555555558</v>
      </c>
      <c r="Q8" s="74" t="str">
        <v>Thủ tướng: Chậm nhất tới 2027 phải thiết kế, chế tạo, kiểm thử một số chíp bán dẫn cần thiết</v>
      </c>
      <c r="R8" t="str">
        <v>Việt Nam đặt mục tiêu chậm nhất 2027 thiết kế, chế tạo, kiểm thử chip bán dẫn cần thiết. Ngành bán dẫn toàn cầu tái cấu trúc sâu rộng, Việt Nam không thể đứng ngoài cuộc. Thủ tướng đánh giá cao kết quả, thừa nhận hạn chế vốn, thể chế, tiến độ công việc. Phấn đấu đến 2030 có ít nhất 50,000 kỹ sư bán dẫn. Việt Nam thu hút 11.6 tỷ USD FDI cho lĩnh vực bán dẫn.</v>
      </c>
      <c r="S8" t="str">
        <v>https://image.vietstock.vn/2025/08/04/phien-hop-ve-phat-trien-nganh-ban-dan-1.jpg</v>
      </c>
      <c r="T8" t="s">
        <v>54</v>
      </c>
    </row>
    <row r="9" spans="1:20" x14ac:dyDescent="0.35">
      <c r="A9" s="116" t="s">
        <v>10</v>
      </c>
      <c r="B9" s="116" t="s">
        <v>242</v>
      </c>
      <c r="C9" s="116" t="s">
        <v>243</v>
      </c>
      <c r="D9" s="116" t="s">
        <v>244</v>
      </c>
      <c r="E9" s="116" t="s">
        <v>245</v>
      </c>
      <c r="F9" s="117">
        <v>45873.605555555558</v>
      </c>
      <c r="G9" s="116" t="s">
        <v>9</v>
      </c>
      <c r="H9" s="116">
        <v>79</v>
      </c>
      <c r="I9" s="116" t="s">
        <v>13</v>
      </c>
      <c r="J9" s="116" t="s">
        <v>16</v>
      </c>
      <c r="L9" t="str">
        <f t="shared" si="0"/>
        <v/>
      </c>
      <c r="M9" t="str">
        <v/>
      </c>
      <c r="N9" t="str">
        <v>Vietnambiz</v>
      </c>
      <c r="O9" t="str">
        <v>Trung lập</v>
      </c>
      <c r="P9" s="17">
        <v>45874.292361111111</v>
      </c>
      <c r="Q9" s="74" t="str">
        <v>Tỷ giá USD hôm nay 5/8: Điều chỉnh trái chiều trong nước</v>
      </c>
      <c r="R9" t="str">
        <v>Tỷ giá trung tâm giảm 21 đồng về mức 25.219 VND/USD, các ngân hàng điều chỉnh giảm ở một số nơi.  Chỉ số DXY dao động quanh 98,60 sau khi phục hồi đà giảm.  Thị trường đặt cược hơn 90% khả năng Fed giảm lãi suất tháng 9.  Dữ liệu việc làm Mỹ tháng 7 yếu hơn kỳ vọng và thay đổi nhân sự Fed tác động USD.  USD ghi nhận tăng 3,4% trong tháng 7, mức tăng hàng tháng lớn nhất từ tháng 4/2022.</v>
      </c>
      <c r="S9" t="str">
        <v>https://cdn1.vietnambiz.vn/1881912202208555/images/2025/08/04/usd-20250804084131512-avatar-15x10-20250804084151847.jpg?width=600&amp;height=315</v>
      </c>
      <c r="T9" t="s">
        <v>54</v>
      </c>
    </row>
    <row r="10" spans="1:20" x14ac:dyDescent="0.35">
      <c r="A10" s="116" t="s">
        <v>14</v>
      </c>
      <c r="B10" s="116" t="s">
        <v>246</v>
      </c>
      <c r="C10" s="116" t="s">
        <v>247</v>
      </c>
      <c r="D10" s="116" t="s">
        <v>248</v>
      </c>
      <c r="E10" s="116" t="s">
        <v>249</v>
      </c>
      <c r="F10" s="117">
        <v>45872.375</v>
      </c>
      <c r="G10" s="116" t="s">
        <v>9</v>
      </c>
      <c r="H10" s="116">
        <v>87</v>
      </c>
      <c r="I10" s="116" t="s">
        <v>13</v>
      </c>
      <c r="J10" s="116" t="s">
        <v>12</v>
      </c>
      <c r="L10" t="str">
        <f t="shared" si="0"/>
        <v>o</v>
      </c>
      <c r="M10" t="str">
        <v>o</v>
      </c>
      <c r="N10" t="str">
        <v>Vietnambiz</v>
      </c>
      <c r="O10" t="str">
        <v>Tích cực</v>
      </c>
      <c r="P10" s="17">
        <v>45873.679166666669</v>
      </c>
      <c r="Q10" s="74" t="str">
        <v>Chiều 4/8, NHNN họp với các ngân hàng, bàn giải pháp giảm lãi suất cho vay</v>
      </c>
      <c r="R10" t="str">
        <v>Ngân hàng Nhà nước yêu cầu các tổ chức tín dụng ổn định lãi suất tiền gửi, giảm lãi suất cho vay năm 2025. GDP sáu tháng đầu năm 2025 tăng trưởng 7,52%, lạm phát 3,27%. Tín dụng toàn hệ thống tăng 9,8% tính đến 29/7/2025. NHNN nới room tín dụng cho ngân hàng ngày 31/7. Tiết giảm chi phí để giảm lãi suất cho vay là yêu cầu then chốt.</v>
      </c>
      <c r="S10" t="str">
        <v>https://cdn.vietnambiz.vn/1881912202208555/images/2025/08/04/crawl-20250804155009336-20250804155009354.jpg?width=700</v>
      </c>
      <c r="T10" t="s">
        <v>54</v>
      </c>
    </row>
    <row r="11" spans="1:20" x14ac:dyDescent="0.35">
      <c r="A11" s="116" t="s">
        <v>14</v>
      </c>
      <c r="B11" s="116" t="s">
        <v>250</v>
      </c>
      <c r="C11" s="116" t="s">
        <v>251</v>
      </c>
      <c r="D11" s="116" t="s">
        <v>252</v>
      </c>
      <c r="E11" s="116" t="s">
        <v>253</v>
      </c>
      <c r="F11" s="117">
        <v>45871.708333333336</v>
      </c>
      <c r="G11" s="116" t="s">
        <v>9</v>
      </c>
      <c r="H11" s="116">
        <v>90</v>
      </c>
      <c r="I11" s="116" t="s">
        <v>13</v>
      </c>
      <c r="J11" s="116" t="s">
        <v>12</v>
      </c>
      <c r="L11" t="str">
        <f t="shared" si="0"/>
        <v/>
      </c>
      <c r="M11" t="str">
        <v/>
      </c>
      <c r="N11" t="str">
        <v>CafeF</v>
      </c>
      <c r="O11" t="str">
        <v>Tích cực</v>
      </c>
      <c r="P11" s="17">
        <v>45872.375</v>
      </c>
      <c r="Q11" s="74" t="str">
        <v>Siêu dự án hơn 16 tỷ USD chốt ngày trọng đại, Thủ tướng đồng ý 1 đề xuất tại công trường</v>
      </c>
      <c r="R11" t="str">
        <v>Thủ tướng kiểm tra sân bay Long Thành, yêu cầu đẩy nhanh thi công dự án trọng điểm quốc gia này. Dự án thành phần 3 đã đạt 50,73% giá trị khối lượng, ước 40.316 tỷ đồng. Nhà ga hành khách hoàn thành 99% kết cấu thép mái trước 15/8/2025. Đường cất hạ cánh số 1 cơ bản hoàn thành, khởi công đường số 2 ngày 30/5/2025. Thủ tướng yêu cầu quyết tâm cao, hoàn thành dự án ngày 19/12/2025, khai thác thương mại đầu năm 2026.</v>
      </c>
      <c r="S11" t="str">
        <v>https://cafefcdn.com/zoom/600_315/203337114487263232/2025/8/2/avatar1754177735208-1754177735685602986339.jpg</v>
      </c>
      <c r="T11" t="s">
        <v>54</v>
      </c>
    </row>
    <row r="12" spans="1:20" x14ac:dyDescent="0.35">
      <c r="A12" s="116" t="s">
        <v>10</v>
      </c>
      <c r="B12" s="116" t="s">
        <v>254</v>
      </c>
      <c r="C12" s="116" t="s">
        <v>255</v>
      </c>
      <c r="D12" s="116" t="s">
        <v>256</v>
      </c>
      <c r="E12" s="116" t="s">
        <v>257</v>
      </c>
      <c r="F12" s="117">
        <v>45874.623333333337</v>
      </c>
      <c r="G12" s="116" t="s">
        <v>17</v>
      </c>
      <c r="H12" s="116">
        <v>84</v>
      </c>
      <c r="I12" s="116" t="s">
        <v>13</v>
      </c>
      <c r="J12" s="116" t="s">
        <v>16</v>
      </c>
      <c r="L12" t="str">
        <f t="shared" si="0"/>
        <v/>
      </c>
      <c r="M12" t="str">
        <v/>
      </c>
      <c r="N12" t="str">
        <v>CafeF</v>
      </c>
      <c r="O12" t="str">
        <v>Tích cực</v>
      </c>
      <c r="P12" s="17">
        <v>45871.708333333336</v>
      </c>
      <c r="Q12" s="74" t="str">
        <v>Việt Nam đang chuyển từ 'vừa chạy vừa xếp hàng' sang 'hàng thẳng, lối thông, đồng lòng cùng tiến'</v>
      </c>
      <c r="R12" t="str">
        <v>Việt Nam đang thực hiện đổi mới 2.0, tập trung bốn trụ cột chính sách quan trọng. Nghị quyết 68 thúc đẩy khu vực tư nhân với mục tiêu hai triệu doanh nghiệp, 20 tập đoàn chủ lực. Hàn Quốc từng hỗ trợ doanh nghiệp ưu tiên bằng tín dụng, miễn thuế, bảo hộ thị trường. Đầu tư công tăng hơn 40%, chính quyền địa phương giảm từ 63 xuống còn 34 tỉnh. Dự án đường sắt cao tốc trị giá 67 tỷ USD dự kiến khởi công năm 2027.</v>
      </c>
      <c r="S12" t="str">
        <v>https://cafefcdn.com/zoom/600_315/203337114487263232/2025/8/2/avatar1754123456646-17541234573581938321889.webp</v>
      </c>
      <c r="T12" t="s">
        <v>54</v>
      </c>
    </row>
    <row r="13" spans="1:20" ht="20" thickBot="1" x14ac:dyDescent="0.5">
      <c r="A13" s="116" t="s">
        <v>10</v>
      </c>
      <c r="B13" s="116" t="s">
        <v>258</v>
      </c>
      <c r="C13" s="116" t="s">
        <v>259</v>
      </c>
      <c r="D13" s="116" t="s">
        <v>260</v>
      </c>
      <c r="E13" s="116" t="s">
        <v>261</v>
      </c>
      <c r="F13" s="117">
        <v>45874.528541666667</v>
      </c>
      <c r="G13" s="116" t="s">
        <v>17</v>
      </c>
      <c r="H13" s="116">
        <v>110</v>
      </c>
      <c r="I13" s="116" t="s">
        <v>11</v>
      </c>
      <c r="J13" s="116" t="s">
        <v>12</v>
      </c>
      <c r="L13" s="95" t="s">
        <v>17</v>
      </c>
      <c r="M13" s="95"/>
      <c r="N13" s="95"/>
      <c r="O13" s="95"/>
      <c r="P13" s="95"/>
      <c r="Q13" s="95"/>
      <c r="R13" s="95"/>
      <c r="S13" s="95"/>
      <c r="T13" t="s">
        <v>54</v>
      </c>
    </row>
    <row r="14" spans="1:20" ht="15" thickTop="1" x14ac:dyDescent="0.35">
      <c r="A14" s="116" t="s">
        <v>44</v>
      </c>
      <c r="B14" s="116" t="s">
        <v>201</v>
      </c>
      <c r="C14" s="116" t="s">
        <v>262</v>
      </c>
      <c r="D14" s="116" t="s">
        <v>202</v>
      </c>
      <c r="E14" s="116" t="s">
        <v>203</v>
      </c>
      <c r="F14" s="117">
        <v>45874.488194444442</v>
      </c>
      <c r="G14" s="116" t="s">
        <v>17</v>
      </c>
      <c r="H14" s="116">
        <v>82</v>
      </c>
      <c r="I14" s="116" t="s">
        <v>15</v>
      </c>
      <c r="J14" s="116" t="s">
        <v>12</v>
      </c>
      <c r="L14" s="18" t="s">
        <v>52</v>
      </c>
      <c r="M14" s="18" t="str" cm="1">
        <f t="array" ref="M14:S24">_xlfn.CHOOSECOLS(_xlfn.VSTACK(daily_8h30_news[#Headers],
  _xlfn._xlws.SORT(_xlfn._xlws.FILTER(daily_8h30_news[], daily_8h30_news[news_type]=L13), 1, -1)
 ), 10, 1, 9, 6, 2, 3, 4)</f>
        <v>ai_selected</v>
      </c>
      <c r="N14" s="18" t="str">
        <v>source</v>
      </c>
      <c r="O14" s="18" t="str">
        <v>impact</v>
      </c>
      <c r="P14" s="19" t="str">
        <v>published_time</v>
      </c>
      <c r="Q14" s="73" t="str">
        <v>title</v>
      </c>
      <c r="R14" s="18" t="str">
        <v>content</v>
      </c>
      <c r="S14" s="18" t="str">
        <v>image_url</v>
      </c>
      <c r="T14" t="s">
        <v>54</v>
      </c>
    </row>
    <row r="15" spans="1:20" x14ac:dyDescent="0.35">
      <c r="A15" s="116" t="s">
        <v>10</v>
      </c>
      <c r="B15" s="116" t="s">
        <v>204</v>
      </c>
      <c r="C15" s="116" t="s">
        <v>263</v>
      </c>
      <c r="D15" s="116" t="s">
        <v>205</v>
      </c>
      <c r="E15" s="116" t="s">
        <v>206</v>
      </c>
      <c r="F15" s="117">
        <v>45874.459722222222</v>
      </c>
      <c r="G15" s="116" t="s">
        <v>17</v>
      </c>
      <c r="H15" s="116">
        <v>85</v>
      </c>
      <c r="I15" s="116" t="s">
        <v>11</v>
      </c>
      <c r="J15" s="116" t="s">
        <v>12</v>
      </c>
      <c r="L15" t="str">
        <f t="shared" ref="L15:L24" si="1">M15</f>
        <v/>
      </c>
      <c r="M15" t="str">
        <v/>
      </c>
      <c r="N15" t="str">
        <v>VnEconomy</v>
      </c>
      <c r="O15" t="str">
        <v>Tích cực</v>
      </c>
      <c r="P15" s="17">
        <v>45874.067662037036</v>
      </c>
      <c r="Q15" s="74" t="str">
        <v>EU hoãn trả đũa thuế quan Mỹ thêm 6 tháng để hoàn thiện thoả thuận thương mại</v>
      </c>
      <c r="R15" t="str">
        <v>Ủy ban châu Âu hoãn trả đũa thuế quan Mỹ sáu tháng cho đàm phán. EU và Mỹ đạt thỏa thuận thương mại ngày 27 tháng 7 năm 2025. Thỏa thuận này khôi phục ổn định thương mại hai bờ Đại Tây Dương. EU cam kết miễn thuế quan với hàng hóa công nghiệp Mỹ xuất khẩu. EU dự kiến mua 750 tỷ USD năng lượng và đầu tư 600 tỷ USD.</v>
      </c>
      <c r="S15" t="str">
        <v>https://media.vneconomy.vn/640x360/images/upload//2025/08/05/108177668-17537033812025-07-27t1.png</v>
      </c>
      <c r="T15" t="s">
        <v>54</v>
      </c>
    </row>
    <row r="16" spans="1:20" x14ac:dyDescent="0.35">
      <c r="A16" s="116" t="s">
        <v>14</v>
      </c>
      <c r="B16" s="116" t="s">
        <v>264</v>
      </c>
      <c r="C16" s="116" t="s">
        <v>265</v>
      </c>
      <c r="D16" s="116" t="s">
        <v>266</v>
      </c>
      <c r="E16" s="116" t="s">
        <v>267</v>
      </c>
      <c r="F16" s="117">
        <v>45874.35</v>
      </c>
      <c r="G16" s="116" t="s">
        <v>17</v>
      </c>
      <c r="H16" s="116">
        <v>82</v>
      </c>
      <c r="I16" s="116" t="s">
        <v>11</v>
      </c>
      <c r="J16" s="116" t="s">
        <v>12</v>
      </c>
      <c r="L16" t="str">
        <f t="shared" si="1"/>
        <v>x</v>
      </c>
      <c r="M16" t="str">
        <v>x</v>
      </c>
      <c r="N16" t="str">
        <v>VietStock</v>
      </c>
      <c r="O16" t="str">
        <v>Tích cực</v>
      </c>
      <c r="P16" s="17">
        <v>45874.623333333337</v>
      </c>
      <c r="Q16" s="74" t="str">
        <v>Quan chức Fed: Thời điểm cắt giảm lãi suất đang đến gần, có thể cần hơn hai đợt giảm</v>
      </c>
      <c r="R16" t="str">
        <v xml:space="preserve">Thời điểm cắt giảm lãi suất đang đến gần, Fed có thể cắt giảm hơn hai lần. Thị trường lao động Mỹ yếu đi rõ rệt, chỉ tăng 73,000 việc làm tháng trước. Quyết định tháng 7 chưa cần thay đổi, nhưng chính sách hiện tại không còn phù hợp nữa. Tháng 9 chưa chắc chắn, Fed sẽ xem xét điều chỉnh chính sách với dữ liệu. Thuế quan chưa gây lạm phát dai dẳng, nhưng Fed cần hành động sớm, trong 6-12 tháng.
</v>
      </c>
      <c r="S16" t="str">
        <v>https://image.vietstock.vn/2025/08/05/daly.png</v>
      </c>
      <c r="T16" t="s">
        <v>54</v>
      </c>
    </row>
    <row r="17" spans="1:20" x14ac:dyDescent="0.35">
      <c r="A17" s="116" t="s">
        <v>66</v>
      </c>
      <c r="B17" s="116" t="s">
        <v>268</v>
      </c>
      <c r="C17" s="116" t="s">
        <v>269</v>
      </c>
      <c r="D17" s="116" t="s">
        <v>270</v>
      </c>
      <c r="E17" s="116" t="s">
        <v>271</v>
      </c>
      <c r="F17" s="117">
        <v>45874.067662037036</v>
      </c>
      <c r="G17" s="116" t="s">
        <v>17</v>
      </c>
      <c r="H17" s="116">
        <v>72</v>
      </c>
      <c r="I17" s="116" t="s">
        <v>13</v>
      </c>
      <c r="J17" s="116" t="s">
        <v>12</v>
      </c>
      <c r="L17" t="str">
        <f t="shared" si="1"/>
        <v/>
      </c>
      <c r="M17" t="str">
        <v/>
      </c>
      <c r="N17" t="str">
        <v>VietStock</v>
      </c>
      <c r="O17" t="str">
        <v>Trung lập</v>
      </c>
      <c r="P17" s="17">
        <v>45874.528541666667</v>
      </c>
      <c r="Q17" s="74" t="str">
        <v>Ông Trump lại dọa tăng thuế với Ấn Độ vì mua dầu Nga</v>
      </c>
      <c r="R17" t="str">
        <v xml:space="preserve">Tổng thống Trump đe dọa tăng thuế với Ấn Độ vì nước này mua dầu của Nga. Ấn Độ phản đối, cho rằng hành động này bất công và sẽ bảo vệ quyền lợi quốc gia. Ông Trump cáo buộc Ấn Độ bán lại dầu Nga thu lợi, tuyên bố tăng thuế quan cho quốc gia này. Trong sáu tháng, Ấn Độ nhập 1.75 triệu thùng dầu mỗi ngày từ Nga, chiếm 1%. Các nhà máy lọc dầu Ấn Độ tạm dừng mua dầu Nga sau đe dọa. Các quan chức chính phủ Ấn Độ khẳng định sẽ tiếp tục mua dầu Nga, bất chấp những áp lực từ Mỹ.
</v>
      </c>
      <c r="S17" t="str">
        <v>https://image.vietstock.vn/2025/08/05/an-do-my1212.png</v>
      </c>
      <c r="T17" t="s">
        <v>54</v>
      </c>
    </row>
    <row r="18" spans="1:20" x14ac:dyDescent="0.35">
      <c r="A18" s="116" t="s">
        <v>44</v>
      </c>
      <c r="B18" s="116" t="s">
        <v>207</v>
      </c>
      <c r="C18" s="116" t="s">
        <v>272</v>
      </c>
      <c r="D18" s="116" t="s">
        <v>208</v>
      </c>
      <c r="E18" s="116" t="s">
        <v>209</v>
      </c>
      <c r="F18" s="117">
        <v>45873.651388888888</v>
      </c>
      <c r="G18" s="116" t="s">
        <v>17</v>
      </c>
      <c r="H18" s="116">
        <v>81</v>
      </c>
      <c r="I18" s="116" t="s">
        <v>11</v>
      </c>
      <c r="J18" s="116" t="s">
        <v>12</v>
      </c>
      <c r="L18" t="str">
        <f t="shared" si="1"/>
        <v/>
      </c>
      <c r="M18" t="str">
        <v/>
      </c>
      <c r="N18" t="str">
        <v>VietStock</v>
      </c>
      <c r="O18" t="str">
        <v>Trung lập</v>
      </c>
      <c r="P18" s="17">
        <v>45874.459722222222</v>
      </c>
      <c r="Q18" s="74" t="str">
        <v>Trung Quốc nỗ lực kiềm chế cuộc đua giảm giá</v>
      </c>
      <c r="R18" t="str">
        <v xml:space="preserve">Cuộc đua giảm giá khốc liệt ở Trung Quốc làm thị trường bán lẻ giao hàng siêu tốc 2.000 tỷ nhân dân tệ năm 2030. Các ông lớn đốt gần 200 tỷ nhân dân tệ trợ giá, nhưng cổ phiếu Meituan giảm 22%. Doanh nghiệp nhỏ và các nhà cung cấp bị ảnh hưởng, nhiều cửa hàng bán lẻ lỗ nặng vì cạnh tranh. Chính phủ lo ngại và dự thảo luật sửa đổi, ngăn chặn bán phá giá và định giá không công bằng.
</v>
      </c>
      <c r="S18" t="str">
        <v>https://image.vietstock.vn/2025/08/05/vietstock_s_trung-quoc-no-luc-kiem-che-cuoc-dua-giam-gia_20250805103906.png</v>
      </c>
      <c r="T18" t="s">
        <v>54</v>
      </c>
    </row>
    <row r="19" spans="1:20" x14ac:dyDescent="0.35">
      <c r="A19" s="116" t="s">
        <v>44</v>
      </c>
      <c r="B19" s="116" t="s">
        <v>210</v>
      </c>
      <c r="C19" s="116" t="s">
        <v>273</v>
      </c>
      <c r="D19" s="116" t="s">
        <v>211</v>
      </c>
      <c r="E19" s="116" t="s">
        <v>212</v>
      </c>
      <c r="F19" s="117">
        <v>45873.606249999997</v>
      </c>
      <c r="G19" s="116" t="s">
        <v>17</v>
      </c>
      <c r="H19" s="116">
        <v>77</v>
      </c>
      <c r="I19" s="116" t="s">
        <v>11</v>
      </c>
      <c r="J19" s="116" t="s">
        <v>16</v>
      </c>
      <c r="L19" t="str">
        <f t="shared" si="1"/>
        <v/>
      </c>
      <c r="M19" t="str">
        <v/>
      </c>
      <c r="N19" t="str">
        <v>Vietnambiz</v>
      </c>
      <c r="O19" t="str">
        <v>Tiêu cực</v>
      </c>
      <c r="P19" s="17">
        <v>45874.488194444442</v>
      </c>
      <c r="Q19" s="74" t="str">
        <v>Đi ngược thị trường chung, Bank of America dự đoán sang năm 2026 Fed mới hạ lãi suất</v>
      </c>
      <c r="R19" t="str">
        <v xml:space="preserve">Bank of America dự đoán Fed sẽ giữ lãi suất đến năm 2026. Thị trường lao động Mỹ tăng trưởng chậm, chỉ 73.000 việc làm được tạo mới trong tháng 7. Tuy nhiên, Fed sẽ ưu tiên chống lạm phát hơn, do đó không vội cắt giảm lãi suất. Các chuyên gia lo ngại rằng lạm phát sẽ leo thang vì thuế quan từ ông Trump. Nếu tỷ lệ thất nghiệp tăng lên 4,4%, Fed mới xem xét thay đổi chính sách.
</v>
      </c>
      <c r="S19" t="str">
        <v>https://cdn.vietnambiz.vn/1881912202208555/images/2025/08/05/crawl-20250805110954981-202508051109558.jpg?width=700</v>
      </c>
      <c r="T19" t="s">
        <v>54</v>
      </c>
    </row>
    <row r="20" spans="1:20" x14ac:dyDescent="0.35">
      <c r="A20" s="116" t="s">
        <v>44</v>
      </c>
      <c r="B20" s="116" t="s">
        <v>274</v>
      </c>
      <c r="C20" s="116" t="s">
        <v>275</v>
      </c>
      <c r="D20" s="116" t="s">
        <v>276</v>
      </c>
      <c r="E20" s="116" t="s">
        <v>277</v>
      </c>
      <c r="F20" s="117">
        <v>45873.442361111112</v>
      </c>
      <c r="G20" s="116" t="s">
        <v>17</v>
      </c>
      <c r="H20" s="116">
        <v>87</v>
      </c>
      <c r="I20" s="116" t="s">
        <v>11</v>
      </c>
      <c r="J20" s="116" t="s">
        <v>53</v>
      </c>
      <c r="L20" t="str">
        <f t="shared" si="1"/>
        <v/>
      </c>
      <c r="M20" t="str">
        <v/>
      </c>
      <c r="N20" t="str">
        <v>Vietnambiz</v>
      </c>
      <c r="O20" t="str">
        <v>Trung lập</v>
      </c>
      <c r="P20" s="17">
        <v>45873.651388888888</v>
      </c>
      <c r="Q20" s="74" t="str">
        <v>Trung Quốc sắp đánh thuế trên lãi trái phiếu</v>
      </c>
      <c r="R20" t="str">
        <v>Trung Quốc sắp áp thuế VAT 6% đối với thu nhập lãi trái phiếu từ 8/8. Khoảng 70% trái phiếu Trung Quốc sẽ chịu ảnh hưởng bởi quy định mới này. Việc áp thuế khiến chi phí vay mới tăng, trái phiếu cũ trở nên hấp dẫn hơn. Lợi suất trái phiếu chính phủ giảm, chứng khoán ngân hàng tăng giá sau thông báo. Chính sách thuế mới được cho là hoàn thành sứ mệnh lịch sử thúc đẩy thị trường.</v>
      </c>
      <c r="S20" t="str">
        <v>https://cdn.vietnambiz.vn/1881912202208555/images/2025/08/04/crawl-20250804145056676-20250804145056691.jpg?width=700</v>
      </c>
      <c r="T20" t="s">
        <v>54</v>
      </c>
    </row>
    <row r="21" spans="1:20" x14ac:dyDescent="0.35">
      <c r="A21" s="116" t="s">
        <v>44</v>
      </c>
      <c r="B21" s="116" t="s">
        <v>213</v>
      </c>
      <c r="C21" s="116" t="s">
        <v>278</v>
      </c>
      <c r="D21" s="116" t="s">
        <v>214</v>
      </c>
      <c r="E21" s="116" t="s">
        <v>215</v>
      </c>
      <c r="F21" s="117">
        <v>45873.320138888892</v>
      </c>
      <c r="G21" s="116" t="s">
        <v>17</v>
      </c>
      <c r="H21" s="116">
        <v>80</v>
      </c>
      <c r="I21" s="116" t="s">
        <v>15</v>
      </c>
      <c r="J21" s="116" t="s">
        <v>16</v>
      </c>
      <c r="L21" t="str">
        <f t="shared" si="1"/>
        <v>x</v>
      </c>
      <c r="M21" t="str">
        <v>x</v>
      </c>
      <c r="N21" t="str">
        <v>Vietnambiz</v>
      </c>
      <c r="O21" t="str">
        <v>Trung lập</v>
      </c>
      <c r="P21" s="17">
        <v>45873.606249999997</v>
      </c>
      <c r="Q21" s="74" t="str">
        <v>Trung Quốc siết đất hiếm khiến giá vật liệu tăng 60 lần, ngành quốc phòng Mỹ chật vật xoay xở</v>
      </c>
      <c r="R21" t="str">
        <v>Trung Quốc đang hạn chế xuất khẩu khoáng sản thiết yếu cho quốc phòng phương Tây. Chi phí nhiều vật liệu quốc phòng tăng gấp 5, 6 lần mức bình thường. Hơn 80.000 linh kiện vũ khí Mỹ phụ thuộc khoáng sản Trung Quốc. Trung Quốc yêu cầu chia sẻ kế hoạch sử dụng đất hiếm để tránh mục đích quân sự. Lầu Năm Góc đầu tư 400 triệu USD vào mỏ đất hiếm lớn nhất Mỹ.</v>
      </c>
      <c r="S21" t="str">
        <v>https://cdn.vietnambiz.vn/1881912202208555/images/2025/08/04/crawl-20250804115058936-20250804115058944.jpg?width=700</v>
      </c>
      <c r="T21" t="s">
        <v>54</v>
      </c>
    </row>
    <row r="22" spans="1:20" x14ac:dyDescent="0.35">
      <c r="A22" s="116" t="s">
        <v>14</v>
      </c>
      <c r="B22" s="116" t="s">
        <v>279</v>
      </c>
      <c r="C22" s="116" t="s">
        <v>280</v>
      </c>
      <c r="D22" s="116" t="s">
        <v>281</v>
      </c>
      <c r="E22" s="116" t="s">
        <v>282</v>
      </c>
      <c r="F22" s="117">
        <v>45874.65625</v>
      </c>
      <c r="G22" s="116" t="s">
        <v>18</v>
      </c>
      <c r="H22" s="116">
        <v>71</v>
      </c>
      <c r="I22" s="116" t="s">
        <v>13</v>
      </c>
      <c r="J22" s="116" t="s">
        <v>12</v>
      </c>
      <c r="L22" t="str">
        <f t="shared" si="1"/>
        <v>o</v>
      </c>
      <c r="M22" t="str">
        <v>o</v>
      </c>
      <c r="N22" t="str">
        <v>Vietnambiz</v>
      </c>
      <c r="O22" t="str">
        <v>Trung lập</v>
      </c>
      <c r="P22" s="17">
        <v>45873.442361111112</v>
      </c>
      <c r="Q22" s="74" t="str">
        <v>Ông Trump sẽ công bố thống đốc Fed và lãnh đạo cục thống kê việc làm mới trong vài ngày tới</v>
      </c>
      <c r="R22" t="str">
        <v>Tổng thống Trump sẽ bổ nhiệm thống đốc Fed và chuyên gia thống kê dữ liệu việc làm mới.  Quyết định này định hình chương trình nghị sự kinh tế giữa lo ngại tăng trưởng toàn cầu.  Ông Trump sa thải Cục trưởng Cục Thống kê Lao động sau báo cáo việc làm yếu.  Vị trí trống tại Fed mở ra cơ hội bổ nhiệm người ủng hộ hạ lãi suất sớm.  Bloomberg cho rằng ứng viên có thể trở thành chủ tịch Fed sau năm 2026.</v>
      </c>
      <c r="S22" t="str">
        <v>https://cdn.vietnambiz.vn/1881912202208555/images/2025/08/04/crawl-20250804103244484-20250804103244497.jpg?width=700</v>
      </c>
      <c r="T22" t="s">
        <v>54</v>
      </c>
    </row>
    <row r="23" spans="1:20" x14ac:dyDescent="0.35">
      <c r="A23" s="116" t="s">
        <v>10</v>
      </c>
      <c r="B23" s="116" t="s">
        <v>283</v>
      </c>
      <c r="C23" s="116" t="s">
        <v>284</v>
      </c>
      <c r="D23" s="116" t="s">
        <v>285</v>
      </c>
      <c r="E23" s="116" t="s">
        <v>286</v>
      </c>
      <c r="F23" s="117">
        <v>45874.63517361111</v>
      </c>
      <c r="G23" s="116" t="s">
        <v>18</v>
      </c>
      <c r="H23" s="116">
        <v>81</v>
      </c>
      <c r="I23" s="116" t="s">
        <v>13</v>
      </c>
      <c r="J23" s="116" t="s">
        <v>12</v>
      </c>
      <c r="L23" t="str">
        <f t="shared" si="1"/>
        <v>x</v>
      </c>
      <c r="M23" t="str">
        <v>x</v>
      </c>
      <c r="N23" t="str">
        <v>Vietnambiz</v>
      </c>
      <c r="O23" t="str">
        <v>Tiêu cực</v>
      </c>
      <c r="P23" s="17">
        <v>45873.320138888892</v>
      </c>
      <c r="Q23" s="74" t="str">
        <v>Báo cáo việc làm tháng 7 của Mỹ ẩn chứa tín hiệu suy thoái</v>
      </c>
      <c r="R23" t="str">
        <v>Số liệu việc làm tháng 7 yếu, chỉ tăng 73.000, thấp hơn dự báo 100.000.  Trung bình ba tháng, việc làm chỉ tăng 35.000, cho thấy nhu cầu lao động giảm mạnh.  Khu vực tư nhân tuyển dụng trung bình 52.000, ngành ngoài y tế/giáo dục gần như không tăng.  Nhu cầu lao động nguội lạnh là tín hiệu cảnh báo suy thoái kinh tế.  Tăng trưởng việc làm chậm làm suy yếu thu nhập và niềm tin tiêu dùng.</v>
      </c>
      <c r="S23" t="str">
        <v>https://cdn.vietnambiz.vn/1881912202208555/images/2025/08/04/crawl-20250804072607526-20250804072607550.jpg?width=700</v>
      </c>
      <c r="T23" t="s">
        <v>54</v>
      </c>
    </row>
    <row r="24" spans="1:20" x14ac:dyDescent="0.35">
      <c r="A24" s="116" t="s">
        <v>44</v>
      </c>
      <c r="B24" s="116" t="s">
        <v>216</v>
      </c>
      <c r="C24" s="116" t="s">
        <v>287</v>
      </c>
      <c r="D24" s="116" t="s">
        <v>217</v>
      </c>
      <c r="E24" s="116" t="s">
        <v>218</v>
      </c>
      <c r="F24" s="117">
        <v>45874.579861111109</v>
      </c>
      <c r="G24" s="116" t="s">
        <v>18</v>
      </c>
      <c r="H24" s="116">
        <v>86</v>
      </c>
      <c r="I24" s="116" t="s">
        <v>11</v>
      </c>
      <c r="J24" s="116" t="s">
        <v>12</v>
      </c>
      <c r="L24" t="str">
        <f t="shared" si="1"/>
        <v/>
      </c>
      <c r="M24" t="str">
        <v/>
      </c>
      <c r="N24" t="str">
        <v>CafeF</v>
      </c>
      <c r="O24" t="str">
        <v>Trung lập</v>
      </c>
      <c r="P24" s="17">
        <v>45874.35</v>
      </c>
      <c r="Q24" s="74" t="str">
        <v>Trung Quốc "rót" 15 tỷ USD, Mỹ "trả lời" bằng thuế 250%: Một quốc gia Đông Nam Á vào thế "mắc kẹt"</v>
      </c>
      <c r="R24" t="str">
        <v>Chính sách thuế quan của Mỹ đã gây xáo trộn chuỗi cung ứng Đông Nam Á. Malaysia, một trung tâm sản xuất tấm pin mặt trời, đối mặt 250% thuế Mỹ. Nhiều công ty Trung Quốc đầu tư 15 tỷ đô la vào Malaysia, tạo hàng chục nghìn việc làm. Hơn 75% tấm pin mặt trời Malaysia sử dụng là nhập khẩu từ Trung Quốc. Malaysia muốn các công ty tái khởi động nhà máy sản xuất cho thị trường nội địa.</v>
      </c>
      <c r="S24" t="str">
        <v>https://cafefcdn.com/zoom/600_315/203337114487263232/2025/8/5/avatar1754354877170-1754354877959945112965.jpg</v>
      </c>
      <c r="T24" t="s">
        <v>54</v>
      </c>
    </row>
    <row r="25" spans="1:20" ht="20" thickBot="1" x14ac:dyDescent="0.5">
      <c r="A25" s="116" t="s">
        <v>14</v>
      </c>
      <c r="B25" s="116" t="s">
        <v>219</v>
      </c>
      <c r="C25" s="116" t="s">
        <v>288</v>
      </c>
      <c r="D25" s="116" t="s">
        <v>220</v>
      </c>
      <c r="E25" s="116" t="s">
        <v>221</v>
      </c>
      <c r="F25" s="117">
        <v>45874.504861111112</v>
      </c>
      <c r="G25" s="116" t="s">
        <v>18</v>
      </c>
      <c r="H25" s="116">
        <v>85</v>
      </c>
      <c r="I25" s="116" t="s">
        <v>13</v>
      </c>
      <c r="J25" s="116" t="s">
        <v>12</v>
      </c>
      <c r="L25" s="95" t="s">
        <v>18</v>
      </c>
      <c r="M25" s="95"/>
      <c r="N25" s="95"/>
      <c r="O25" s="95"/>
      <c r="P25" s="95"/>
      <c r="Q25" s="95"/>
      <c r="R25" s="95"/>
      <c r="S25" s="95"/>
      <c r="T25" t="s">
        <v>54</v>
      </c>
    </row>
    <row r="26" spans="1:20" ht="15" thickTop="1" x14ac:dyDescent="0.35">
      <c r="A26" s="116" t="s">
        <v>44</v>
      </c>
      <c r="B26" s="116" t="s">
        <v>289</v>
      </c>
      <c r="C26" s="116" t="s">
        <v>290</v>
      </c>
      <c r="D26" s="116" t="s">
        <v>291</v>
      </c>
      <c r="E26" s="116" t="s">
        <v>292</v>
      </c>
      <c r="F26" s="117">
        <v>45874.443749999999</v>
      </c>
      <c r="G26" s="116" t="s">
        <v>18</v>
      </c>
      <c r="H26" s="116">
        <v>80</v>
      </c>
      <c r="I26" s="116" t="s">
        <v>13</v>
      </c>
      <c r="J26" s="116" t="s">
        <v>12</v>
      </c>
      <c r="L26" s="18" t="s">
        <v>52</v>
      </c>
      <c r="M26" s="18" t="str" cm="1">
        <f t="array" ref="M26:S36">_xlfn.CHOOSECOLS(_xlfn.VSTACK(daily_8h30_news[#Headers],
  _xlfn._xlws.SORT(_xlfn._xlws.FILTER(daily_8h30_news[], daily_8h30_news[news_type]=L25), 1, -1)
 ), 10, 1, 9, 6, 2, 3, 4)</f>
        <v>ai_selected</v>
      </c>
      <c r="N26" s="18" t="str">
        <v>source</v>
      </c>
      <c r="O26" s="18" t="str">
        <v>impact</v>
      </c>
      <c r="P26" s="19" t="str">
        <v>published_time</v>
      </c>
      <c r="Q26" s="73" t="str">
        <v>title</v>
      </c>
      <c r="R26" s="18" t="str">
        <v>content</v>
      </c>
      <c r="S26" s="18" t="str">
        <v>image_url</v>
      </c>
      <c r="T26" t="s">
        <v>54</v>
      </c>
    </row>
    <row r="27" spans="1:20" x14ac:dyDescent="0.35">
      <c r="A27" s="116" t="s">
        <v>44</v>
      </c>
      <c r="B27" s="116" t="s">
        <v>293</v>
      </c>
      <c r="C27" s="116" t="s">
        <v>294</v>
      </c>
      <c r="D27" s="116" t="s">
        <v>295</v>
      </c>
      <c r="E27" s="116" t="s">
        <v>296</v>
      </c>
      <c r="F27" s="117">
        <v>45873.677083333336</v>
      </c>
      <c r="G27" s="116" t="s">
        <v>18</v>
      </c>
      <c r="H27" s="116">
        <v>88</v>
      </c>
      <c r="I27" s="116" t="s">
        <v>11</v>
      </c>
      <c r="J27" s="116" t="s">
        <v>16</v>
      </c>
      <c r="L27" t="str">
        <f t="shared" ref="L27:L36" si="2">M27</f>
        <v/>
      </c>
      <c r="M27" t="str">
        <v/>
      </c>
      <c r="N27" t="str">
        <v>VietStock</v>
      </c>
      <c r="O27" t="str">
        <v>Tích cực</v>
      </c>
      <c r="P27" s="17">
        <v>45874.63517361111</v>
      </c>
      <c r="Q27" s="74" t="str">
        <v>Lợi nhuận Vĩnh Hoàn tăng mạnh dù lo ngại thuế quan Mỹ</v>
      </c>
      <c r="R27" t="str">
        <v>Lợi nhuận Vĩnh Hoàn đạt gần 500 tỷ đồng quý 2, tăng 56% nhờ biên lợi nhuận gộp. Lũy kế 6 tháng lãi ròng 691 tỷ đồng, thực hiện 53% chỉ tiêu năm. Công ty giảm kế hoạch lợi nhuận vì lo ngại thuế quan Mỹ 46% tác động. Vĩnh Hoàn được miễn thuế chống bán phá giá, xuất khẩu sang Mỹ chiếm 56% doanh số. Xuất khẩu cá tra 6 tháng đầu năm đạt hơn 1 tỷ USD, tăng 11%.</v>
      </c>
      <c r="S27" t="str">
        <v>https://image.vietstock.vn/2025/08/05/20250805_VHC_ava.png</v>
      </c>
      <c r="T27" t="s">
        <v>54</v>
      </c>
    </row>
    <row r="28" spans="1:20" x14ac:dyDescent="0.35">
      <c r="A28" s="116" t="s">
        <v>44</v>
      </c>
      <c r="B28" s="116" t="s">
        <v>222</v>
      </c>
      <c r="C28" s="116" t="s">
        <v>297</v>
      </c>
      <c r="D28" s="116" t="s">
        <v>223</v>
      </c>
      <c r="E28" s="116" t="s">
        <v>224</v>
      </c>
      <c r="F28" s="117">
        <v>45873.644444444442</v>
      </c>
      <c r="G28" s="116" t="s">
        <v>18</v>
      </c>
      <c r="H28" s="116">
        <v>87</v>
      </c>
      <c r="I28" s="116" t="s">
        <v>11</v>
      </c>
      <c r="J28" s="116" t="s">
        <v>53</v>
      </c>
      <c r="L28" t="str">
        <f t="shared" si="2"/>
        <v/>
      </c>
      <c r="M28" t="str">
        <v/>
      </c>
      <c r="N28" t="str">
        <v>Vietnambiz</v>
      </c>
      <c r="O28" t="str">
        <v>Trung lập</v>
      </c>
      <c r="P28" s="17">
        <v>45874.579861111109</v>
      </c>
      <c r="Q28" s="74" t="str">
        <v>Một 'ông lớn' ngân hàng đóng cửa gần 70 phòng giao dịch trong nửa đầu năm</v>
      </c>
      <c r="R28" t="str">
        <v>Trong nửa đầu năm 2025, VietinBank đã đóng cửa 66 phòng giao dịch trên toàn hệ thống. Số lượng phòng giao dịch giảm từ 953 xuống còn 887 điểm giao dịch trong sáu tháng. Tuy nhiên, quy mô nhân sự của ngân hàng lại tăng nhẹ lên 24.914 người. Việc này nằm trong chiến lược chuyển đổi số, thay thế điểm giao dịch vật lý bằng nền tảng số. VietinBank tăng cường tuyển dụng nhân lực công nghệ thông tin, từ 300 lên gần 1.000 người.</v>
      </c>
      <c r="S28" t="str">
        <v>https://cdn1.vietnambiz.vn/1881912202208555/images/2025/08/05/crawl-20250805120152270-edit-20250805120159343-avatar-15x10-2025080512020815.jpg?width=600&amp;height=315</v>
      </c>
      <c r="T28" t="s">
        <v>54</v>
      </c>
    </row>
    <row r="29" spans="1:20" x14ac:dyDescent="0.35">
      <c r="A29" s="116" t="s">
        <v>44</v>
      </c>
      <c r="B29" s="116" t="s">
        <v>225</v>
      </c>
      <c r="C29" s="116" t="s">
        <v>298</v>
      </c>
      <c r="D29" s="116" t="s">
        <v>226</v>
      </c>
      <c r="E29" s="116" t="s">
        <v>227</v>
      </c>
      <c r="F29" s="117">
        <v>45873.413194444445</v>
      </c>
      <c r="G29" s="116" t="s">
        <v>18</v>
      </c>
      <c r="H29" s="116">
        <v>79</v>
      </c>
      <c r="I29" s="116" t="s">
        <v>13</v>
      </c>
      <c r="J29" s="116" t="s">
        <v>16</v>
      </c>
      <c r="L29" t="str">
        <f t="shared" si="2"/>
        <v/>
      </c>
      <c r="M29" t="str">
        <v/>
      </c>
      <c r="N29" t="str">
        <v>Vietnambiz</v>
      </c>
      <c r="O29" t="str">
        <v>Tích cực</v>
      </c>
      <c r="P29" s="17">
        <v>45874.443749999999</v>
      </c>
      <c r="Q29" s="74" t="str">
        <v>Lãnh đạo VPBank: FE Credit phục hồi, GPBank có lãi trở lại, ngân hàng tự tin hoàn thành kế hoạch năm</v>
      </c>
      <c r="R29" t="str">
        <v>FE Credit phục hồi giải ngân 19%, dư nợ cốt lõi tăng 5,5% tiếp tục đóng góp lợi nhuận. GPBank ghi nhận tháng đầu tiên có lãi sau tái cơ cấu toàn diện từ giữa tháng 1. VPBank Securities tăng trưởng cho vay ký quỹ 87%, thị phần lên 2,6%. VPBank tự tin hoàn thành kế hoạch kinh doanh năm 2025 đã cam kết. Tổng tài sản hợp nhất vượt 1,1 triệu tỷ đồng nhờ hệ sinh thái đồng bộ.</v>
      </c>
      <c r="S29" t="str">
        <v>https://cdn1.vietnambiz.vn/1881912202208555/images/2025/08/05/crawl-20250805083337180-20250805083337185-avatar-15x10-20250805102744184.jpg?width=600&amp;height=315</v>
      </c>
      <c r="T29" t="s">
        <v>54</v>
      </c>
    </row>
    <row r="30" spans="1:20" x14ac:dyDescent="0.35">
      <c r="A30" s="116" t="s">
        <v>44</v>
      </c>
      <c r="B30" s="116" t="s">
        <v>299</v>
      </c>
      <c r="C30" s="116" t="s">
        <v>300</v>
      </c>
      <c r="D30" s="116" t="s">
        <v>301</v>
      </c>
      <c r="E30" s="116" t="s">
        <v>302</v>
      </c>
      <c r="F30" s="117">
        <v>45873.260416666664</v>
      </c>
      <c r="G30" s="116" t="s">
        <v>18</v>
      </c>
      <c r="H30" s="116">
        <v>83</v>
      </c>
      <c r="I30" s="116" t="s">
        <v>13</v>
      </c>
      <c r="J30" s="116" t="s">
        <v>12</v>
      </c>
      <c r="L30" t="str">
        <f t="shared" si="2"/>
        <v>x</v>
      </c>
      <c r="M30" t="str">
        <v>x</v>
      </c>
      <c r="N30" t="str">
        <v>Vietnambiz</v>
      </c>
      <c r="O30" t="str">
        <v>Trung lập</v>
      </c>
      <c r="P30" s="17">
        <v>45873.677083333336</v>
      </c>
      <c r="Q30" s="74" t="str">
        <v>Dòng tiền kinh doanh của Kinh Bắc âm kỷ lục, 4 ngân hàng cấp hạn mức vay hơn 16.300 tỷ</v>
      </c>
      <c r="R30" t="str">
        <v xml:space="preserve">Kinh Bắc dự kiến đầu tư 11 dự án trải dài từ Bắc đến Nam trong năm 2025. Doanh thu quý II/2025 giảm 35% nhưng lợi nhuận tăng 67% đạt 402 tỷ đồng.  Doanh nghiệp nhận trước 800 tỷ đồng từ người mua nhà cùng tài sản hơn 70.300 tỷ đồng. Kinh Bắc vay mới hơn 16.350 tỷ đồng, các ngân hàng cấp hạn mức vay hơn 16.300 tỷ đồng.  Công ty dự kiến phát hành 250 triệu cổ phiếu riêng lẻ để tăng nguồn vốn tự có.
</v>
      </c>
      <c r="S30" t="str">
        <v>https://cdn.vietnambiz.vn/1881912202208555/images/2025/08/04/screenshot-2025-08-04-at-160234-2025080416081452.png?width=700</v>
      </c>
      <c r="T30" t="s">
        <v>54</v>
      </c>
    </row>
    <row r="31" spans="1:20" x14ac:dyDescent="0.35">
      <c r="A31" s="116" t="s">
        <v>14</v>
      </c>
      <c r="B31" s="116" t="s">
        <v>303</v>
      </c>
      <c r="C31" s="116" t="s">
        <v>304</v>
      </c>
      <c r="D31" s="116" t="s">
        <v>305</v>
      </c>
      <c r="E31" s="116" t="s">
        <v>306</v>
      </c>
      <c r="F31" s="117">
        <v>45872.40625</v>
      </c>
      <c r="G31" s="116" t="s">
        <v>18</v>
      </c>
      <c r="H31" s="116">
        <v>88</v>
      </c>
      <c r="I31" s="116" t="s">
        <v>15</v>
      </c>
      <c r="J31" s="116" t="s">
        <v>16</v>
      </c>
      <c r="L31" t="str">
        <f t="shared" si="2"/>
        <v>o</v>
      </c>
      <c r="M31" t="str">
        <v>o</v>
      </c>
      <c r="N31" t="str">
        <v>Vietnambiz</v>
      </c>
      <c r="O31" t="str">
        <v>Trung lập</v>
      </c>
      <c r="P31" s="17">
        <v>45873.644444444442</v>
      </c>
      <c r="Q31" s="74" t="str">
        <v>Khối ngoại trao tay gần 10.000 tỷ đồng cổ phiếu VIC</v>
      </c>
      <c r="R31" t="str">
        <v xml:space="preserve">SK (Hàn Quốc) bán gần 10.000 tỷ đồng cổ phiếu VIC trong ngày 4/8, thỏa thuận 90 triệu cổ phiếu. Cổ phiếu VIC tăng mạnh, đạt 111.200 đồng/cổ phiếu, vốn hóa 431.298 tỷ đồng. Khối ngoại bán ròng VIC gần 10.000 tỷ đồng, VHM bán ròng 161 tỷ đồng trong phiên. Tổng giá trị bán ròng sàn HOSE là 10.258 tỷ đồng, giao dịch GEX và NVL được mua vào. Chủ tịch Vượng chuyển nhượng cổ phần VIC, nắm giữ trực tiếp hơn 449 triệu cổ phiếu.
</v>
      </c>
      <c r="S31" t="str">
        <v>https://cdn.vietnambiz.vn/1881912202208555/images/2025/08/04/hinh-anh-4-8-25-luc-1524-2025080415250024.jpeg?width=700</v>
      </c>
      <c r="T31" t="s">
        <v>54</v>
      </c>
    </row>
    <row r="32" spans="1:20" x14ac:dyDescent="0.35">
      <c r="L32" t="str">
        <f t="shared" si="2"/>
        <v>x</v>
      </c>
      <c r="M32" t="str">
        <v>x</v>
      </c>
      <c r="N32" t="str">
        <v>Vietnambiz</v>
      </c>
      <c r="O32" t="str">
        <v>Tích cực</v>
      </c>
      <c r="P32" s="17">
        <v>45873.413194444445</v>
      </c>
      <c r="Q32" s="74" t="str">
        <v>Vingroup muốn đầu tư bến cảng Nam Đồ Sơn hơn 14 tỷ USD</v>
      </c>
      <c r="R32" t="str">
        <v xml:space="preserve">Vingroup sẽ xây dựng Cảng và Trung tâm logistics Nam Đồ Sơn rộng 4.394,5 ha từ 2026 đến 2040. Dự án có tổng vốn đầu tư lên tới 373.841 tỷ đồng, được chia thành ba giai đoạn phát triển. Vốn góp của Vingroup chiếm 15%, còn lại 85% sẽ huy động từ bên ngoài, thời hạn 70 năm. Hải Phòng đang là cửa ngõ biển lớn nhất phía Bắc, tổng lượng hàng hóa đạt 65,5 triệu tấn năm nay.
</v>
      </c>
      <c r="S32" t="str">
        <v>https://cdn1.vietnambiz.vn/1881912202208555/images/2025/08/04/vic-a-20250804095243505-avatar-15x10-20250804095411381.jpg?width=600&amp;height=315</v>
      </c>
      <c r="T32" t="s">
        <v>54</v>
      </c>
    </row>
    <row r="33" spans="12:20" x14ac:dyDescent="0.35">
      <c r="L33" t="str">
        <f t="shared" si="2"/>
        <v/>
      </c>
      <c r="M33" t="str">
        <v/>
      </c>
      <c r="N33" t="str">
        <v>Vietnambiz</v>
      </c>
      <c r="O33" t="str">
        <v>Tích cực</v>
      </c>
      <c r="P33" s="17">
        <v>45873.260416666664</v>
      </c>
      <c r="Q33" s="74" t="str">
        <v>[Cập nhật] KQKD quý II: Hơn 1.000 công ty có báo cáo, 58% tăng trưởng</v>
      </c>
      <c r="R33" t="str">
        <v xml:space="preserve">Tính đến ngày 4/8, 156 doanh nghiệp lãi trên trăm tỷ đồng, 19 công ty và 17 ngân hàng. Khoảng 940/1091 doanh nghiệp báo cáo lãi ròng quý II/2024, chiếm tỷ lệ 86%. 628 công ty tăng trưởng lợi nhuận so với cùng kỳ, 173 đơn vị lãi tăng trên ba con số. Vinhomes đứng đầu về lợi nhuận với 7.533 tỷ đồng, PV Gas tăng trưởng 43%. Trong khi đó, ABS lỗ gần 270 tỷ, SSH lỗ 225 tỷ trong quý II.
</v>
      </c>
      <c r="S33" t="str">
        <v>https://cdn.vietnambiz.vn/1881912202208555/images/2025/08/02/q-1-2025080209441060.png?width=700</v>
      </c>
      <c r="T33" t="s">
        <v>54</v>
      </c>
    </row>
    <row r="34" spans="12:20" x14ac:dyDescent="0.35">
      <c r="L34" t="str">
        <f t="shared" si="2"/>
        <v/>
      </c>
      <c r="M34" t="str">
        <v/>
      </c>
      <c r="N34" t="str">
        <v>CafeF</v>
      </c>
      <c r="O34" t="str">
        <v>Tích cực</v>
      </c>
      <c r="P34" s="17">
        <v>45874.65625</v>
      </c>
      <c r="Q34" s="74" t="str">
        <v>“Địa chấn” cổ phiếu Hòa Phát: Gần 6.000 tỷ khớp lệnh trong một phiên, chưa từng có trong lịch sử</v>
      </c>
      <c r="R34" t="str">
        <v>Cổ phiếu Hòa Phát (HPG) lập kỷ lục thanh khoản 5.700 tỷ, khớp lệnh 216 triệu đơn vị. Khối ngoại mua ròng 1.100 tỷ đồng, đẩy HPG tăng 4,35%. Vốn điều lệ Hòa Phát đạt 76.755 tỷ đồng, lớn nhất ngành phi tài chính. Lợi nhuận quý 2 tăng 28%, đạt 4.265 tỷ đồng nhờ giá vốn tốt. Lũy kế 6 tháng, doanh thu 74.000 tỷ, lợi nhuận 7.600 tỷ đồng.</v>
      </c>
      <c r="S34" t="str">
        <v>https://cafefcdn.com/thumb_w/640/203337114487263232/2025/8/5/avatar1754382032852-17543820333721055071046.jpg</v>
      </c>
      <c r="T34" t="s">
        <v>54</v>
      </c>
    </row>
    <row r="35" spans="12:20" x14ac:dyDescent="0.35">
      <c r="L35" t="str">
        <f t="shared" si="2"/>
        <v/>
      </c>
      <c r="M35" t="str">
        <v/>
      </c>
      <c r="N35" t="str">
        <v>CafeF</v>
      </c>
      <c r="O35" t="str">
        <v>Tích cực</v>
      </c>
      <c r="P35" s="17">
        <v>45874.504861111112</v>
      </c>
      <c r="Q35" s="74" t="str">
        <v>TCBS công bố giá IPO dự kiến 46.800 đồng/cổ phiếu</v>
      </c>
      <c r="R35" t="str">
        <v>TCBS IPO chào bán 231,15 triệu cổ phiếu, tương đương 11,1% vốn, giá dự kiến 46.800 đồng/cổ phiếu.  Mức định giá 3,7 tỷ USD trước IPO được cho là khá thấp so với tiềm năng.  TCBS dự kiến thu về gần 11.000 tỷ đồng vốn mới sau đợt chào bán. Vốn hóa sau IPO dự kiến đạt 4,1 tỷ USD, cách mục tiêu 5 tỷ USD khoảng 20%.  Thương vụ diễn ra trong bối cảnh thị trường chứng khoán Việt Nam đang tăng trưởng mạnh.</v>
      </c>
      <c r="S35" t="str">
        <v>https://cafefcdn.com/thumb_w/640/203337114487263232/2025/8/5/z6874957040084-2f4817227e4b329434a7f9ea84939cbc-17543682187412112659530.jpg</v>
      </c>
      <c r="T35" t="s">
        <v>54</v>
      </c>
    </row>
    <row r="36" spans="12:20" x14ac:dyDescent="0.35">
      <c r="L36" t="str">
        <f t="shared" si="2"/>
        <v>x</v>
      </c>
      <c r="M36" t="str">
        <v>x</v>
      </c>
      <c r="N36" t="str">
        <v>CafeF</v>
      </c>
      <c r="O36" t="str">
        <v>Tiêu cực</v>
      </c>
      <c r="P36" s="17">
        <v>45872.40625</v>
      </c>
      <c r="Q36" s="74" t="str">
        <v>20 doanh nghiệp lỗ lớn nhất 6T2025: Novaland 'vô địch', bất động sản áp đảo, 8 doanh nghiệp lỗ trăm tỷ</v>
      </c>
      <c r="R36" t="str">
        <v xml:space="preserve">Novaland dẫn đầu danh sách với khoản lỗ 261 tỷ đồng, cải thiện so với 6.682 tỷ đồng năm trước. Cảng Phước An lỗ 248 tỷ đồng do chi phí phát sinh từ dự án mới vận hành. Nhiều doanh nghiệp khác, như Đông Dương Imex, chuyển từ lãi 7 tỷ sang lỗ 140 tỷ đồng. Bất động sản và Logistics có nhiều đại diện trong top 20 doanh nghiệp lỗ lớn nhất. Nhìn chung, bức tranh kinh doanh 6 tháng đầu năm 2025 còn nhiều thách thức.
</v>
      </c>
      <c r="S36" t="str">
        <v>https://cafefcdn.com/zoom/600_315/203337114487263232/2025/8/3/avatar1754189041161-1754189041553424886024.png</v>
      </c>
      <c r="T36" t="s">
        <v>54</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topLeftCell="A27" workbookViewId="0">
      <selection activeCell="Q48" sqref="Q48:T66"/>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s="116" t="s">
        <v>27</v>
      </c>
      <c r="B1" s="116" t="s">
        <v>19</v>
      </c>
      <c r="C1" s="116" t="s">
        <v>28</v>
      </c>
      <c r="D1" s="116" t="s">
        <v>46</v>
      </c>
      <c r="E1" s="116" t="s">
        <v>29</v>
      </c>
      <c r="F1" s="116" t="s">
        <v>37</v>
      </c>
      <c r="G1" s="116" t="s">
        <v>30</v>
      </c>
      <c r="H1" s="116" t="s">
        <v>31</v>
      </c>
      <c r="J1" s="96" t="s">
        <v>24</v>
      </c>
      <c r="K1" s="96"/>
      <c r="L1" s="96"/>
      <c r="M1" s="96"/>
      <c r="N1" s="96"/>
      <c r="P1" s="96" t="s">
        <v>25</v>
      </c>
      <c r="Q1" s="96"/>
      <c r="R1" s="96"/>
      <c r="S1" s="96"/>
      <c r="T1" s="96"/>
      <c r="V1" s="96" t="s">
        <v>39</v>
      </c>
      <c r="W1" s="96"/>
      <c r="X1" s="96"/>
      <c r="Y1" s="96"/>
      <c r="Z1" s="96"/>
    </row>
    <row r="2" spans="1:26" ht="15" thickTop="1" x14ac:dyDescent="0.35">
      <c r="A2" s="117">
        <v>45874</v>
      </c>
      <c r="B2" s="116" t="s">
        <v>24</v>
      </c>
      <c r="C2" s="116">
        <v>1547.1500244140625</v>
      </c>
      <c r="D2" s="116">
        <v>18.9600830078125</v>
      </c>
      <c r="E2" s="116">
        <v>1.2406889022162693E-2</v>
      </c>
      <c r="F2" s="116">
        <v>9.0879096470412146E-2</v>
      </c>
      <c r="G2" s="116" t="s">
        <v>38</v>
      </c>
      <c r="H2" s="116"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17">
        <v>45873</v>
      </c>
      <c r="B3" s="116" t="s">
        <v>24</v>
      </c>
      <c r="C3" s="116">
        <v>1528.18994140625</v>
      </c>
      <c r="D3" s="116">
        <v>32.97998046875</v>
      </c>
      <c r="E3" s="116">
        <v>2.205708986052457E-2</v>
      </c>
      <c r="F3" s="116">
        <v>7.8472207448249454E-2</v>
      </c>
      <c r="G3" s="116" t="s">
        <v>38</v>
      </c>
      <c r="H3" s="116" t="s">
        <v>32</v>
      </c>
      <c r="J3" s="2">
        <v>45874</v>
      </c>
      <c r="K3">
        <v>1547.1500244140625</v>
      </c>
      <c r="L3">
        <v>18.9600830078125</v>
      </c>
      <c r="M3">
        <v>1.2406889022162693E-2</v>
      </c>
      <c r="N3">
        <v>9.0879096470412146E-2</v>
      </c>
      <c r="P3" s="2">
        <v>45874</v>
      </c>
      <c r="Q3">
        <v>1690.4300537109375</v>
      </c>
      <c r="R3">
        <v>37.2100830078125</v>
      </c>
      <c r="S3">
        <v>2.2507641854814242E-2</v>
      </c>
      <c r="T3">
        <v>0.10266038670876243</v>
      </c>
      <c r="V3" s="2">
        <v>45874</v>
      </c>
      <c r="W3">
        <v>1689.5999755859375</v>
      </c>
      <c r="X3">
        <v>36.0999755859375</v>
      </c>
      <c r="Y3">
        <v>2.1832461799780711E-2</v>
      </c>
      <c r="Z3">
        <v>0.11361383116789514</v>
      </c>
    </row>
    <row r="4" spans="1:26" x14ac:dyDescent="0.35">
      <c r="A4" s="117">
        <v>45870</v>
      </c>
      <c r="B4" s="116" t="s">
        <v>24</v>
      </c>
      <c r="C4" s="116">
        <v>1495.2099609375</v>
      </c>
      <c r="D4" s="116">
        <v>-7.31005859375</v>
      </c>
      <c r="E4" s="116">
        <v>-4.8651987985028899E-3</v>
      </c>
      <c r="F4" s="116">
        <v>5.6415117587724883E-2</v>
      </c>
      <c r="G4" s="116" t="s">
        <v>38</v>
      </c>
      <c r="H4" s="116" t="s">
        <v>32</v>
      </c>
      <c r="J4" s="2">
        <v>45873</v>
      </c>
      <c r="K4">
        <v>1528.18994140625</v>
      </c>
      <c r="L4">
        <v>32.97998046875</v>
      </c>
      <c r="M4">
        <v>2.205708986052457E-2</v>
      </c>
      <c r="N4">
        <v>7.8472207448249454E-2</v>
      </c>
      <c r="P4" s="2">
        <v>45873</v>
      </c>
      <c r="Q4">
        <v>1653.219970703125</v>
      </c>
      <c r="R4">
        <v>39.1099853515625</v>
      </c>
      <c r="S4">
        <v>2.4230062205484737E-2</v>
      </c>
      <c r="T4">
        <v>8.0152744853948188E-2</v>
      </c>
      <c r="V4" s="2">
        <v>45873</v>
      </c>
      <c r="W4">
        <v>1653.5</v>
      </c>
      <c r="X4">
        <v>38.5</v>
      </c>
      <c r="Y4">
        <v>2.3839009287925705E-2</v>
      </c>
      <c r="Z4">
        <v>9.1781369368114429E-2</v>
      </c>
    </row>
    <row r="5" spans="1:26" x14ac:dyDescent="0.35">
      <c r="A5" s="117">
        <v>45869</v>
      </c>
      <c r="B5" s="116" t="s">
        <v>24</v>
      </c>
      <c r="C5" s="116">
        <v>1502.52001953125</v>
      </c>
      <c r="D5" s="116">
        <v>-5.1099853515625</v>
      </c>
      <c r="E5" s="116">
        <v>-3.3894160603149537E-3</v>
      </c>
      <c r="F5" s="116">
        <v>6.1280316386227773E-2</v>
      </c>
      <c r="G5" s="116" t="s">
        <v>38</v>
      </c>
      <c r="H5" s="116" t="s">
        <v>32</v>
      </c>
      <c r="J5" s="2">
        <v>45870</v>
      </c>
      <c r="K5">
        <v>1495.2099609375</v>
      </c>
      <c r="L5">
        <v>-7.31005859375</v>
      </c>
      <c r="M5">
        <v>-4.8651987985028899E-3</v>
      </c>
      <c r="N5">
        <v>5.6415117587724883E-2</v>
      </c>
      <c r="P5" s="2">
        <v>45870</v>
      </c>
      <c r="Q5">
        <v>1614.1099853515625</v>
      </c>
      <c r="R5">
        <v>-1.1199951171875</v>
      </c>
      <c r="S5">
        <v>-6.9339668699219814E-4</v>
      </c>
      <c r="T5">
        <v>5.5922682648463451E-2</v>
      </c>
      <c r="V5" s="2">
        <v>45870</v>
      </c>
      <c r="W5">
        <v>1615</v>
      </c>
      <c r="X5">
        <v>7.699951171875</v>
      </c>
      <c r="Y5">
        <v>4.7906121682066427E-3</v>
      </c>
      <c r="Z5">
        <v>6.7942360080188724E-2</v>
      </c>
    </row>
    <row r="6" spans="1:26" x14ac:dyDescent="0.35">
      <c r="A6" s="117">
        <v>45868</v>
      </c>
      <c r="B6" s="116" t="s">
        <v>24</v>
      </c>
      <c r="C6" s="116">
        <v>1507.6300048828125</v>
      </c>
      <c r="D6" s="116">
        <v>14.219970703125</v>
      </c>
      <c r="E6" s="116">
        <v>9.5218127491261129E-3</v>
      </c>
      <c r="F6" s="116">
        <v>6.4669732446542727E-2</v>
      </c>
      <c r="G6" s="116" t="s">
        <v>38</v>
      </c>
      <c r="H6" s="116" t="s">
        <v>32</v>
      </c>
      <c r="J6" s="2">
        <v>45869</v>
      </c>
      <c r="K6">
        <v>1502.52001953125</v>
      </c>
      <c r="L6">
        <v>-5.1099853515625</v>
      </c>
      <c r="M6">
        <v>-3.3894160603149537E-3</v>
      </c>
      <c r="N6">
        <v>6.1280316386227773E-2</v>
      </c>
      <c r="P6" s="2">
        <v>45869</v>
      </c>
      <c r="Q6">
        <v>1615.22998046875</v>
      </c>
      <c r="R6">
        <v>-15.550048828125</v>
      </c>
      <c r="S6">
        <v>-9.5353441597083588E-3</v>
      </c>
      <c r="T6">
        <v>5.6616079335455649E-2</v>
      </c>
      <c r="V6" s="2">
        <v>45869</v>
      </c>
      <c r="W6">
        <v>1607.300048828125</v>
      </c>
      <c r="X6">
        <v>-16</v>
      </c>
      <c r="Y6">
        <v>-9.8564649286806416E-3</v>
      </c>
      <c r="Z6">
        <v>6.3151747911982081E-2</v>
      </c>
    </row>
    <row r="7" spans="1:26" x14ac:dyDescent="0.35">
      <c r="A7" s="117">
        <v>45867</v>
      </c>
      <c r="B7" s="116" t="s">
        <v>24</v>
      </c>
      <c r="C7" s="116">
        <v>1493.4100341796875</v>
      </c>
      <c r="D7" s="116">
        <v>-64.010009765625</v>
      </c>
      <c r="E7" s="116">
        <v>-4.1100029510004576E-2</v>
      </c>
      <c r="F7" s="116">
        <v>5.5147919697416614E-2</v>
      </c>
      <c r="G7" s="116" t="s">
        <v>38</v>
      </c>
      <c r="H7" s="116" t="s">
        <v>32</v>
      </c>
      <c r="J7" s="2">
        <v>45868</v>
      </c>
      <c r="K7">
        <v>1507.6300048828125</v>
      </c>
      <c r="L7">
        <v>14.219970703125</v>
      </c>
      <c r="M7">
        <v>9.5218127491261129E-3</v>
      </c>
      <c r="N7">
        <v>6.4669732446542727E-2</v>
      </c>
      <c r="P7" s="2">
        <v>45868</v>
      </c>
      <c r="Q7">
        <v>1630.780029296875</v>
      </c>
      <c r="R7">
        <v>9.489990234375</v>
      </c>
      <c r="S7">
        <v>5.8533575151442641E-3</v>
      </c>
      <c r="T7">
        <v>6.6151423495164008E-2</v>
      </c>
      <c r="V7" s="2">
        <v>45868</v>
      </c>
      <c r="W7">
        <v>1623.300048828125</v>
      </c>
      <c r="X7">
        <v>2.300048828125</v>
      </c>
      <c r="Y7">
        <v>1.4189073584978118E-3</v>
      </c>
      <c r="Z7">
        <v>7.3008212840662723E-2</v>
      </c>
    </row>
    <row r="8" spans="1:26" x14ac:dyDescent="0.35">
      <c r="A8" s="117">
        <v>45866</v>
      </c>
      <c r="B8" s="116" t="s">
        <v>24</v>
      </c>
      <c r="C8" s="116">
        <v>1557.4200439453125</v>
      </c>
      <c r="D8" s="116">
        <v>26.2900390625</v>
      </c>
      <c r="E8" s="116">
        <v>1.7170350642114363E-2</v>
      </c>
      <c r="F8" s="116">
        <v>9.6247949207421191E-2</v>
      </c>
      <c r="G8" s="116" t="s">
        <v>38</v>
      </c>
      <c r="H8" s="116" t="s">
        <v>32</v>
      </c>
      <c r="J8" s="2">
        <v>45867</v>
      </c>
      <c r="K8">
        <v>1493.4100341796875</v>
      </c>
      <c r="L8">
        <v>-64.010009765625</v>
      </c>
      <c r="M8">
        <v>-4.1100029510004576E-2</v>
      </c>
      <c r="N8">
        <v>5.5147919697416614E-2</v>
      </c>
      <c r="P8" s="2">
        <v>45867</v>
      </c>
      <c r="Q8">
        <v>1621.2900390625</v>
      </c>
      <c r="R8">
        <v>-74.3399658203125</v>
      </c>
      <c r="S8">
        <v>-4.3842091497696911E-2</v>
      </c>
      <c r="T8">
        <v>6.0298065980019744E-2</v>
      </c>
      <c r="V8" s="2">
        <v>45867</v>
      </c>
      <c r="W8">
        <v>1621</v>
      </c>
      <c r="X8">
        <v>-72</v>
      </c>
      <c r="Y8">
        <v>-4.2528056704075556E-2</v>
      </c>
      <c r="Z8">
        <v>7.1589305482164911E-2</v>
      </c>
    </row>
    <row r="9" spans="1:26" x14ac:dyDescent="0.35">
      <c r="A9" s="117">
        <v>45863</v>
      </c>
      <c r="B9" s="116" t="s">
        <v>24</v>
      </c>
      <c r="C9" s="116">
        <v>1531.1300048828125</v>
      </c>
      <c r="D9" s="116">
        <v>10.1099853515625</v>
      </c>
      <c r="E9" s="116">
        <v>6.6468456836472622E-3</v>
      </c>
      <c r="F9" s="116">
        <v>7.9077598565306828E-2</v>
      </c>
      <c r="G9" s="116" t="s">
        <v>38</v>
      </c>
      <c r="H9" s="116" t="s">
        <v>32</v>
      </c>
      <c r="J9" s="2">
        <v>45866</v>
      </c>
      <c r="K9">
        <v>1557.4200439453125</v>
      </c>
      <c r="L9">
        <v>26.2900390625</v>
      </c>
      <c r="M9">
        <v>1.7170350642114363E-2</v>
      </c>
      <c r="N9">
        <v>9.6247949207421191E-2</v>
      </c>
      <c r="P9" s="2">
        <v>45866</v>
      </c>
      <c r="Q9">
        <v>1695.6300048828125</v>
      </c>
      <c r="R9">
        <v>26.300048828125</v>
      </c>
      <c r="S9">
        <v>1.5754853456462659E-2</v>
      </c>
      <c r="T9">
        <v>0.10414015747771665</v>
      </c>
      <c r="V9" s="2">
        <v>45866</v>
      </c>
      <c r="W9">
        <v>1693</v>
      </c>
      <c r="X9">
        <v>20</v>
      </c>
      <c r="Y9">
        <v>1.1954572624028659E-2</v>
      </c>
      <c r="Z9">
        <v>0.11411736218624047</v>
      </c>
    </row>
    <row r="10" spans="1:26" x14ac:dyDescent="0.35">
      <c r="A10" s="117">
        <v>45862</v>
      </c>
      <c r="B10" s="116" t="s">
        <v>24</v>
      </c>
      <c r="C10" s="116">
        <v>1521.02001953125</v>
      </c>
      <c r="D10" s="116">
        <v>8.7099609375</v>
      </c>
      <c r="E10" s="116">
        <v>5.75937512813951E-3</v>
      </c>
      <c r="F10" s="116">
        <v>7.2430752881659566E-2</v>
      </c>
      <c r="G10" s="116" t="s">
        <v>38</v>
      </c>
      <c r="H10" s="116" t="s">
        <v>32</v>
      </c>
      <c r="J10" s="2">
        <v>45863</v>
      </c>
      <c r="K10">
        <v>1531.1300048828125</v>
      </c>
      <c r="L10">
        <v>10.1099853515625</v>
      </c>
      <c r="M10">
        <v>6.6468456836472622E-3</v>
      </c>
      <c r="N10">
        <v>7.9077598565306828E-2</v>
      </c>
      <c r="P10" s="2">
        <v>45863</v>
      </c>
      <c r="Q10">
        <v>1669.3299560546875</v>
      </c>
      <c r="R10">
        <v>8.0999755859375</v>
      </c>
      <c r="S10">
        <v>4.8758905637207306E-3</v>
      </c>
      <c r="T10">
        <v>8.8385304021253996E-2</v>
      </c>
      <c r="V10" s="2">
        <v>45863</v>
      </c>
      <c r="W10">
        <v>1673</v>
      </c>
      <c r="X10">
        <v>17.5</v>
      </c>
      <c r="Y10">
        <v>1.0570824524312794E-2</v>
      </c>
      <c r="Z10">
        <v>0.10216278956221181</v>
      </c>
    </row>
    <row r="11" spans="1:26" x14ac:dyDescent="0.35">
      <c r="A11" s="117">
        <v>45861</v>
      </c>
      <c r="B11" s="116" t="s">
        <v>24</v>
      </c>
      <c r="C11" s="116">
        <v>1512.31005859375</v>
      </c>
      <c r="D11" s="116">
        <v>2.77001953125</v>
      </c>
      <c r="E11" s="116">
        <v>1.835008982584041E-3</v>
      </c>
      <c r="F11" s="116">
        <v>6.6671377753520056E-2</v>
      </c>
      <c r="G11" s="116" t="s">
        <v>38</v>
      </c>
      <c r="H11" s="116" t="s">
        <v>32</v>
      </c>
      <c r="J11" s="2">
        <v>45862</v>
      </c>
      <c r="K11">
        <v>1521.02001953125</v>
      </c>
      <c r="L11">
        <v>8.7099609375</v>
      </c>
      <c r="M11">
        <v>5.75937512813951E-3</v>
      </c>
      <c r="N11">
        <v>7.2430752881659566E-2</v>
      </c>
      <c r="P11" s="2">
        <v>45862</v>
      </c>
      <c r="Q11">
        <v>1661.22998046875</v>
      </c>
      <c r="R11">
        <v>8.219970703125</v>
      </c>
      <c r="S11">
        <v>4.9727289336201075E-3</v>
      </c>
      <c r="T11">
        <v>8.3509413457533266E-2</v>
      </c>
      <c r="V11" s="2">
        <v>45862</v>
      </c>
      <c r="W11">
        <v>1655.5</v>
      </c>
      <c r="X11">
        <v>2.5</v>
      </c>
      <c r="Y11">
        <v>1.5124016938898865E-3</v>
      </c>
      <c r="Z11">
        <v>9.1591965037899015E-2</v>
      </c>
    </row>
    <row r="12" spans="1:26" x14ac:dyDescent="0.35">
      <c r="A12" s="117">
        <v>45860</v>
      </c>
      <c r="B12" s="116" t="s">
        <v>24</v>
      </c>
      <c r="C12" s="116">
        <v>1509.5400390625</v>
      </c>
      <c r="D12" s="116">
        <v>24.489990234375</v>
      </c>
      <c r="E12" s="116">
        <v>1.6491020119961952E-2</v>
      </c>
      <c r="F12" s="116">
        <v>6.4836368770936015E-2</v>
      </c>
      <c r="G12" s="116" t="s">
        <v>38</v>
      </c>
      <c r="H12" s="116" t="s">
        <v>32</v>
      </c>
      <c r="J12" s="2">
        <v>45861</v>
      </c>
      <c r="K12">
        <v>1512.31005859375</v>
      </c>
      <c r="L12">
        <v>2.77001953125</v>
      </c>
      <c r="M12">
        <v>1.835008982584041E-3</v>
      </c>
      <c r="N12">
        <v>6.6671377753520056E-2</v>
      </c>
      <c r="P12" s="2">
        <v>45861</v>
      </c>
      <c r="Q12">
        <v>1653.010009765625</v>
      </c>
      <c r="R12">
        <v>-2.969970703125</v>
      </c>
      <c r="S12">
        <v>-1.7934822510863313E-3</v>
      </c>
      <c r="T12">
        <v>7.8536684523913158E-2</v>
      </c>
      <c r="V12" s="2">
        <v>45861</v>
      </c>
      <c r="W12">
        <v>1653</v>
      </c>
      <c r="X12">
        <v>-2</v>
      </c>
      <c r="Y12">
        <v>-1.2084592145015227E-3</v>
      </c>
      <c r="Z12">
        <v>9.0079563344009128E-2</v>
      </c>
    </row>
    <row r="13" spans="1:26" x14ac:dyDescent="0.35">
      <c r="A13" s="117">
        <v>45859</v>
      </c>
      <c r="B13" s="116" t="s">
        <v>24</v>
      </c>
      <c r="C13" s="116">
        <v>1485.050048828125</v>
      </c>
      <c r="D13" s="116">
        <v>-12.22998046875</v>
      </c>
      <c r="E13" s="116">
        <v>-8.1681316984459906E-3</v>
      </c>
      <c r="F13" s="116">
        <v>4.8345348650974063E-2</v>
      </c>
      <c r="G13" s="116" t="s">
        <v>38</v>
      </c>
      <c r="H13" s="116" t="s">
        <v>32</v>
      </c>
      <c r="J13" s="2">
        <v>45860</v>
      </c>
      <c r="K13">
        <v>1509.5400390625</v>
      </c>
      <c r="L13">
        <v>24.489990234375</v>
      </c>
      <c r="M13">
        <v>1.6491020119961952E-2</v>
      </c>
      <c r="N13">
        <v>6.4836368770936015E-2</v>
      </c>
      <c r="P13" s="2">
        <v>45860</v>
      </c>
      <c r="Q13">
        <v>1655.97998046875</v>
      </c>
      <c r="R13">
        <v>27.919921875</v>
      </c>
      <c r="S13">
        <v>1.714919651005764E-2</v>
      </c>
      <c r="T13">
        <v>8.033016677499949E-2</v>
      </c>
      <c r="V13" s="2">
        <v>45860</v>
      </c>
      <c r="W13">
        <v>1655</v>
      </c>
      <c r="X13">
        <v>30.5</v>
      </c>
      <c r="Y13">
        <v>1.8775007694675327E-2</v>
      </c>
      <c r="Z13">
        <v>9.1288022558510651E-2</v>
      </c>
    </row>
    <row r="14" spans="1:26" x14ac:dyDescent="0.35">
      <c r="A14" s="117">
        <v>45856</v>
      </c>
      <c r="B14" s="116" t="s">
        <v>24</v>
      </c>
      <c r="C14" s="116">
        <v>1497.280029296875</v>
      </c>
      <c r="D14" s="116">
        <v>7.27001953125</v>
      </c>
      <c r="E14" s="116">
        <v>4.8791749609746748E-3</v>
      </c>
      <c r="F14" s="116">
        <v>5.6513480349420053E-2</v>
      </c>
      <c r="G14" s="116" t="s">
        <v>38</v>
      </c>
      <c r="H14" s="116" t="s">
        <v>32</v>
      </c>
      <c r="J14" s="2">
        <v>45859</v>
      </c>
      <c r="K14">
        <v>1485.050048828125</v>
      </c>
      <c r="L14">
        <v>-12.22998046875</v>
      </c>
      <c r="M14">
        <v>-8.1681316984459906E-3</v>
      </c>
      <c r="N14">
        <v>4.8345348650974063E-2</v>
      </c>
      <c r="P14" s="2">
        <v>45859</v>
      </c>
      <c r="Q14">
        <v>1628.06005859375</v>
      </c>
      <c r="R14">
        <v>-15.8499755859375</v>
      </c>
      <c r="S14">
        <v>-9.641631997122424E-3</v>
      </c>
      <c r="T14">
        <v>6.3180970264941849E-2</v>
      </c>
      <c r="V14" s="2">
        <v>45859</v>
      </c>
      <c r="W14">
        <v>1624.5</v>
      </c>
      <c r="X14">
        <v>-13.5</v>
      </c>
      <c r="Y14">
        <v>-8.2417582417582125E-3</v>
      </c>
      <c r="Z14">
        <v>7.2513014863835323E-2</v>
      </c>
    </row>
    <row r="15" spans="1:26" x14ac:dyDescent="0.35">
      <c r="A15" s="117">
        <v>45855</v>
      </c>
      <c r="B15" s="116" t="s">
        <v>24</v>
      </c>
      <c r="C15" s="116">
        <v>1490.010009765625</v>
      </c>
      <c r="D15" s="116">
        <v>14.5400390625</v>
      </c>
      <c r="E15" s="116">
        <v>9.8545137150918283E-3</v>
      </c>
      <c r="F15" s="116">
        <v>5.1634305388445378E-2</v>
      </c>
      <c r="G15" s="116" t="s">
        <v>38</v>
      </c>
      <c r="H15" s="116" t="s">
        <v>32</v>
      </c>
      <c r="J15" s="2">
        <v>45856</v>
      </c>
      <c r="K15">
        <v>1497.280029296875</v>
      </c>
      <c r="L15">
        <v>7.27001953125</v>
      </c>
      <c r="M15">
        <v>4.8791749609746748E-3</v>
      </c>
      <c r="N15">
        <v>5.6513480349420053E-2</v>
      </c>
      <c r="P15" s="2">
        <v>45856</v>
      </c>
      <c r="Q15">
        <v>1643.9100341796875</v>
      </c>
      <c r="R15">
        <v>9.2100830078125</v>
      </c>
      <c r="S15">
        <v>5.6341122425616064E-3</v>
      </c>
      <c r="T15">
        <v>7.2822602262064273E-2</v>
      </c>
      <c r="V15" s="2">
        <v>45856</v>
      </c>
      <c r="W15">
        <v>1638</v>
      </c>
      <c r="X15">
        <v>0</v>
      </c>
      <c r="Y15">
        <v>0</v>
      </c>
      <c r="Z15">
        <v>8.0754773105593536E-2</v>
      </c>
    </row>
    <row r="16" spans="1:26" x14ac:dyDescent="0.35">
      <c r="A16" s="117">
        <v>45854</v>
      </c>
      <c r="B16" s="116" t="s">
        <v>24</v>
      </c>
      <c r="C16" s="116">
        <v>1475.469970703125</v>
      </c>
      <c r="D16" s="116">
        <v>14.8199462890625</v>
      </c>
      <c r="E16" s="116">
        <v>1.0146130860475999E-2</v>
      </c>
      <c r="F16" s="116">
        <v>4.177979167335355E-2</v>
      </c>
      <c r="G16" s="116" t="s">
        <v>38</v>
      </c>
      <c r="H16" s="116" t="s">
        <v>32</v>
      </c>
      <c r="J16" s="2">
        <v>45855</v>
      </c>
      <c r="K16">
        <v>1490.010009765625</v>
      </c>
      <c r="L16">
        <v>14.5400390625</v>
      </c>
      <c r="M16">
        <v>9.8545137150918283E-3</v>
      </c>
      <c r="N16">
        <v>5.1634305388445378E-2</v>
      </c>
      <c r="P16" s="2">
        <v>45855</v>
      </c>
      <c r="Q16">
        <v>1634.699951171875</v>
      </c>
      <c r="R16">
        <v>20.2799072265625</v>
      </c>
      <c r="S16">
        <v>1.2561729088176099E-2</v>
      </c>
      <c r="T16">
        <v>6.7188490019502667E-2</v>
      </c>
      <c r="V16" s="2">
        <v>45855</v>
      </c>
      <c r="W16">
        <v>1638</v>
      </c>
      <c r="X16">
        <v>20</v>
      </c>
      <c r="Y16">
        <v>1.2360939431396822E-2</v>
      </c>
      <c r="Z16">
        <v>8.0754773105593536E-2</v>
      </c>
    </row>
    <row r="17" spans="1:26" x14ac:dyDescent="0.35">
      <c r="A17" s="117">
        <v>45853</v>
      </c>
      <c r="B17" s="116" t="s">
        <v>24</v>
      </c>
      <c r="C17" s="116">
        <v>1460.6500244140625</v>
      </c>
      <c r="D17" s="116">
        <v>-9.77001953125</v>
      </c>
      <c r="E17" s="116">
        <v>-6.6443731989913601E-3</v>
      </c>
      <c r="F17" s="116">
        <v>3.1633660812877551E-2</v>
      </c>
      <c r="G17" s="116" t="s">
        <v>38</v>
      </c>
      <c r="H17" s="116" t="s">
        <v>32</v>
      </c>
      <c r="J17" s="2">
        <v>45854</v>
      </c>
      <c r="K17">
        <v>1475.469970703125</v>
      </c>
      <c r="L17">
        <v>14.8199462890625</v>
      </c>
      <c r="M17">
        <v>1.0146130860475999E-2</v>
      </c>
      <c r="N17">
        <v>4.177979167335355E-2</v>
      </c>
      <c r="P17" s="2">
        <v>45854</v>
      </c>
      <c r="Q17">
        <v>1614.4200439453125</v>
      </c>
      <c r="R17">
        <v>20.580078125</v>
      </c>
      <c r="S17">
        <v>1.2912261310004114E-2</v>
      </c>
      <c r="T17">
        <v>5.4626760931326568E-2</v>
      </c>
      <c r="V17" s="2">
        <v>45854</v>
      </c>
      <c r="W17">
        <v>1618</v>
      </c>
      <c r="X17">
        <v>24</v>
      </c>
      <c r="Y17">
        <v>1.5056461731492998E-2</v>
      </c>
      <c r="Z17">
        <v>6.8393833674196713E-2</v>
      </c>
    </row>
    <row r="18" spans="1:26" x14ac:dyDescent="0.35">
      <c r="A18" s="117">
        <v>45852</v>
      </c>
      <c r="B18" s="116" t="s">
        <v>24</v>
      </c>
      <c r="C18" s="116">
        <v>1470.4200439453125</v>
      </c>
      <c r="D18" s="116">
        <v>12.6600341796875</v>
      </c>
      <c r="E18" s="116">
        <v>8.6845805172848234E-3</v>
      </c>
      <c r="F18" s="116">
        <v>3.8278034011868911E-2</v>
      </c>
      <c r="G18" s="116" t="s">
        <v>38</v>
      </c>
      <c r="H18" s="116" t="s">
        <v>32</v>
      </c>
      <c r="J18" s="2">
        <v>45853</v>
      </c>
      <c r="K18">
        <v>1460.6500244140625</v>
      </c>
      <c r="L18">
        <v>-9.77001953125</v>
      </c>
      <c r="M18">
        <v>-6.6443731989913601E-3</v>
      </c>
      <c r="N18">
        <v>3.1633660812877551E-2</v>
      </c>
      <c r="P18" s="2">
        <v>45853</v>
      </c>
      <c r="Q18">
        <v>1593.8399658203125</v>
      </c>
      <c r="R18">
        <v>-11.820068359375</v>
      </c>
      <c r="S18">
        <v>-7.3615012566553562E-3</v>
      </c>
      <c r="T18">
        <v>4.1714499621322454E-2</v>
      </c>
      <c r="V18" s="2">
        <v>45853</v>
      </c>
      <c r="W18">
        <v>1594</v>
      </c>
      <c r="X18">
        <v>-7.199951171875</v>
      </c>
      <c r="Y18">
        <v>-4.4965971717683129E-3</v>
      </c>
      <c r="Z18">
        <v>5.3337371942703715E-2</v>
      </c>
    </row>
    <row r="19" spans="1:26" x14ac:dyDescent="0.35">
      <c r="A19" s="117">
        <v>45849</v>
      </c>
      <c r="B19" s="116" t="s">
        <v>24</v>
      </c>
      <c r="C19" s="116">
        <v>1457.760009765625</v>
      </c>
      <c r="D19" s="116">
        <v>12.1199951171875</v>
      </c>
      <c r="E19" s="116">
        <v>8.3838265366049658E-3</v>
      </c>
      <c r="F19" s="116">
        <v>2.9593453494584088E-2</v>
      </c>
      <c r="G19" s="116" t="s">
        <v>38</v>
      </c>
      <c r="H19" s="116" t="s">
        <v>32</v>
      </c>
      <c r="J19" s="2">
        <v>45852</v>
      </c>
      <c r="K19">
        <v>1470.4200439453125</v>
      </c>
      <c r="L19">
        <v>12.6600341796875</v>
      </c>
      <c r="M19">
        <v>8.6845805172848234E-3</v>
      </c>
      <c r="N19">
        <v>3.8278034011868911E-2</v>
      </c>
      <c r="P19" s="2">
        <v>45852</v>
      </c>
      <c r="Q19">
        <v>1605.6600341796875</v>
      </c>
      <c r="R19">
        <v>11.6500244140625</v>
      </c>
      <c r="S19">
        <v>7.3086268860855785E-3</v>
      </c>
      <c r="T19">
        <v>4.907600087797781E-2</v>
      </c>
      <c r="V19" s="2">
        <v>45852</v>
      </c>
      <c r="W19">
        <v>1601.199951171875</v>
      </c>
      <c r="X19">
        <v>5.2999267578125</v>
      </c>
      <c r="Y19">
        <v>3.3209641435767434E-3</v>
      </c>
      <c r="Z19">
        <v>5.7833969114472028E-2</v>
      </c>
    </row>
    <row r="20" spans="1:26" x14ac:dyDescent="0.35">
      <c r="A20" s="117">
        <v>45848</v>
      </c>
      <c r="B20" s="116" t="s">
        <v>24</v>
      </c>
      <c r="C20" s="116">
        <v>1445.6400146484375</v>
      </c>
      <c r="D20" s="116">
        <v>14.320068359375</v>
      </c>
      <c r="E20" s="116">
        <v>1.0004798994454056E-2</v>
      </c>
      <c r="F20" s="116">
        <v>2.1209626957979122E-2</v>
      </c>
      <c r="G20" s="116" t="s">
        <v>38</v>
      </c>
      <c r="H20" s="116" t="s">
        <v>32</v>
      </c>
      <c r="J20" s="2">
        <v>45849</v>
      </c>
      <c r="K20">
        <v>1457.760009765625</v>
      </c>
      <c r="L20">
        <v>12.1199951171875</v>
      </c>
      <c r="M20">
        <v>8.3838265366049658E-3</v>
      </c>
      <c r="N20">
        <v>2.9593453494584088E-2</v>
      </c>
      <c r="P20" s="2">
        <v>45849</v>
      </c>
      <c r="Q20">
        <v>1594.010009765625</v>
      </c>
      <c r="R20">
        <v>24.6700439453125</v>
      </c>
      <c r="S20">
        <v>1.572001254197164E-2</v>
      </c>
      <c r="T20">
        <v>4.1767373991892232E-2</v>
      </c>
      <c r="V20" s="2">
        <v>45849</v>
      </c>
      <c r="W20">
        <v>1595.9000244140625</v>
      </c>
      <c r="X20">
        <v>28</v>
      </c>
      <c r="Y20">
        <v>1.7858281500100048E-2</v>
      </c>
      <c r="Z20">
        <v>5.4513004970895285E-2</v>
      </c>
    </row>
    <row r="21" spans="1:26" x14ac:dyDescent="0.35">
      <c r="A21" s="117">
        <v>45847</v>
      </c>
      <c r="B21" s="116" t="s">
        <v>24</v>
      </c>
      <c r="C21" s="116">
        <v>1431.3199462890625</v>
      </c>
      <c r="D21" s="116">
        <v>15.8599853515625</v>
      </c>
      <c r="E21" s="116">
        <v>1.1204827963525066E-2</v>
      </c>
      <c r="F21" s="116">
        <v>1.1204827963525066E-2</v>
      </c>
      <c r="G21" s="116" t="s">
        <v>38</v>
      </c>
      <c r="H21" s="116" t="s">
        <v>32</v>
      </c>
      <c r="J21" s="2">
        <v>45848</v>
      </c>
      <c r="K21">
        <v>1445.6400146484375</v>
      </c>
      <c r="L21">
        <v>14.320068359375</v>
      </c>
      <c r="M21">
        <v>1.0004798994454056E-2</v>
      </c>
      <c r="N21">
        <v>2.1209626957979122E-2</v>
      </c>
      <c r="P21" s="2">
        <v>45848</v>
      </c>
      <c r="Q21">
        <v>1569.3399658203125</v>
      </c>
      <c r="R21">
        <v>26.0699462890625</v>
      </c>
      <c r="S21">
        <v>1.6892666843214554E-2</v>
      </c>
      <c r="T21">
        <v>2.6047361449920592E-2</v>
      </c>
      <c r="V21" s="2">
        <v>45848</v>
      </c>
      <c r="W21">
        <v>1567.9000244140625</v>
      </c>
      <c r="X21">
        <v>34.9000244140625</v>
      </c>
      <c r="Y21">
        <v>2.2765834581906397E-2</v>
      </c>
      <c r="Z21">
        <v>3.6654723470795236E-2</v>
      </c>
    </row>
    <row r="22" spans="1:26" x14ac:dyDescent="0.35">
      <c r="A22" s="117">
        <v>45874</v>
      </c>
      <c r="B22" s="116" t="s">
        <v>25</v>
      </c>
      <c r="C22" s="116">
        <v>1690.4300537109375</v>
      </c>
      <c r="D22" s="116">
        <v>37.2100830078125</v>
      </c>
      <c r="E22" s="116">
        <v>2.2507641854814242E-2</v>
      </c>
      <c r="F22" s="116">
        <v>0.10266038670876243</v>
      </c>
      <c r="G22" s="116" t="s">
        <v>38</v>
      </c>
      <c r="H22" s="116" t="s">
        <v>32</v>
      </c>
      <c r="J22" s="2">
        <v>45847</v>
      </c>
      <c r="K22">
        <v>1431.3199462890625</v>
      </c>
      <c r="L22">
        <v>15.8599853515625</v>
      </c>
      <c r="M22">
        <v>1.1204827963525066E-2</v>
      </c>
      <c r="N22">
        <v>1.1204827963525066E-2</v>
      </c>
      <c r="P22" s="2">
        <v>45847</v>
      </c>
      <c r="Q22">
        <v>1543.27001953125</v>
      </c>
      <c r="R22">
        <v>14</v>
      </c>
      <c r="S22">
        <v>9.1546946067060375E-3</v>
      </c>
      <c r="T22">
        <v>9.1546946067060375E-3</v>
      </c>
      <c r="V22" s="2">
        <v>45847</v>
      </c>
      <c r="W22">
        <v>1533</v>
      </c>
      <c r="X22">
        <v>21</v>
      </c>
      <c r="Y22">
        <v>1.388888888888884E-2</v>
      </c>
      <c r="Z22">
        <v>1.388888888888884E-2</v>
      </c>
    </row>
    <row r="23" spans="1:26" ht="20" thickBot="1" x14ac:dyDescent="0.5">
      <c r="A23" s="117">
        <v>45873</v>
      </c>
      <c r="B23" s="116" t="s">
        <v>25</v>
      </c>
      <c r="C23" s="116">
        <v>1653.219970703125</v>
      </c>
      <c r="D23" s="116">
        <v>39.1099853515625</v>
      </c>
      <c r="E23" s="116">
        <v>2.4230062205484737E-2</v>
      </c>
      <c r="F23" s="116">
        <v>8.0152744853948188E-2</v>
      </c>
      <c r="G23" s="116" t="s">
        <v>38</v>
      </c>
      <c r="H23" s="116" t="s">
        <v>32</v>
      </c>
      <c r="J23" s="96" t="s">
        <v>22</v>
      </c>
      <c r="K23" s="96"/>
      <c r="L23" s="96"/>
      <c r="M23" s="96"/>
      <c r="N23" s="96"/>
      <c r="P23" s="96" t="s">
        <v>23</v>
      </c>
      <c r="Q23" s="96"/>
      <c r="R23" s="96"/>
      <c r="S23" s="96"/>
      <c r="T23" s="96"/>
      <c r="V23" s="96" t="s">
        <v>21</v>
      </c>
      <c r="W23" s="96"/>
      <c r="X23" s="96"/>
      <c r="Y23" s="96"/>
      <c r="Z23" s="96"/>
    </row>
    <row r="24" spans="1:26" ht="15" thickTop="1" x14ac:dyDescent="0.35">
      <c r="A24" s="117">
        <v>45870</v>
      </c>
      <c r="B24" s="116" t="s">
        <v>25</v>
      </c>
      <c r="C24" s="116">
        <v>1614.1099853515625</v>
      </c>
      <c r="D24" s="116">
        <v>-1.1199951171875</v>
      </c>
      <c r="E24" s="116">
        <v>-6.9339668699219814E-4</v>
      </c>
      <c r="F24" s="116">
        <v>5.5922682648463451E-2</v>
      </c>
      <c r="G24" s="116" t="s">
        <v>38</v>
      </c>
      <c r="H24" s="116"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17">
        <v>45869</v>
      </c>
      <c r="B25" s="116" t="s">
        <v>25</v>
      </c>
      <c r="C25" s="116">
        <v>1615.22998046875</v>
      </c>
      <c r="D25" s="116">
        <v>-15.550048828125</v>
      </c>
      <c r="E25" s="116">
        <v>-9.5353441597083588E-3</v>
      </c>
      <c r="F25" s="116">
        <v>5.6616079335455649E-2</v>
      </c>
      <c r="G25" s="116" t="s">
        <v>38</v>
      </c>
      <c r="H25" s="116" t="s">
        <v>32</v>
      </c>
      <c r="J25" s="2">
        <v>45873</v>
      </c>
      <c r="K25">
        <v>44173.640625</v>
      </c>
      <c r="L25">
        <v>585.0625</v>
      </c>
      <c r="M25">
        <v>1.3422380934799083E-2</v>
      </c>
      <c r="N25">
        <v>-4.8031325317809959E-3</v>
      </c>
      <c r="P25" s="2">
        <v>45874</v>
      </c>
      <c r="Q25">
        <v>9147.8896484375</v>
      </c>
      <c r="R25">
        <v>19.58984375</v>
      </c>
      <c r="S25">
        <v>2.1460561297450553E-3</v>
      </c>
      <c r="T25">
        <v>3.2901323826688089E-2</v>
      </c>
      <c r="V25" s="2">
        <v>45874</v>
      </c>
      <c r="W25">
        <v>3617.59765625</v>
      </c>
      <c r="X25">
        <v>34.288818359375</v>
      </c>
      <c r="Y25">
        <v>9.5690379787525259E-3</v>
      </c>
      <c r="Z25">
        <v>3.4035255922484686E-2</v>
      </c>
    </row>
    <row r="26" spans="1:26" x14ac:dyDescent="0.35">
      <c r="A26" s="117">
        <v>45868</v>
      </c>
      <c r="B26" s="116" t="s">
        <v>25</v>
      </c>
      <c r="C26" s="116">
        <v>1630.780029296875</v>
      </c>
      <c r="D26" s="116">
        <v>9.489990234375</v>
      </c>
      <c r="E26" s="116">
        <v>5.8533575151442641E-3</v>
      </c>
      <c r="F26" s="116">
        <v>6.6151423495164008E-2</v>
      </c>
      <c r="G26" s="116" t="s">
        <v>38</v>
      </c>
      <c r="H26" s="116" t="s">
        <v>32</v>
      </c>
      <c r="J26" s="2">
        <v>45870</v>
      </c>
      <c r="K26">
        <v>43588.578125</v>
      </c>
      <c r="L26">
        <v>-542.40234375</v>
      </c>
      <c r="M26">
        <v>-1.2290738569338711E-2</v>
      </c>
      <c r="N26">
        <v>-1.8225513466580079E-2</v>
      </c>
      <c r="P26" s="2">
        <v>45873</v>
      </c>
      <c r="Q26">
        <v>9128.2998046875</v>
      </c>
      <c r="R26">
        <v>59.7197265625</v>
      </c>
      <c r="S26">
        <v>6.5853447891532912E-3</v>
      </c>
      <c r="T26">
        <v>3.0755267696943034E-2</v>
      </c>
      <c r="V26" s="2">
        <v>45873</v>
      </c>
      <c r="W26">
        <v>3583.308837890625</v>
      </c>
      <c r="X26">
        <v>23.35693359375</v>
      </c>
      <c r="Y26">
        <v>6.5610250423770999E-3</v>
      </c>
      <c r="Z26">
        <v>2.446621794373216E-2</v>
      </c>
    </row>
    <row r="27" spans="1:26" x14ac:dyDescent="0.35">
      <c r="A27" s="117">
        <v>45867</v>
      </c>
      <c r="B27" s="116" t="s">
        <v>25</v>
      </c>
      <c r="C27" s="116">
        <v>1621.2900390625</v>
      </c>
      <c r="D27" s="116">
        <v>-74.3399658203125</v>
      </c>
      <c r="E27" s="116">
        <v>-4.3842091497696911E-2</v>
      </c>
      <c r="F27" s="116">
        <v>6.0298065980019744E-2</v>
      </c>
      <c r="G27" s="116" t="s">
        <v>38</v>
      </c>
      <c r="H27" s="116" t="s">
        <v>32</v>
      </c>
      <c r="J27" s="2">
        <v>45869</v>
      </c>
      <c r="K27">
        <v>44130.98046875</v>
      </c>
      <c r="L27">
        <v>-330.30078125</v>
      </c>
      <c r="M27">
        <v>-7.4289532816825821E-3</v>
      </c>
      <c r="N27">
        <v>-5.9347748972413683E-3</v>
      </c>
      <c r="P27" s="2">
        <v>45870</v>
      </c>
      <c r="Q27">
        <v>9068.580078125</v>
      </c>
      <c r="R27">
        <v>-64.2294921875</v>
      </c>
      <c r="S27">
        <v>-7.0328294587775897E-3</v>
      </c>
      <c r="T27">
        <v>2.4169922907789743E-2</v>
      </c>
      <c r="V27" s="2">
        <v>45870</v>
      </c>
      <c r="W27">
        <v>3559.951904296875</v>
      </c>
      <c r="X27">
        <v>-13.25634765625</v>
      </c>
      <c r="Y27">
        <v>-3.7099286471770077E-3</v>
      </c>
      <c r="Z27">
        <v>1.790519290135506E-2</v>
      </c>
    </row>
    <row r="28" spans="1:26" x14ac:dyDescent="0.35">
      <c r="A28" s="117">
        <v>45866</v>
      </c>
      <c r="B28" s="116" t="s">
        <v>25</v>
      </c>
      <c r="C28" s="116">
        <v>1695.6300048828125</v>
      </c>
      <c r="D28" s="116">
        <v>26.300048828125</v>
      </c>
      <c r="E28" s="116">
        <v>1.5754853456462659E-2</v>
      </c>
      <c r="F28" s="116">
        <v>0.10414015747771665</v>
      </c>
      <c r="G28" s="116" t="s">
        <v>38</v>
      </c>
      <c r="H28" s="116" t="s">
        <v>32</v>
      </c>
      <c r="J28" s="2">
        <v>45868</v>
      </c>
      <c r="K28">
        <v>44461.28125</v>
      </c>
      <c r="L28">
        <v>-171.70703125</v>
      </c>
      <c r="M28">
        <v>-3.8470879468792685E-3</v>
      </c>
      <c r="N28">
        <v>1.4941783844412138E-3</v>
      </c>
      <c r="P28" s="2">
        <v>45869</v>
      </c>
      <c r="Q28">
        <v>9132.8095703125</v>
      </c>
      <c r="R28">
        <v>-4.130859375</v>
      </c>
      <c r="S28">
        <v>-4.5210531980466317E-4</v>
      </c>
      <c r="T28">
        <v>3.1202752366567332E-2</v>
      </c>
      <c r="V28" s="2">
        <v>45869</v>
      </c>
      <c r="W28">
        <v>3573.208251953125</v>
      </c>
      <c r="X28">
        <v>-42.508544921875</v>
      </c>
      <c r="Y28">
        <v>-1.1756602441489461E-2</v>
      </c>
      <c r="Z28">
        <v>2.1615121548532068E-2</v>
      </c>
    </row>
    <row r="29" spans="1:26" x14ac:dyDescent="0.35">
      <c r="A29" s="117">
        <v>45863</v>
      </c>
      <c r="B29" s="116" t="s">
        <v>25</v>
      </c>
      <c r="C29" s="116">
        <v>1669.3299560546875</v>
      </c>
      <c r="D29" s="116">
        <v>8.0999755859375</v>
      </c>
      <c r="E29" s="116">
        <v>4.8758905637207306E-3</v>
      </c>
      <c r="F29" s="116">
        <v>8.8385304021253996E-2</v>
      </c>
      <c r="G29" s="116" t="s">
        <v>38</v>
      </c>
      <c r="H29" s="116" t="s">
        <v>32</v>
      </c>
      <c r="J29" s="2">
        <v>45867</v>
      </c>
      <c r="K29">
        <v>44632.98828125</v>
      </c>
      <c r="L29">
        <v>-204.5703125</v>
      </c>
      <c r="M29">
        <v>-4.562476613713673E-3</v>
      </c>
      <c r="N29">
        <v>5.3412663313204822E-3</v>
      </c>
      <c r="P29" s="2">
        <v>45868</v>
      </c>
      <c r="Q29">
        <v>9136.9404296875</v>
      </c>
      <c r="R29">
        <v>0.6201171875</v>
      </c>
      <c r="S29">
        <v>6.7873844862065269E-5</v>
      </c>
      <c r="T29">
        <v>3.1654857686371995E-2</v>
      </c>
      <c r="V29" s="2">
        <v>45868</v>
      </c>
      <c r="W29">
        <v>3615.716796875</v>
      </c>
      <c r="X29">
        <v>6.005615234375</v>
      </c>
      <c r="Y29">
        <v>1.6637384356177343E-3</v>
      </c>
      <c r="Z29">
        <v>3.3371723990021529E-2</v>
      </c>
    </row>
    <row r="30" spans="1:26" x14ac:dyDescent="0.35">
      <c r="A30" s="117">
        <v>45862</v>
      </c>
      <c r="B30" s="116" t="s">
        <v>25</v>
      </c>
      <c r="C30" s="116">
        <v>1661.22998046875</v>
      </c>
      <c r="D30" s="116">
        <v>8.219970703125</v>
      </c>
      <c r="E30" s="116">
        <v>4.9727289336201075E-3</v>
      </c>
      <c r="F30" s="116">
        <v>8.3509413457533266E-2</v>
      </c>
      <c r="G30" s="116" t="s">
        <v>38</v>
      </c>
      <c r="H30" s="116" t="s">
        <v>32</v>
      </c>
      <c r="J30" s="2">
        <v>45866</v>
      </c>
      <c r="K30">
        <v>44837.55859375</v>
      </c>
      <c r="L30">
        <v>-64.36328125</v>
      </c>
      <c r="M30">
        <v>-1.433419296153482E-3</v>
      </c>
      <c r="N30">
        <v>9.9037429450341552E-3</v>
      </c>
      <c r="P30" s="2">
        <v>45867</v>
      </c>
      <c r="Q30">
        <v>9136.3203125</v>
      </c>
      <c r="R30">
        <v>54.8798828125</v>
      </c>
      <c r="S30">
        <v>6.0430812972240844E-3</v>
      </c>
      <c r="T30">
        <v>3.158698384150993E-2</v>
      </c>
      <c r="V30" s="2">
        <v>45867</v>
      </c>
      <c r="W30">
        <v>3609.711181640625</v>
      </c>
      <c r="X30">
        <v>11.774169921875</v>
      </c>
      <c r="Y30">
        <v>3.272478057154915E-3</v>
      </c>
      <c r="Z30">
        <v>3.1707985554403795E-2</v>
      </c>
    </row>
    <row r="31" spans="1:26" x14ac:dyDescent="0.35">
      <c r="A31" s="117">
        <v>45861</v>
      </c>
      <c r="B31" s="116" t="s">
        <v>25</v>
      </c>
      <c r="C31" s="116">
        <v>1653.010009765625</v>
      </c>
      <c r="D31" s="116">
        <v>-2.969970703125</v>
      </c>
      <c r="E31" s="116">
        <v>-1.7934822510863313E-3</v>
      </c>
      <c r="F31" s="116">
        <v>7.8536684523913158E-2</v>
      </c>
      <c r="G31" s="116" t="s">
        <v>38</v>
      </c>
      <c r="H31" s="116" t="s">
        <v>32</v>
      </c>
      <c r="J31" s="2">
        <v>45863</v>
      </c>
      <c r="K31">
        <v>44901.921875</v>
      </c>
      <c r="L31">
        <v>208.01171875</v>
      </c>
      <c r="M31">
        <v>4.6541400835771185E-3</v>
      </c>
      <c r="N31">
        <v>1.1337162241187637E-2</v>
      </c>
      <c r="P31" s="2">
        <v>45866</v>
      </c>
      <c r="Q31">
        <v>9081.4404296875</v>
      </c>
      <c r="R31">
        <v>-38.869140625</v>
      </c>
      <c r="S31">
        <v>-4.261822510008062E-3</v>
      </c>
      <c r="T31">
        <v>2.5543902544285846E-2</v>
      </c>
      <c r="V31" s="2">
        <v>45866</v>
      </c>
      <c r="W31">
        <v>3597.93701171875</v>
      </c>
      <c r="X31">
        <v>4.28173828125</v>
      </c>
      <c r="Y31">
        <v>1.1914716230292388E-3</v>
      </c>
      <c r="Z31">
        <v>2.843550749724888E-2</v>
      </c>
    </row>
    <row r="32" spans="1:26" x14ac:dyDescent="0.35">
      <c r="A32" s="117">
        <v>45860</v>
      </c>
      <c r="B32" s="116" t="s">
        <v>25</v>
      </c>
      <c r="C32" s="116">
        <v>1655.97998046875</v>
      </c>
      <c r="D32" s="116">
        <v>27.919921875</v>
      </c>
      <c r="E32" s="116">
        <v>1.714919651005764E-2</v>
      </c>
      <c r="F32" s="116">
        <v>8.033016677499949E-2</v>
      </c>
      <c r="G32" s="116" t="s">
        <v>38</v>
      </c>
      <c r="H32" s="116" t="s">
        <v>32</v>
      </c>
      <c r="J32" s="2">
        <v>45862</v>
      </c>
      <c r="K32">
        <v>44693.91015625</v>
      </c>
      <c r="L32">
        <v>-316.37890625</v>
      </c>
      <c r="M32">
        <v>-7.0290352014998891E-3</v>
      </c>
      <c r="N32">
        <v>6.6830221576105187E-3</v>
      </c>
      <c r="P32" s="2">
        <v>45863</v>
      </c>
      <c r="Q32">
        <v>9120.3095703125</v>
      </c>
      <c r="R32">
        <v>-18.060546875</v>
      </c>
      <c r="S32">
        <v>-1.9763422408369813E-3</v>
      </c>
      <c r="T32">
        <v>2.9805725054293908E-2</v>
      </c>
      <c r="V32" s="2">
        <v>45863</v>
      </c>
      <c r="W32">
        <v>3593.6552734375</v>
      </c>
      <c r="X32">
        <v>-12.071533203125</v>
      </c>
      <c r="Y32">
        <v>-3.3478779315430085E-3</v>
      </c>
      <c r="Z32">
        <v>2.7244035874219641E-2</v>
      </c>
    </row>
    <row r="33" spans="1:26" x14ac:dyDescent="0.35">
      <c r="A33" s="117">
        <v>45859</v>
      </c>
      <c r="B33" s="116" t="s">
        <v>25</v>
      </c>
      <c r="C33" s="116">
        <v>1628.06005859375</v>
      </c>
      <c r="D33" s="116">
        <v>-15.8499755859375</v>
      </c>
      <c r="E33" s="116">
        <v>-9.641631997122424E-3</v>
      </c>
      <c r="F33" s="116">
        <v>6.3180970264941849E-2</v>
      </c>
      <c r="G33" s="116" t="s">
        <v>38</v>
      </c>
      <c r="H33" s="116" t="s">
        <v>32</v>
      </c>
      <c r="J33" s="2">
        <v>45861</v>
      </c>
      <c r="K33">
        <v>45010.2890625</v>
      </c>
      <c r="L33">
        <v>507.84765625</v>
      </c>
      <c r="M33">
        <v>1.1411680802273505E-2</v>
      </c>
      <c r="N33">
        <v>1.3712057359110408E-2</v>
      </c>
      <c r="P33" s="2">
        <v>45862</v>
      </c>
      <c r="Q33">
        <v>9138.3701171875</v>
      </c>
      <c r="R33">
        <v>76.8798828125</v>
      </c>
      <c r="S33">
        <v>8.4842427485993799E-3</v>
      </c>
      <c r="T33">
        <v>3.1782067295130889E-2</v>
      </c>
      <c r="V33" s="2">
        <v>45862</v>
      </c>
      <c r="W33">
        <v>3605.726806640625</v>
      </c>
      <c r="X33">
        <v>23.4287109375</v>
      </c>
      <c r="Y33">
        <v>6.5401343806652523E-3</v>
      </c>
      <c r="Z33">
        <v>3.0591913805762649E-2</v>
      </c>
    </row>
    <row r="34" spans="1:26" x14ac:dyDescent="0.35">
      <c r="A34" s="117">
        <v>45856</v>
      </c>
      <c r="B34" s="116" t="s">
        <v>25</v>
      </c>
      <c r="C34" s="116">
        <v>1643.9100341796875</v>
      </c>
      <c r="D34" s="116">
        <v>9.2100830078125</v>
      </c>
      <c r="E34" s="116">
        <v>5.6341122425616064E-3</v>
      </c>
      <c r="F34" s="116">
        <v>7.2822602262064273E-2</v>
      </c>
      <c r="G34" s="116" t="s">
        <v>38</v>
      </c>
      <c r="H34" s="116" t="s">
        <v>32</v>
      </c>
      <c r="J34" s="2">
        <v>45860</v>
      </c>
      <c r="K34">
        <v>44502.44140625</v>
      </c>
      <c r="L34">
        <v>179.37109375</v>
      </c>
      <c r="M34">
        <v>4.0469013650306085E-3</v>
      </c>
      <c r="N34">
        <v>2.3003765568369028E-3</v>
      </c>
      <c r="P34" s="2">
        <v>45861</v>
      </c>
      <c r="Q34">
        <v>9061.490234375</v>
      </c>
      <c r="R34">
        <v>37.6806640625</v>
      </c>
      <c r="S34">
        <v>4.17569362129111E-3</v>
      </c>
      <c r="T34">
        <v>2.3297824546531509E-2</v>
      </c>
      <c r="V34" s="2">
        <v>45861</v>
      </c>
      <c r="W34">
        <v>3582.298095703125</v>
      </c>
      <c r="X34">
        <v>0.43701171875</v>
      </c>
      <c r="Y34">
        <v>1.2200688650487734E-4</v>
      </c>
      <c r="Z34">
        <v>2.4051779425097397E-2</v>
      </c>
    </row>
    <row r="35" spans="1:26" x14ac:dyDescent="0.35">
      <c r="A35" s="117">
        <v>45855</v>
      </c>
      <c r="B35" s="116" t="s">
        <v>25</v>
      </c>
      <c r="C35" s="116">
        <v>1634.699951171875</v>
      </c>
      <c r="D35" s="116">
        <v>20.2799072265625</v>
      </c>
      <c r="E35" s="116">
        <v>1.2561729088176099E-2</v>
      </c>
      <c r="F35" s="116">
        <v>6.7188490019502667E-2</v>
      </c>
      <c r="G35" s="116" t="s">
        <v>38</v>
      </c>
      <c r="H35" s="116" t="s">
        <v>32</v>
      </c>
      <c r="J35" s="2">
        <v>45859</v>
      </c>
      <c r="K35">
        <v>44323.0703125</v>
      </c>
      <c r="L35">
        <v>-19.12109375</v>
      </c>
      <c r="M35">
        <v>-4.3121670678880619E-4</v>
      </c>
      <c r="N35">
        <v>-1.7465248081937057E-3</v>
      </c>
      <c r="P35" s="2">
        <v>45860</v>
      </c>
      <c r="Q35">
        <v>9023.8095703125</v>
      </c>
      <c r="R35">
        <v>10.8193359375</v>
      </c>
      <c r="S35">
        <v>1.2004158060923142E-3</v>
      </c>
      <c r="T35">
        <v>1.9122130925240399E-2</v>
      </c>
      <c r="V35" s="2">
        <v>45860</v>
      </c>
      <c r="W35">
        <v>3581.861083984375</v>
      </c>
      <c r="X35">
        <v>22.06982421875</v>
      </c>
      <c r="Y35">
        <v>6.1997523473338312E-3</v>
      </c>
      <c r="Z35">
        <v>2.392977253859252E-2</v>
      </c>
    </row>
    <row r="36" spans="1:26" x14ac:dyDescent="0.35">
      <c r="A36" s="117">
        <v>45854</v>
      </c>
      <c r="B36" s="116" t="s">
        <v>25</v>
      </c>
      <c r="C36" s="116">
        <v>1614.4200439453125</v>
      </c>
      <c r="D36" s="116">
        <v>20.580078125</v>
      </c>
      <c r="E36" s="116">
        <v>1.2912261310004114E-2</v>
      </c>
      <c r="F36" s="116">
        <v>5.4626760931326568E-2</v>
      </c>
      <c r="G36" s="116" t="s">
        <v>38</v>
      </c>
      <c r="H36" s="116" t="s">
        <v>32</v>
      </c>
      <c r="J36" s="2">
        <v>45856</v>
      </c>
      <c r="K36">
        <v>44342.19140625</v>
      </c>
      <c r="L36">
        <v>-142.296875</v>
      </c>
      <c r="M36">
        <v>-3.19879761458286E-3</v>
      </c>
      <c r="N36">
        <v>-1.3153081014048995E-3</v>
      </c>
      <c r="P36" s="2">
        <v>45859</v>
      </c>
      <c r="Q36">
        <v>9012.990234375</v>
      </c>
      <c r="R36">
        <v>20.8701171875</v>
      </c>
      <c r="S36">
        <v>2.320933986147411E-3</v>
      </c>
      <c r="T36">
        <v>1.7921715119148085E-2</v>
      </c>
      <c r="V36" s="2">
        <v>45859</v>
      </c>
      <c r="W36">
        <v>3559.791259765625</v>
      </c>
      <c r="X36">
        <v>25.30859375</v>
      </c>
      <c r="Y36">
        <v>7.1604803705347386E-3</v>
      </c>
      <c r="Z36">
        <v>1.7730020191258689E-2</v>
      </c>
    </row>
    <row r="37" spans="1:26" x14ac:dyDescent="0.35">
      <c r="A37" s="117">
        <v>45853</v>
      </c>
      <c r="B37" s="116" t="s">
        <v>25</v>
      </c>
      <c r="C37" s="116">
        <v>1593.8399658203125</v>
      </c>
      <c r="D37" s="116">
        <v>-11.820068359375</v>
      </c>
      <c r="E37" s="116">
        <v>-7.3615012566553562E-3</v>
      </c>
      <c r="F37" s="116">
        <v>4.1714499621322454E-2</v>
      </c>
      <c r="G37" s="116" t="s">
        <v>38</v>
      </c>
      <c r="H37" s="116" t="s">
        <v>32</v>
      </c>
      <c r="J37" s="2">
        <v>45855</v>
      </c>
      <c r="K37">
        <v>44484.48828125</v>
      </c>
      <c r="L37">
        <v>229.70703125</v>
      </c>
      <c r="M37">
        <v>5.1905585060372239E-3</v>
      </c>
      <c r="N37">
        <v>1.8834895131779605E-3</v>
      </c>
      <c r="P37" s="2">
        <v>45856</v>
      </c>
      <c r="Q37">
        <v>8992.1201171875</v>
      </c>
      <c r="R37">
        <v>19.48046875</v>
      </c>
      <c r="S37">
        <v>2.1710967466961328E-3</v>
      </c>
      <c r="T37">
        <v>1.5600781133000674E-2</v>
      </c>
      <c r="V37" s="2">
        <v>45856</v>
      </c>
      <c r="W37">
        <v>3534.482666015625</v>
      </c>
      <c r="X37">
        <v>17.6572265625</v>
      </c>
      <c r="Y37">
        <v>5.0207856109132365E-3</v>
      </c>
      <c r="Z37">
        <v>1.056953982072395E-2</v>
      </c>
    </row>
    <row r="38" spans="1:26" x14ac:dyDescent="0.35">
      <c r="A38" s="117">
        <v>45852</v>
      </c>
      <c r="B38" s="116" t="s">
        <v>25</v>
      </c>
      <c r="C38" s="116">
        <v>1605.6600341796875</v>
      </c>
      <c r="D38" s="116">
        <v>11.6500244140625</v>
      </c>
      <c r="E38" s="116">
        <v>7.3086268860855785E-3</v>
      </c>
      <c r="F38" s="116">
        <v>4.907600087797781E-2</v>
      </c>
      <c r="G38" s="116" t="s">
        <v>38</v>
      </c>
      <c r="H38" s="116" t="s">
        <v>32</v>
      </c>
      <c r="J38" s="2">
        <v>45854</v>
      </c>
      <c r="K38">
        <v>44254.78125</v>
      </c>
      <c r="L38">
        <v>231.4921875</v>
      </c>
      <c r="M38">
        <v>5.2584028233635394E-3</v>
      </c>
      <c r="N38">
        <v>-3.3070689928592634E-3</v>
      </c>
      <c r="P38" s="2">
        <v>45855</v>
      </c>
      <c r="Q38">
        <v>8972.6396484375</v>
      </c>
      <c r="R38">
        <v>46.08984375</v>
      </c>
      <c r="S38">
        <v>5.1632315685727903E-3</v>
      </c>
      <c r="T38">
        <v>1.3429684386304541E-2</v>
      </c>
      <c r="V38" s="2">
        <v>45855</v>
      </c>
      <c r="W38">
        <v>3516.825439453125</v>
      </c>
      <c r="X38">
        <v>13.048583984375</v>
      </c>
      <c r="Y38">
        <v>3.7241481186247594E-3</v>
      </c>
      <c r="Z38">
        <v>5.5487542098107134E-3</v>
      </c>
    </row>
    <row r="39" spans="1:26" x14ac:dyDescent="0.35">
      <c r="A39" s="117">
        <v>45849</v>
      </c>
      <c r="B39" s="116" t="s">
        <v>25</v>
      </c>
      <c r="C39" s="116">
        <v>1594.010009765625</v>
      </c>
      <c r="D39" s="116">
        <v>24.6700439453125</v>
      </c>
      <c r="E39" s="116">
        <v>1.572001254197164E-2</v>
      </c>
      <c r="F39" s="116">
        <v>4.1767373991892232E-2</v>
      </c>
      <c r="G39" s="116" t="s">
        <v>38</v>
      </c>
      <c r="H39" s="116" t="s">
        <v>32</v>
      </c>
      <c r="J39" s="2">
        <v>45853</v>
      </c>
      <c r="K39">
        <v>44023.2890625</v>
      </c>
      <c r="L39">
        <v>-436.359375</v>
      </c>
      <c r="M39">
        <v>-9.8147284185888806E-3</v>
      </c>
      <c r="N39">
        <v>-8.5654718162228027E-3</v>
      </c>
      <c r="P39" s="2">
        <v>45854</v>
      </c>
      <c r="Q39">
        <v>8926.5498046875</v>
      </c>
      <c r="R39">
        <v>-11.7705078125</v>
      </c>
      <c r="S39">
        <v>-1.3168590295471461E-3</v>
      </c>
      <c r="T39">
        <v>8.2664528177317509E-3</v>
      </c>
      <c r="V39" s="2">
        <v>45854</v>
      </c>
      <c r="W39">
        <v>3503.77685546875</v>
      </c>
      <c r="X39">
        <v>-1.221923828125</v>
      </c>
      <c r="Y39">
        <v>-3.4862318222261823E-4</v>
      </c>
      <c r="Z39">
        <v>1.8246060911859541E-3</v>
      </c>
    </row>
    <row r="40" spans="1:26" x14ac:dyDescent="0.35">
      <c r="A40" s="117">
        <v>45848</v>
      </c>
      <c r="B40" s="116" t="s">
        <v>25</v>
      </c>
      <c r="C40" s="116">
        <v>1569.3399658203125</v>
      </c>
      <c r="D40" s="116">
        <v>26.0699462890625</v>
      </c>
      <c r="E40" s="116">
        <v>1.6892666843214554E-2</v>
      </c>
      <c r="F40" s="116">
        <v>2.6047361449920592E-2</v>
      </c>
      <c r="G40" s="116" t="s">
        <v>38</v>
      </c>
      <c r="H40" s="116" t="s">
        <v>32</v>
      </c>
      <c r="J40" s="2">
        <v>45852</v>
      </c>
      <c r="K40">
        <v>44459.6484375</v>
      </c>
      <c r="L40">
        <v>88.13671875</v>
      </c>
      <c r="M40">
        <v>1.9863357216372002E-3</v>
      </c>
      <c r="N40">
        <v>1.2492566023660778E-3</v>
      </c>
      <c r="P40" s="2">
        <v>45853</v>
      </c>
      <c r="Q40">
        <v>8938.3203125</v>
      </c>
      <c r="R40">
        <v>-59.7392578125</v>
      </c>
      <c r="S40">
        <v>-6.6391267301229018E-3</v>
      </c>
      <c r="T40">
        <v>9.583311847278897E-3</v>
      </c>
      <c r="V40" s="2">
        <v>45853</v>
      </c>
      <c r="W40">
        <v>3504.998779296875</v>
      </c>
      <c r="X40">
        <v>-14.651123046875</v>
      </c>
      <c r="Y40">
        <v>-4.1626648824131252E-3</v>
      </c>
      <c r="Z40">
        <v>2.1732292734085723E-3</v>
      </c>
    </row>
    <row r="41" spans="1:26" x14ac:dyDescent="0.35">
      <c r="A41" s="117">
        <v>45847</v>
      </c>
      <c r="B41" s="116" t="s">
        <v>25</v>
      </c>
      <c r="C41" s="116">
        <v>1543.27001953125</v>
      </c>
      <c r="D41" s="116">
        <v>14</v>
      </c>
      <c r="E41" s="116">
        <v>9.1546946067060375E-3</v>
      </c>
      <c r="F41" s="116">
        <v>9.1546946067060375E-3</v>
      </c>
      <c r="G41" s="116" t="s">
        <v>38</v>
      </c>
      <c r="H41" s="116" t="s">
        <v>32</v>
      </c>
      <c r="J41" s="2">
        <v>45849</v>
      </c>
      <c r="K41">
        <v>44371.51171875</v>
      </c>
      <c r="L41">
        <v>-279.12890625</v>
      </c>
      <c r="M41">
        <v>-6.2513975688338608E-3</v>
      </c>
      <c r="N41">
        <v>-7.3707911927112235E-4</v>
      </c>
      <c r="P41" s="2">
        <v>45852</v>
      </c>
      <c r="Q41">
        <v>8998.0595703125</v>
      </c>
      <c r="R41">
        <v>56.939453125</v>
      </c>
      <c r="S41">
        <v>6.368268447209946E-3</v>
      </c>
      <c r="T41">
        <v>1.6222438577401799E-2</v>
      </c>
      <c r="V41" s="2">
        <v>45852</v>
      </c>
      <c r="W41">
        <v>3519.64990234375</v>
      </c>
      <c r="X41">
        <v>9.47265625</v>
      </c>
      <c r="Y41">
        <v>2.698626190612341E-3</v>
      </c>
      <c r="Z41">
        <v>6.3358941558216975E-3</v>
      </c>
    </row>
    <row r="42" spans="1:26" x14ac:dyDescent="0.35">
      <c r="A42" s="117">
        <v>45874</v>
      </c>
      <c r="B42" s="116" t="s">
        <v>39</v>
      </c>
      <c r="C42" s="116">
        <v>1689.5999755859375</v>
      </c>
      <c r="D42" s="116">
        <v>36.0999755859375</v>
      </c>
      <c r="E42" s="116">
        <v>2.1832461799780711E-2</v>
      </c>
      <c r="F42" s="116">
        <v>0.11361383116789514</v>
      </c>
      <c r="G42" s="116" t="s">
        <v>40</v>
      </c>
      <c r="H42" s="116" t="s">
        <v>32</v>
      </c>
      <c r="J42" s="2">
        <v>45848</v>
      </c>
      <c r="K42">
        <v>44650.640625</v>
      </c>
      <c r="L42">
        <v>192.33984375</v>
      </c>
      <c r="M42">
        <v>4.3262976850235724E-3</v>
      </c>
      <c r="N42">
        <v>5.5143184495627384E-3</v>
      </c>
      <c r="P42" s="2">
        <v>45849</v>
      </c>
      <c r="Q42">
        <v>8941.1201171875</v>
      </c>
      <c r="R42">
        <v>-34.5400390625</v>
      </c>
      <c r="S42">
        <v>-3.8481892653264849E-3</v>
      </c>
      <c r="T42">
        <v>9.8541701301918527E-3</v>
      </c>
      <c r="V42" s="2">
        <v>45849</v>
      </c>
      <c r="W42">
        <v>3510.17724609375</v>
      </c>
      <c r="X42">
        <v>0.495361328125</v>
      </c>
      <c r="Y42">
        <v>1.4114137531251458E-4</v>
      </c>
      <c r="Z42">
        <v>3.6372679652093565E-3</v>
      </c>
    </row>
    <row r="43" spans="1:26" x14ac:dyDescent="0.35">
      <c r="A43" s="117">
        <v>45873</v>
      </c>
      <c r="B43" s="116" t="s">
        <v>39</v>
      </c>
      <c r="C43" s="116">
        <v>1653.5</v>
      </c>
      <c r="D43" s="116">
        <v>38.5</v>
      </c>
      <c r="E43" s="116">
        <v>2.3839009287925705E-2</v>
      </c>
      <c r="F43" s="116">
        <v>9.1781369368114429E-2</v>
      </c>
      <c r="G43" s="116" t="s">
        <v>40</v>
      </c>
      <c r="H43" s="116" t="s">
        <v>32</v>
      </c>
      <c r="J43" s="2">
        <v>45847</v>
      </c>
      <c r="K43">
        <v>44458.30078125</v>
      </c>
      <c r="L43">
        <v>217.5390625</v>
      </c>
      <c r="M43">
        <v>4.9171635850882023E-3</v>
      </c>
      <c r="N43">
        <v>1.1880207645391661E-3</v>
      </c>
      <c r="P43" s="2">
        <v>45848</v>
      </c>
      <c r="Q43">
        <v>8975.66015625</v>
      </c>
      <c r="R43">
        <v>108.640625</v>
      </c>
      <c r="S43">
        <v>1.2252214469260947E-2</v>
      </c>
      <c r="T43">
        <v>1.3702359395518338E-2</v>
      </c>
      <c r="V43" s="2">
        <v>45848</v>
      </c>
      <c r="W43">
        <v>3509.681884765625</v>
      </c>
      <c r="X43">
        <v>16.63232421875</v>
      </c>
      <c r="Y43">
        <v>4.7615483062730668E-3</v>
      </c>
      <c r="Z43">
        <v>3.4961265898968419E-3</v>
      </c>
    </row>
    <row r="44" spans="1:26" x14ac:dyDescent="0.35">
      <c r="A44" s="117">
        <v>45870</v>
      </c>
      <c r="B44" s="116" t="s">
        <v>39</v>
      </c>
      <c r="C44" s="116">
        <v>1615</v>
      </c>
      <c r="D44" s="116">
        <v>7.699951171875</v>
      </c>
      <c r="E44" s="116">
        <v>4.7906121682066427E-3</v>
      </c>
      <c r="F44" s="116">
        <v>6.7942360080188724E-2</v>
      </c>
      <c r="G44" s="116" t="s">
        <v>40</v>
      </c>
      <c r="H44" s="116" t="s">
        <v>32</v>
      </c>
      <c r="J44" s="2">
        <v>45846</v>
      </c>
      <c r="K44">
        <v>44240.76171875</v>
      </c>
      <c r="L44">
        <v>-165.59765625</v>
      </c>
      <c r="M44">
        <v>-3.7291428205490362E-3</v>
      </c>
      <c r="N44">
        <v>-3.7291428205490362E-3</v>
      </c>
      <c r="P44" s="2">
        <v>45847</v>
      </c>
      <c r="Q44">
        <v>8867.01953125</v>
      </c>
      <c r="R44">
        <v>12.83984375</v>
      </c>
      <c r="S44">
        <v>1.4501449262573907E-3</v>
      </c>
      <c r="T44">
        <v>1.4501449262573907E-3</v>
      </c>
      <c r="V44" s="2">
        <v>45847</v>
      </c>
      <c r="W44">
        <v>3493.049560546875</v>
      </c>
      <c r="X44">
        <v>-4.42578125</v>
      </c>
      <c r="Y44">
        <v>-1.2654217163762249E-3</v>
      </c>
      <c r="Z44">
        <v>-1.2654217163762249E-3</v>
      </c>
    </row>
    <row r="45" spans="1:26" ht="20" thickBot="1" x14ac:dyDescent="0.5">
      <c r="A45" s="117">
        <v>45869</v>
      </c>
      <c r="B45" s="116" t="s">
        <v>39</v>
      </c>
      <c r="C45" s="116">
        <v>1607.300048828125</v>
      </c>
      <c r="D45" s="116">
        <v>-16</v>
      </c>
      <c r="E45" s="116">
        <v>-9.8564649286806416E-3</v>
      </c>
      <c r="F45" s="116">
        <v>6.3151747911982081E-2</v>
      </c>
      <c r="G45" s="116" t="s">
        <v>40</v>
      </c>
      <c r="H45" s="116" t="s">
        <v>32</v>
      </c>
      <c r="J45" s="96" t="s">
        <v>20</v>
      </c>
      <c r="K45" s="96"/>
      <c r="L45" s="96"/>
      <c r="M45" s="96"/>
      <c r="N45" s="96"/>
      <c r="P45" s="96" t="s">
        <v>65</v>
      </c>
      <c r="Q45" s="96"/>
      <c r="R45" s="96"/>
      <c r="S45" s="96"/>
      <c r="T45" s="96"/>
      <c r="V45" s="96" t="s">
        <v>26</v>
      </c>
      <c r="W45" s="96"/>
      <c r="X45" s="96"/>
      <c r="Y45" s="96"/>
      <c r="Z45" s="96"/>
    </row>
    <row r="46" spans="1:26" ht="15" thickTop="1" x14ac:dyDescent="0.35">
      <c r="A46" s="117">
        <v>45868</v>
      </c>
      <c r="B46" s="116" t="s">
        <v>39</v>
      </c>
      <c r="C46" s="116">
        <v>1623.300048828125</v>
      </c>
      <c r="D46" s="116">
        <v>2.300048828125</v>
      </c>
      <c r="E46" s="116">
        <v>1.4189073584978118E-3</v>
      </c>
      <c r="F46" s="116">
        <v>7.3008212840662723E-2</v>
      </c>
      <c r="G46" s="116" t="s">
        <v>40</v>
      </c>
      <c r="H46" s="11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17">
        <v>45867</v>
      </c>
      <c r="B47" s="116" t="s">
        <v>39</v>
      </c>
      <c r="C47" s="116">
        <v>1621</v>
      </c>
      <c r="D47" s="116">
        <v>-72</v>
      </c>
      <c r="E47" s="116">
        <v>-4.2528056704075556E-2</v>
      </c>
      <c r="F47" s="116">
        <v>7.1589305482164911E-2</v>
      </c>
      <c r="G47" s="116" t="s">
        <v>40</v>
      </c>
      <c r="H47" s="116" t="s">
        <v>32</v>
      </c>
      <c r="J47" s="2">
        <v>45874</v>
      </c>
      <c r="K47">
        <v>3369.708984375</v>
      </c>
      <c r="L47">
        <v>-5.369140625</v>
      </c>
      <c r="M47">
        <v>-1.5908196569524025E-3</v>
      </c>
      <c r="N47">
        <v>1.190275785323891E-2</v>
      </c>
      <c r="P47" s="2">
        <v>45874</v>
      </c>
      <c r="Q47">
        <v>63.770000457763672</v>
      </c>
      <c r="R47">
        <v>-9.0000152587890625E-2</v>
      </c>
      <c r="S47">
        <v>-1.4093352916959567E-3</v>
      </c>
      <c r="T47">
        <v>2.33158299881846E-2</v>
      </c>
      <c r="V47" s="2">
        <v>45874</v>
      </c>
      <c r="W47">
        <v>98.903439374863382</v>
      </c>
      <c r="X47">
        <v>0.25041845185339184</v>
      </c>
      <c r="Y47">
        <v>2.5383759109498527E-3</v>
      </c>
      <c r="Z47">
        <v>3.3220628309346134E-3</v>
      </c>
    </row>
    <row r="48" spans="1:26" x14ac:dyDescent="0.35">
      <c r="A48" s="117">
        <v>45866</v>
      </c>
      <c r="B48" s="116" t="s">
        <v>39</v>
      </c>
      <c r="C48" s="116">
        <v>1693</v>
      </c>
      <c r="D48" s="116">
        <v>20</v>
      </c>
      <c r="E48" s="116">
        <v>1.1954572624028659E-2</v>
      </c>
      <c r="F48" s="116">
        <v>0.11411736218624047</v>
      </c>
      <c r="G48" s="116" t="s">
        <v>40</v>
      </c>
      <c r="H48" s="116" t="s">
        <v>32</v>
      </c>
      <c r="J48" s="2">
        <v>45873</v>
      </c>
      <c r="K48">
        <v>3375.078125</v>
      </c>
      <c r="L48">
        <v>17.792236328125</v>
      </c>
      <c r="M48">
        <v>5.2995892867389038E-3</v>
      </c>
      <c r="N48">
        <v>1.3493577510191312E-2</v>
      </c>
      <c r="P48" s="2">
        <v>45873</v>
      </c>
      <c r="Q48">
        <v>63.860000610351563</v>
      </c>
      <c r="R48">
        <v>-0.529998779296875</v>
      </c>
      <c r="S48">
        <v>-8.2310729044995368E-3</v>
      </c>
      <c r="T48">
        <v>2.4725165279880557E-2</v>
      </c>
      <c r="V48" s="2">
        <v>45873</v>
      </c>
      <c r="W48">
        <v>98.65302092300999</v>
      </c>
      <c r="X48">
        <v>-1.2950649733369346E-2</v>
      </c>
      <c r="Y48">
        <v>-1.3125750982767581E-4</v>
      </c>
      <c r="Z48">
        <v>7.836869199847607E-4</v>
      </c>
    </row>
    <row r="49" spans="1:26" x14ac:dyDescent="0.35">
      <c r="A49" s="117">
        <v>45863</v>
      </c>
      <c r="B49" s="116" t="s">
        <v>39</v>
      </c>
      <c r="C49" s="116">
        <v>1673</v>
      </c>
      <c r="D49" s="116">
        <v>17.5</v>
      </c>
      <c r="E49" s="116">
        <v>1.0570824524312794E-2</v>
      </c>
      <c r="F49" s="116">
        <v>0.10216278956221181</v>
      </c>
      <c r="G49" s="116" t="s">
        <v>40</v>
      </c>
      <c r="H49" s="116" t="s">
        <v>32</v>
      </c>
      <c r="J49" s="2">
        <v>45872</v>
      </c>
      <c r="K49">
        <v>3357.285888671875</v>
      </c>
      <c r="L49">
        <v>-0.828857421875</v>
      </c>
      <c r="M49">
        <v>-2.4682224538008501E-4</v>
      </c>
      <c r="N49">
        <v>8.1939882234524086E-3</v>
      </c>
      <c r="P49" s="2">
        <v>45872</v>
      </c>
      <c r="Q49">
        <v>64.389999389648438</v>
      </c>
      <c r="R49">
        <v>1.000213623046875E-2</v>
      </c>
      <c r="S49">
        <v>1.5536092974799409E-4</v>
      </c>
      <c r="T49">
        <v>3.2956238184380093E-2</v>
      </c>
      <c r="V49" s="2">
        <v>45872</v>
      </c>
      <c r="W49">
        <v>98.665971572743359</v>
      </c>
      <c r="X49">
        <v>-1.7549589587275705E-3</v>
      </c>
      <c r="Y49">
        <v>-1.7786555142396132E-5</v>
      </c>
      <c r="Z49">
        <v>9.1494442981243651E-4</v>
      </c>
    </row>
    <row r="50" spans="1:26" x14ac:dyDescent="0.35">
      <c r="A50" s="117">
        <v>45862</v>
      </c>
      <c r="B50" s="116" t="s">
        <v>39</v>
      </c>
      <c r="C50" s="116">
        <v>1655.5</v>
      </c>
      <c r="D50" s="116">
        <v>2.5</v>
      </c>
      <c r="E50" s="116">
        <v>1.5124016938898865E-3</v>
      </c>
      <c r="F50" s="116">
        <v>9.1591965037899015E-2</v>
      </c>
      <c r="G50" s="116" t="s">
        <v>40</v>
      </c>
      <c r="H50" s="116" t="s">
        <v>32</v>
      </c>
      <c r="J50" s="2">
        <v>45871</v>
      </c>
      <c r="K50">
        <v>3358.11474609375</v>
      </c>
      <c r="L50">
        <v>-2.66259765625</v>
      </c>
      <c r="M50">
        <v>-7.9225648827985218E-4</v>
      </c>
      <c r="N50">
        <v>8.4408104688324936E-3</v>
      </c>
      <c r="P50" s="2">
        <v>45870</v>
      </c>
      <c r="Q50">
        <v>64.379997253417969</v>
      </c>
      <c r="R50">
        <v>-2.2900009155273438</v>
      </c>
      <c r="S50">
        <v>-3.4348297261451277E-2</v>
      </c>
      <c r="T50">
        <v>3.2800877254632099E-2</v>
      </c>
      <c r="V50" s="2">
        <v>45871</v>
      </c>
      <c r="W50">
        <v>98.667726531702087</v>
      </c>
      <c r="X50">
        <v>2.3677018477513911E-2</v>
      </c>
      <c r="Y50">
        <v>2.4002480224960543E-4</v>
      </c>
      <c r="Z50">
        <v>9.3273098495483264E-4</v>
      </c>
    </row>
    <row r="51" spans="1:26" x14ac:dyDescent="0.35">
      <c r="A51" s="117">
        <v>45861</v>
      </c>
      <c r="B51" s="116" t="s">
        <v>39</v>
      </c>
      <c r="C51" s="116">
        <v>1653</v>
      </c>
      <c r="D51" s="116">
        <v>-2</v>
      </c>
      <c r="E51" s="116">
        <v>-1.2084592145015227E-3</v>
      </c>
      <c r="F51" s="116">
        <v>9.0079563344009128E-2</v>
      </c>
      <c r="G51" s="116" t="s">
        <v>40</v>
      </c>
      <c r="H51" s="116" t="s">
        <v>32</v>
      </c>
      <c r="J51" s="2">
        <v>45870</v>
      </c>
      <c r="K51">
        <v>3360.77734375</v>
      </c>
      <c r="L51">
        <v>66.650390625</v>
      </c>
      <c r="M51">
        <v>2.0233097137246414E-2</v>
      </c>
      <c r="N51">
        <v>9.2330669571123458E-3</v>
      </c>
      <c r="P51" s="2">
        <v>45869</v>
      </c>
      <c r="Q51">
        <v>66.669998168945313</v>
      </c>
      <c r="R51">
        <v>-8.3300018310546875</v>
      </c>
      <c r="S51">
        <v>-0.1110666910807292</v>
      </c>
      <c r="T51">
        <v>6.7149174516083376E-2</v>
      </c>
      <c r="V51" s="2">
        <v>45870</v>
      </c>
      <c r="W51">
        <v>98.644049513224573</v>
      </c>
      <c r="X51">
        <v>-1.3818785372441482</v>
      </c>
      <c r="Y51">
        <v>-1.3815203359542116E-2</v>
      </c>
      <c r="Z51">
        <v>6.9270618270522721E-4</v>
      </c>
    </row>
    <row r="52" spans="1:26" x14ac:dyDescent="0.35">
      <c r="A52" s="117">
        <v>45860</v>
      </c>
      <c r="B52" s="116" t="s">
        <v>39</v>
      </c>
      <c r="C52" s="116">
        <v>1655</v>
      </c>
      <c r="D52" s="116">
        <v>30.5</v>
      </c>
      <c r="E52" s="116">
        <v>1.8775007694675327E-2</v>
      </c>
      <c r="F52" s="116">
        <v>9.1288022558510651E-2</v>
      </c>
      <c r="G52" s="116" t="s">
        <v>40</v>
      </c>
      <c r="H52" s="116" t="s">
        <v>32</v>
      </c>
      <c r="J52" s="2">
        <v>45869</v>
      </c>
      <c r="K52">
        <v>3294.126953125</v>
      </c>
      <c r="L52">
        <v>1.755859375</v>
      </c>
      <c r="M52">
        <v>5.3331150256208382E-4</v>
      </c>
      <c r="N52">
        <v>-1.1000030180134068E-2</v>
      </c>
      <c r="P52" s="2">
        <v>45828</v>
      </c>
      <c r="Q52">
        <v>75</v>
      </c>
      <c r="R52">
        <v>-0.6699981689453125</v>
      </c>
      <c r="S52">
        <v>-8.8542115125922471E-3</v>
      </c>
      <c r="T52">
        <v>0.17821586559681257</v>
      </c>
      <c r="V52" s="2">
        <v>45869</v>
      </c>
      <c r="W52">
        <v>100.02592805046872</v>
      </c>
      <c r="X52">
        <v>0.22268163804318419</v>
      </c>
      <c r="Y52">
        <v>2.2312063589893238E-3</v>
      </c>
      <c r="Z52">
        <v>1.4507909542247344E-2</v>
      </c>
    </row>
    <row r="53" spans="1:26" x14ac:dyDescent="0.35">
      <c r="A53" s="117">
        <v>45859</v>
      </c>
      <c r="B53" s="116" t="s">
        <v>39</v>
      </c>
      <c r="C53" s="116">
        <v>1624.5</v>
      </c>
      <c r="D53" s="116">
        <v>-13.5</v>
      </c>
      <c r="E53" s="116">
        <v>-8.2417582417582125E-3</v>
      </c>
      <c r="F53" s="116">
        <v>7.2513014863835323E-2</v>
      </c>
      <c r="G53" s="116" t="s">
        <v>40</v>
      </c>
      <c r="H53" s="116" t="s">
        <v>32</v>
      </c>
      <c r="J53" s="2">
        <v>45868</v>
      </c>
      <c r="K53">
        <v>3292.37109375</v>
      </c>
      <c r="L53">
        <v>-36.144775390625</v>
      </c>
      <c r="M53">
        <v>-1.085912665333244E-2</v>
      </c>
      <c r="N53">
        <v>-1.1533341682696152E-2</v>
      </c>
      <c r="P53" s="2">
        <v>45827</v>
      </c>
      <c r="Q53">
        <v>75.669998168945313</v>
      </c>
      <c r="R53">
        <v>0.56999969482421875</v>
      </c>
      <c r="S53">
        <v>7.589876250405414E-3</v>
      </c>
      <c r="T53">
        <v>0.18707007710940482</v>
      </c>
      <c r="V53" s="2">
        <v>45868</v>
      </c>
      <c r="W53">
        <v>99.803246412425537</v>
      </c>
      <c r="X53">
        <v>0.92744628894679693</v>
      </c>
      <c r="Y53">
        <v>9.3799118468682607E-3</v>
      </c>
      <c r="Z53">
        <v>1.227670318325802E-2</v>
      </c>
    </row>
    <row r="54" spans="1:26" x14ac:dyDescent="0.35">
      <c r="A54" s="117">
        <v>45856</v>
      </c>
      <c r="B54" s="116" t="s">
        <v>39</v>
      </c>
      <c r="C54" s="116">
        <v>1638</v>
      </c>
      <c r="D54" s="116">
        <v>0</v>
      </c>
      <c r="E54" s="116">
        <v>0</v>
      </c>
      <c r="F54" s="116">
        <v>8.0754773105593536E-2</v>
      </c>
      <c r="G54" s="116" t="s">
        <v>40</v>
      </c>
      <c r="H54" s="116" t="s">
        <v>32</v>
      </c>
      <c r="J54" s="2">
        <v>45867</v>
      </c>
      <c r="K54">
        <v>3328.515869140625</v>
      </c>
      <c r="L54">
        <v>11.099853515625</v>
      </c>
      <c r="M54">
        <v>3.3459335408476676E-3</v>
      </c>
      <c r="N54">
        <v>-6.7421502936371169E-4</v>
      </c>
      <c r="P54" s="2">
        <v>45826</v>
      </c>
      <c r="Q54">
        <v>75.099998474121094</v>
      </c>
      <c r="R54">
        <v>-0.15000152587890625</v>
      </c>
      <c r="S54">
        <v>-1.9933757591881207E-3</v>
      </c>
      <c r="T54">
        <v>0.17948020085899941</v>
      </c>
      <c r="V54" s="2">
        <v>45867</v>
      </c>
      <c r="W54">
        <v>98.87580012347874</v>
      </c>
      <c r="X54">
        <v>0.26883459605176085</v>
      </c>
      <c r="Y54">
        <v>2.7263246020585719E-3</v>
      </c>
      <c r="Z54">
        <v>2.8967913363897591E-3</v>
      </c>
    </row>
    <row r="55" spans="1:26" x14ac:dyDescent="0.35">
      <c r="A55" s="117">
        <v>45855</v>
      </c>
      <c r="B55" s="116" t="s">
        <v>39</v>
      </c>
      <c r="C55" s="116">
        <v>1638</v>
      </c>
      <c r="D55" s="116">
        <v>20</v>
      </c>
      <c r="E55" s="116">
        <v>1.2360939431396822E-2</v>
      </c>
      <c r="F55" s="116">
        <v>8.0754773105593536E-2</v>
      </c>
      <c r="G55" s="116" t="s">
        <v>40</v>
      </c>
      <c r="H55" s="116" t="s">
        <v>32</v>
      </c>
      <c r="J55" s="2">
        <v>45866</v>
      </c>
      <c r="K55">
        <v>3317.416015625</v>
      </c>
      <c r="L55">
        <v>-19.93603515625</v>
      </c>
      <c r="M55">
        <v>-5.9736086732543603E-3</v>
      </c>
      <c r="N55">
        <v>-4.0201485702113793E-3</v>
      </c>
      <c r="P55" s="2">
        <v>45825</v>
      </c>
      <c r="Q55">
        <v>75.25</v>
      </c>
      <c r="R55">
        <v>3.1800003051757813</v>
      </c>
      <c r="S55">
        <v>4.4123772979621112E-2</v>
      </c>
      <c r="T55">
        <v>0.18147357661818753</v>
      </c>
      <c r="V55" s="2">
        <v>45866</v>
      </c>
      <c r="W55">
        <v>98.606965527426979</v>
      </c>
      <c r="X55">
        <v>2.8720248475138987E-2</v>
      </c>
      <c r="Y55">
        <v>2.9134469165947863E-4</v>
      </c>
      <c r="Z55">
        <v>1.704667343311872E-4</v>
      </c>
    </row>
    <row r="56" spans="1:26" x14ac:dyDescent="0.35">
      <c r="A56" s="117">
        <v>45854</v>
      </c>
      <c r="B56" s="116" t="s">
        <v>39</v>
      </c>
      <c r="C56" s="116">
        <v>1618</v>
      </c>
      <c r="D56" s="116">
        <v>24</v>
      </c>
      <c r="E56" s="116">
        <v>1.5056461731492998E-2</v>
      </c>
      <c r="F56" s="116">
        <v>6.8393833674196713E-2</v>
      </c>
      <c r="G56" s="116" t="s">
        <v>40</v>
      </c>
      <c r="H56" s="116" t="s">
        <v>32</v>
      </c>
      <c r="J56" s="2">
        <v>45865</v>
      </c>
      <c r="K56">
        <v>3337.35205078125</v>
      </c>
      <c r="L56">
        <v>-7.81396484375</v>
      </c>
      <c r="M56">
        <v>-2.3358974733246329E-3</v>
      </c>
      <c r="N56">
        <v>1.953460103042981E-3</v>
      </c>
      <c r="P56" s="2">
        <v>45824</v>
      </c>
      <c r="Q56">
        <v>72.069999694824219</v>
      </c>
      <c r="R56">
        <v>-1.660003662109375</v>
      </c>
      <c r="S56">
        <v>-2.2514628869242603E-2</v>
      </c>
      <c r="T56">
        <v>0.13734980363856641</v>
      </c>
      <c r="V56" s="2">
        <v>45865</v>
      </c>
      <c r="W56">
        <v>98.57824527895184</v>
      </c>
      <c r="X56">
        <v>0.97277733449413972</v>
      </c>
      <c r="Y56">
        <v>9.9664225271447471E-3</v>
      </c>
      <c r="Z56">
        <v>-1.2087795732829143E-4</v>
      </c>
    </row>
    <row r="57" spans="1:26" x14ac:dyDescent="0.35">
      <c r="A57" s="117">
        <v>45853</v>
      </c>
      <c r="B57" s="116" t="s">
        <v>39</v>
      </c>
      <c r="C57" s="116">
        <v>1594</v>
      </c>
      <c r="D57" s="116">
        <v>-7.199951171875</v>
      </c>
      <c r="E57" s="116">
        <v>-4.4965971717683129E-3</v>
      </c>
      <c r="F57" s="116">
        <v>5.3337371942703715E-2</v>
      </c>
      <c r="G57" s="116" t="s">
        <v>40</v>
      </c>
      <c r="H57" s="116" t="s">
        <v>32</v>
      </c>
      <c r="J57" s="2">
        <v>45863</v>
      </c>
      <c r="K57">
        <v>3345.166015625</v>
      </c>
      <c r="L57">
        <v>-25.77880859375</v>
      </c>
      <c r="M57">
        <v>-7.6473540618465785E-3</v>
      </c>
      <c r="N57">
        <v>4.2893575763676139E-3</v>
      </c>
      <c r="P57" s="2">
        <v>45823</v>
      </c>
      <c r="Q57">
        <v>73.730003356933594</v>
      </c>
      <c r="R57">
        <v>0.5500030517578125</v>
      </c>
      <c r="S57">
        <v>7.5157563468732924E-3</v>
      </c>
      <c r="T57">
        <v>0.15986443250780902</v>
      </c>
      <c r="V57" s="2">
        <v>45863</v>
      </c>
      <c r="W57">
        <v>97.6054679444577</v>
      </c>
      <c r="X57">
        <v>0.1463406760134518</v>
      </c>
      <c r="Y57">
        <v>1.5015594753928774E-3</v>
      </c>
      <c r="Z57">
        <v>-1.0087300484473039E-2</v>
      </c>
    </row>
    <row r="58" spans="1:26" x14ac:dyDescent="0.35">
      <c r="A58" s="117">
        <v>45852</v>
      </c>
      <c r="B58" s="116" t="s">
        <v>39</v>
      </c>
      <c r="C58" s="116">
        <v>1601.199951171875</v>
      </c>
      <c r="D58" s="116">
        <v>5.2999267578125</v>
      </c>
      <c r="E58" s="116">
        <v>3.3209641435767434E-3</v>
      </c>
      <c r="F58" s="116">
        <v>5.7833969114472028E-2</v>
      </c>
      <c r="G58" s="116" t="s">
        <v>40</v>
      </c>
      <c r="H58" s="116" t="s">
        <v>32</v>
      </c>
      <c r="J58" s="2">
        <v>45862</v>
      </c>
      <c r="K58">
        <v>3370.94482421875</v>
      </c>
      <c r="L58">
        <v>-19.113037109375</v>
      </c>
      <c r="M58">
        <v>-5.6379678138848144E-3</v>
      </c>
      <c r="N58">
        <v>1.1936711638214192E-2</v>
      </c>
      <c r="P58" s="2">
        <v>45821</v>
      </c>
      <c r="Q58">
        <v>73.180000305175781</v>
      </c>
      <c r="R58">
        <v>-0.73999786376953125</v>
      </c>
      <c r="S58">
        <v>-1.0010793859575817E-2</v>
      </c>
      <c r="T58">
        <v>0.15234867616093573</v>
      </c>
      <c r="V58" s="2">
        <v>45862</v>
      </c>
      <c r="W58">
        <v>97.459127268444249</v>
      </c>
      <c r="X58">
        <v>0.27704963871622112</v>
      </c>
      <c r="Y58">
        <v>2.8508305798091715E-3</v>
      </c>
      <c r="Z58">
        <v>-1.1588859959865916E-2</v>
      </c>
    </row>
    <row r="59" spans="1:26" x14ac:dyDescent="0.35">
      <c r="A59" s="117">
        <v>45849</v>
      </c>
      <c r="B59" s="116" t="s">
        <v>39</v>
      </c>
      <c r="C59" s="116">
        <v>1595.9000244140625</v>
      </c>
      <c r="D59" s="116">
        <v>28</v>
      </c>
      <c r="E59" s="116">
        <v>1.7858281500100048E-2</v>
      </c>
      <c r="F59" s="116">
        <v>5.4513004970895285E-2</v>
      </c>
      <c r="G59" s="116" t="s">
        <v>40</v>
      </c>
      <c r="H59" s="116" t="s">
        <v>32</v>
      </c>
      <c r="J59" s="2">
        <v>45861</v>
      </c>
      <c r="K59">
        <v>3390.057861328125</v>
      </c>
      <c r="L59">
        <v>-31.40185546875</v>
      </c>
      <c r="M59">
        <v>-9.1779117885240069E-3</v>
      </c>
      <c r="N59">
        <v>1.7574679452099007E-2</v>
      </c>
      <c r="P59" s="2">
        <v>45820</v>
      </c>
      <c r="Q59">
        <v>73.919998168945313</v>
      </c>
      <c r="R59">
        <v>6.0099945068359375</v>
      </c>
      <c r="S59">
        <v>8.8499398950691477E-2</v>
      </c>
      <c r="T59">
        <v>0.16235947002051154</v>
      </c>
      <c r="V59" s="2">
        <v>45861</v>
      </c>
      <c r="W59">
        <v>97.182077629728028</v>
      </c>
      <c r="X59">
        <v>-0.19312060636457318</v>
      </c>
      <c r="Y59">
        <v>-1.9832627800802083E-3</v>
      </c>
      <c r="Z59">
        <v>-1.4439690539675087E-2</v>
      </c>
    </row>
    <row r="60" spans="1:26" x14ac:dyDescent="0.35">
      <c r="A60" s="117">
        <v>45848</v>
      </c>
      <c r="B60" s="116" t="s">
        <v>39</v>
      </c>
      <c r="C60" s="116">
        <v>1567.9000244140625</v>
      </c>
      <c r="D60" s="116">
        <v>34.9000244140625</v>
      </c>
      <c r="E60" s="116">
        <v>2.2765834581906397E-2</v>
      </c>
      <c r="F60" s="116">
        <v>3.6654723470795236E-2</v>
      </c>
      <c r="G60" s="116" t="s">
        <v>40</v>
      </c>
      <c r="H60" s="116" t="s">
        <v>32</v>
      </c>
      <c r="J60" s="2">
        <v>45860</v>
      </c>
      <c r="K60">
        <v>3421.459716796875</v>
      </c>
      <c r="L60">
        <v>29.471435546875</v>
      </c>
      <c r="M60">
        <v>8.6885428554648314E-3</v>
      </c>
      <c r="N60">
        <v>2.6752591240623014E-2</v>
      </c>
      <c r="P60" s="2">
        <v>45819</v>
      </c>
      <c r="Q60">
        <v>67.910003662109375</v>
      </c>
      <c r="R60">
        <v>2.9500045776367188</v>
      </c>
      <c r="S60">
        <v>4.5412632684932674E-2</v>
      </c>
      <c r="T60">
        <v>7.3860071069820066E-2</v>
      </c>
      <c r="V60" s="2">
        <v>45860</v>
      </c>
      <c r="W60">
        <v>97.375198236092601</v>
      </c>
      <c r="X60">
        <v>-0.46064031118699234</v>
      </c>
      <c r="Y60">
        <v>-4.7082982885089386E-3</v>
      </c>
      <c r="Z60">
        <v>-1.2456427759594879E-2</v>
      </c>
    </row>
    <row r="61" spans="1:26" x14ac:dyDescent="0.35">
      <c r="A61" s="117">
        <v>45847</v>
      </c>
      <c r="B61" s="116" t="s">
        <v>39</v>
      </c>
      <c r="C61" s="116">
        <v>1533</v>
      </c>
      <c r="D61" s="116">
        <v>21</v>
      </c>
      <c r="E61" s="116">
        <v>1.388888888888884E-2</v>
      </c>
      <c r="F61" s="116">
        <v>1.388888888888884E-2</v>
      </c>
      <c r="G61" s="116" t="s">
        <v>40</v>
      </c>
      <c r="H61" s="116" t="s">
        <v>32</v>
      </c>
      <c r="J61" s="2">
        <v>45859</v>
      </c>
      <c r="K61">
        <v>3391.98828125</v>
      </c>
      <c r="L61">
        <v>45.1728515625</v>
      </c>
      <c r="M61">
        <v>1.3497264044440627E-2</v>
      </c>
      <c r="N61">
        <v>1.8064048385158182E-2</v>
      </c>
      <c r="P61" s="2">
        <v>45818</v>
      </c>
      <c r="Q61">
        <v>64.959999084472656</v>
      </c>
      <c r="R61">
        <v>-0.44000244140625</v>
      </c>
      <c r="S61">
        <v>-6.7278659195770807E-3</v>
      </c>
      <c r="T61">
        <v>2.8447438384887391E-2</v>
      </c>
      <c r="V61" s="2">
        <v>45859</v>
      </c>
      <c r="W61">
        <v>97.835838547279593</v>
      </c>
      <c r="X61">
        <v>-0.1003984243963032</v>
      </c>
      <c r="Y61">
        <v>-1.0251407191124162E-3</v>
      </c>
      <c r="Z61">
        <v>-7.7481294710859405E-3</v>
      </c>
    </row>
    <row r="62" spans="1:26" x14ac:dyDescent="0.35">
      <c r="A62" s="117">
        <v>45873</v>
      </c>
      <c r="B62" s="116" t="s">
        <v>22</v>
      </c>
      <c r="C62" s="116">
        <v>44173.640625</v>
      </c>
      <c r="D62" s="116">
        <v>585.0625</v>
      </c>
      <c r="E62" s="116">
        <v>1.3422380934799083E-2</v>
      </c>
      <c r="F62" s="116">
        <v>-4.8031325317809959E-3</v>
      </c>
      <c r="G62" s="116" t="s">
        <v>41</v>
      </c>
      <c r="H62" s="116" t="s">
        <v>42</v>
      </c>
      <c r="J62" s="2">
        <v>45858</v>
      </c>
      <c r="K62">
        <v>3346.8154296875</v>
      </c>
      <c r="L62">
        <v>-5.039306640625</v>
      </c>
      <c r="M62">
        <v>-1.5034382564399484E-3</v>
      </c>
      <c r="N62">
        <v>4.5667843407175557E-3</v>
      </c>
      <c r="P62" s="2">
        <v>45817</v>
      </c>
      <c r="Q62">
        <v>65.400001525878906</v>
      </c>
      <c r="R62">
        <v>0.84999847412109375</v>
      </c>
      <c r="S62">
        <v>1.3168062493189137E-2</v>
      </c>
      <c r="T62">
        <v>3.5175304304464472E-2</v>
      </c>
      <c r="V62" s="2">
        <v>45858</v>
      </c>
      <c r="W62">
        <v>97.936236971675896</v>
      </c>
      <c r="X62">
        <v>1.3823322276010686E-2</v>
      </c>
      <c r="Y62">
        <v>1.4116606975700385E-4</v>
      </c>
      <c r="Z62">
        <v>-6.7229887519735243E-3</v>
      </c>
    </row>
    <row r="63" spans="1:26" x14ac:dyDescent="0.35">
      <c r="A63" s="117">
        <v>45870</v>
      </c>
      <c r="B63" s="116" t="s">
        <v>22</v>
      </c>
      <c r="C63" s="116">
        <v>43588.578125</v>
      </c>
      <c r="D63" s="116">
        <v>-542.40234375</v>
      </c>
      <c r="E63" s="116">
        <v>-1.2290738569338711E-2</v>
      </c>
      <c r="F63" s="116">
        <v>-1.8225513466580079E-2</v>
      </c>
      <c r="G63" s="116" t="s">
        <v>41</v>
      </c>
      <c r="H63" s="116" t="s">
        <v>42</v>
      </c>
      <c r="J63" s="2">
        <v>45857</v>
      </c>
      <c r="K63">
        <v>3351.854736328125</v>
      </c>
      <c r="L63">
        <v>2.99951171875</v>
      </c>
      <c r="M63">
        <v>8.9568270873807698E-4</v>
      </c>
      <c r="N63">
        <v>6.0702225971575041E-3</v>
      </c>
      <c r="P63" s="2">
        <v>45816</v>
      </c>
      <c r="Q63">
        <v>64.550003051757813</v>
      </c>
      <c r="R63">
        <v>-0.21999359130859375</v>
      </c>
      <c r="S63">
        <v>-3.396535474919582E-3</v>
      </c>
      <c r="T63">
        <v>2.2007241811275335E-2</v>
      </c>
      <c r="V63" s="2">
        <v>45857</v>
      </c>
      <c r="W63">
        <v>97.922413649399886</v>
      </c>
      <c r="X63">
        <v>-0.5468593984653296</v>
      </c>
      <c r="Y63">
        <v>-5.5536045056360228E-3</v>
      </c>
      <c r="Z63">
        <v>-6.8641548217305282E-3</v>
      </c>
    </row>
    <row r="64" spans="1:26" x14ac:dyDescent="0.35">
      <c r="A64" s="117">
        <v>45869</v>
      </c>
      <c r="B64" s="116" t="s">
        <v>22</v>
      </c>
      <c r="C64" s="116">
        <v>44130.98046875</v>
      </c>
      <c r="D64" s="116">
        <v>-330.30078125</v>
      </c>
      <c r="E64" s="116">
        <v>-7.4289532816825821E-3</v>
      </c>
      <c r="F64" s="116">
        <v>-5.9347748972413683E-3</v>
      </c>
      <c r="G64" s="116" t="s">
        <v>41</v>
      </c>
      <c r="H64" s="116" t="s">
        <v>42</v>
      </c>
      <c r="J64" s="2">
        <v>45856</v>
      </c>
      <c r="K64">
        <v>3348.855224609375</v>
      </c>
      <c r="L64">
        <v>10.104248046875</v>
      </c>
      <c r="M64">
        <v>3.0263556994232221E-3</v>
      </c>
      <c r="N64">
        <v>5.1745398884194271E-3</v>
      </c>
      <c r="P64" s="2">
        <v>45814</v>
      </c>
      <c r="Q64">
        <v>64.769996643066406</v>
      </c>
      <c r="R64">
        <v>1.55999755859375</v>
      </c>
      <c r="S64">
        <v>2.4679601031301956E-2</v>
      </c>
      <c r="T64">
        <v>2.5403777286194917E-2</v>
      </c>
      <c r="V64" s="2">
        <v>45856</v>
      </c>
      <c r="W64">
        <v>98.469273047865215</v>
      </c>
      <c r="X64">
        <v>-4.4358095515377727E-3</v>
      </c>
      <c r="Y64">
        <v>-4.50456228673346E-5</v>
      </c>
      <c r="Z64">
        <v>-1.3105503160945053E-3</v>
      </c>
    </row>
    <row r="65" spans="1:26" x14ac:dyDescent="0.35">
      <c r="A65" s="117">
        <v>45868</v>
      </c>
      <c r="B65" s="116" t="s">
        <v>22</v>
      </c>
      <c r="C65" s="116">
        <v>44461.28125</v>
      </c>
      <c r="D65" s="116">
        <v>-171.70703125</v>
      </c>
      <c r="E65" s="116">
        <v>-3.8470879468792685E-3</v>
      </c>
      <c r="F65" s="116">
        <v>1.4941783844412138E-3</v>
      </c>
      <c r="G65" s="116" t="s">
        <v>41</v>
      </c>
      <c r="H65" s="116" t="s">
        <v>42</v>
      </c>
      <c r="J65" s="2">
        <v>45855</v>
      </c>
      <c r="K65">
        <v>3338.7509765625</v>
      </c>
      <c r="L65">
        <v>-6.223876953125</v>
      </c>
      <c r="M65">
        <v>-1.860664795905298E-3</v>
      </c>
      <c r="N65">
        <v>2.148184188996205E-3</v>
      </c>
      <c r="P65" s="2">
        <v>45813</v>
      </c>
      <c r="Q65">
        <v>63.209999084472656</v>
      </c>
      <c r="R65">
        <v>0.61999893188476563</v>
      </c>
      <c r="S65">
        <v>9.90571865111467E-3</v>
      </c>
      <c r="T65">
        <v>7.2417625489296089E-4</v>
      </c>
      <c r="V65" s="2">
        <v>45855</v>
      </c>
      <c r="W65">
        <v>98.473708857416753</v>
      </c>
      <c r="X65">
        <v>0.17669966691842376</v>
      </c>
      <c r="Y65">
        <v>1.7976097988492423E-3</v>
      </c>
      <c r="Z65">
        <v>-1.2655046932271707E-3</v>
      </c>
    </row>
    <row r="66" spans="1:26" x14ac:dyDescent="0.35">
      <c r="A66" s="117">
        <v>45867</v>
      </c>
      <c r="B66" s="116" t="s">
        <v>22</v>
      </c>
      <c r="C66" s="116">
        <v>44632.98828125</v>
      </c>
      <c r="D66" s="116">
        <v>-204.5703125</v>
      </c>
      <c r="E66" s="116">
        <v>-4.562476613713673E-3</v>
      </c>
      <c r="F66" s="116">
        <v>5.3412663313204822E-3</v>
      </c>
      <c r="G66" s="116" t="s">
        <v>41</v>
      </c>
      <c r="H66" s="116" t="s">
        <v>42</v>
      </c>
      <c r="J66" s="2">
        <v>45854</v>
      </c>
      <c r="K66">
        <v>3344.974853515625</v>
      </c>
      <c r="L66">
        <v>13.35595703125</v>
      </c>
      <c r="M66">
        <v>4.008848984901503E-3</v>
      </c>
      <c r="N66">
        <v>4.008848984901503E-3</v>
      </c>
      <c r="P66" s="2">
        <v>45812</v>
      </c>
      <c r="Q66">
        <v>62.590000152587891</v>
      </c>
      <c r="R66">
        <v>-0.57999801635742188</v>
      </c>
      <c r="S66">
        <v>-9.1815423962217091E-3</v>
      </c>
      <c r="T66">
        <v>-9.1815423962217091E-3</v>
      </c>
      <c r="V66" s="2">
        <v>45854</v>
      </c>
      <c r="W66">
        <v>98.297009190498329</v>
      </c>
      <c r="X66">
        <v>-0.30202011557209119</v>
      </c>
      <c r="Y66">
        <v>-3.0631144920764131E-3</v>
      </c>
      <c r="Z66">
        <v>-3.0631144920764131E-3</v>
      </c>
    </row>
    <row r="67" spans="1:26" x14ac:dyDescent="0.35">
      <c r="A67" s="117">
        <v>45866</v>
      </c>
      <c r="B67" s="116" t="s">
        <v>22</v>
      </c>
      <c r="C67" s="116">
        <v>44837.55859375</v>
      </c>
      <c r="D67" s="116">
        <v>-64.36328125</v>
      </c>
      <c r="E67" s="116">
        <v>-1.433419296153482E-3</v>
      </c>
      <c r="F67" s="116">
        <v>9.9037429450341552E-3</v>
      </c>
      <c r="G67" s="116" t="s">
        <v>41</v>
      </c>
      <c r="H67" s="116" t="s">
        <v>42</v>
      </c>
    </row>
    <row r="68" spans="1:26" x14ac:dyDescent="0.35">
      <c r="A68" s="117">
        <v>45863</v>
      </c>
      <c r="B68" s="116" t="s">
        <v>22</v>
      </c>
      <c r="C68" s="116">
        <v>44901.921875</v>
      </c>
      <c r="D68" s="116">
        <v>208.01171875</v>
      </c>
      <c r="E68" s="116">
        <v>4.6541400835771185E-3</v>
      </c>
      <c r="F68" s="116">
        <v>1.1337162241187637E-2</v>
      </c>
      <c r="G68" s="116" t="s">
        <v>41</v>
      </c>
      <c r="H68" s="116" t="s">
        <v>42</v>
      </c>
    </row>
    <row r="69" spans="1:26" x14ac:dyDescent="0.35">
      <c r="A69" s="117">
        <v>45862</v>
      </c>
      <c r="B69" s="116" t="s">
        <v>22</v>
      </c>
      <c r="C69" s="116">
        <v>44693.91015625</v>
      </c>
      <c r="D69" s="116">
        <v>-316.37890625</v>
      </c>
      <c r="E69" s="116">
        <v>-7.0290352014998891E-3</v>
      </c>
      <c r="F69" s="116">
        <v>6.6830221576105187E-3</v>
      </c>
      <c r="G69" s="116" t="s">
        <v>41</v>
      </c>
      <c r="H69" s="116" t="s">
        <v>42</v>
      </c>
    </row>
    <row r="70" spans="1:26" x14ac:dyDescent="0.35">
      <c r="A70" s="117">
        <v>45861</v>
      </c>
      <c r="B70" s="116" t="s">
        <v>22</v>
      </c>
      <c r="C70" s="116">
        <v>45010.2890625</v>
      </c>
      <c r="D70" s="116">
        <v>507.84765625</v>
      </c>
      <c r="E70" s="116">
        <v>1.1411680802273505E-2</v>
      </c>
      <c r="F70" s="116">
        <v>1.3712057359110408E-2</v>
      </c>
      <c r="G70" s="116" t="s">
        <v>41</v>
      </c>
      <c r="H70" s="116" t="s">
        <v>42</v>
      </c>
    </row>
    <row r="71" spans="1:26" x14ac:dyDescent="0.35">
      <c r="A71" s="117">
        <v>45860</v>
      </c>
      <c r="B71" s="116" t="s">
        <v>22</v>
      </c>
      <c r="C71" s="116">
        <v>44502.44140625</v>
      </c>
      <c r="D71" s="116">
        <v>179.37109375</v>
      </c>
      <c r="E71" s="116">
        <v>4.0469013650306085E-3</v>
      </c>
      <c r="F71" s="116">
        <v>2.3003765568369028E-3</v>
      </c>
      <c r="G71" s="116" t="s">
        <v>41</v>
      </c>
      <c r="H71" s="116" t="s">
        <v>42</v>
      </c>
    </row>
    <row r="72" spans="1:26" x14ac:dyDescent="0.35">
      <c r="A72" s="117">
        <v>45859</v>
      </c>
      <c r="B72" s="116" t="s">
        <v>22</v>
      </c>
      <c r="C72" s="116">
        <v>44323.0703125</v>
      </c>
      <c r="D72" s="116">
        <v>-19.12109375</v>
      </c>
      <c r="E72" s="116">
        <v>-4.3121670678880619E-4</v>
      </c>
      <c r="F72" s="116">
        <v>-1.7465248081937057E-3</v>
      </c>
      <c r="G72" s="116" t="s">
        <v>41</v>
      </c>
      <c r="H72" s="116" t="s">
        <v>42</v>
      </c>
    </row>
    <row r="73" spans="1:26" x14ac:dyDescent="0.35">
      <c r="A73" s="117">
        <v>45856</v>
      </c>
      <c r="B73" s="116" t="s">
        <v>22</v>
      </c>
      <c r="C73" s="116">
        <v>44342.19140625</v>
      </c>
      <c r="D73" s="116">
        <v>-142.296875</v>
      </c>
      <c r="E73" s="116">
        <v>-3.19879761458286E-3</v>
      </c>
      <c r="F73" s="116">
        <v>-1.3153081014048995E-3</v>
      </c>
      <c r="G73" s="116" t="s">
        <v>41</v>
      </c>
      <c r="H73" s="116" t="s">
        <v>42</v>
      </c>
    </row>
    <row r="74" spans="1:26" x14ac:dyDescent="0.35">
      <c r="A74" s="117">
        <v>45855</v>
      </c>
      <c r="B74" s="116" t="s">
        <v>22</v>
      </c>
      <c r="C74" s="116">
        <v>44484.48828125</v>
      </c>
      <c r="D74" s="116">
        <v>229.70703125</v>
      </c>
      <c r="E74" s="116">
        <v>5.1905585060372239E-3</v>
      </c>
      <c r="F74" s="116">
        <v>1.8834895131779605E-3</v>
      </c>
      <c r="G74" s="116" t="s">
        <v>41</v>
      </c>
      <c r="H74" s="116" t="s">
        <v>42</v>
      </c>
    </row>
    <row r="75" spans="1:26" x14ac:dyDescent="0.35">
      <c r="A75" s="117">
        <v>45854</v>
      </c>
      <c r="B75" s="116" t="s">
        <v>22</v>
      </c>
      <c r="C75" s="116">
        <v>44254.78125</v>
      </c>
      <c r="D75" s="116">
        <v>231.4921875</v>
      </c>
      <c r="E75" s="116">
        <v>5.2584028233635394E-3</v>
      </c>
      <c r="F75" s="116">
        <v>-3.3070689928592634E-3</v>
      </c>
      <c r="G75" s="116" t="s">
        <v>41</v>
      </c>
      <c r="H75" s="116" t="s">
        <v>42</v>
      </c>
    </row>
    <row r="76" spans="1:26" x14ac:dyDescent="0.35">
      <c r="A76" s="117">
        <v>45853</v>
      </c>
      <c r="B76" s="116" t="s">
        <v>22</v>
      </c>
      <c r="C76" s="116">
        <v>44023.2890625</v>
      </c>
      <c r="D76" s="116">
        <v>-436.359375</v>
      </c>
      <c r="E76" s="116">
        <v>-9.8147284185888806E-3</v>
      </c>
      <c r="F76" s="116">
        <v>-8.5654718162228027E-3</v>
      </c>
      <c r="G76" s="116" t="s">
        <v>41</v>
      </c>
      <c r="H76" s="116" t="s">
        <v>42</v>
      </c>
    </row>
    <row r="77" spans="1:26" x14ac:dyDescent="0.35">
      <c r="A77" s="117">
        <v>45852</v>
      </c>
      <c r="B77" s="116" t="s">
        <v>22</v>
      </c>
      <c r="C77" s="116">
        <v>44459.6484375</v>
      </c>
      <c r="D77" s="116">
        <v>88.13671875</v>
      </c>
      <c r="E77" s="116">
        <v>1.9863357216372002E-3</v>
      </c>
      <c r="F77" s="116">
        <v>1.2492566023660778E-3</v>
      </c>
      <c r="G77" s="116" t="s">
        <v>41</v>
      </c>
      <c r="H77" s="116" t="s">
        <v>42</v>
      </c>
    </row>
    <row r="78" spans="1:26" x14ac:dyDescent="0.35">
      <c r="A78" s="117">
        <v>45849</v>
      </c>
      <c r="B78" s="116" t="s">
        <v>22</v>
      </c>
      <c r="C78" s="116">
        <v>44371.51171875</v>
      </c>
      <c r="D78" s="116">
        <v>-279.12890625</v>
      </c>
      <c r="E78" s="116">
        <v>-6.2513975688338608E-3</v>
      </c>
      <c r="F78" s="116">
        <v>-7.3707911927112235E-4</v>
      </c>
      <c r="G78" s="116" t="s">
        <v>41</v>
      </c>
      <c r="H78" s="116" t="s">
        <v>42</v>
      </c>
    </row>
    <row r="79" spans="1:26" x14ac:dyDescent="0.35">
      <c r="A79" s="117">
        <v>45848</v>
      </c>
      <c r="B79" s="116" t="s">
        <v>22</v>
      </c>
      <c r="C79" s="116">
        <v>44650.640625</v>
      </c>
      <c r="D79" s="116">
        <v>192.33984375</v>
      </c>
      <c r="E79" s="116">
        <v>4.3262976850235724E-3</v>
      </c>
      <c r="F79" s="116">
        <v>5.5143184495627384E-3</v>
      </c>
      <c r="G79" s="116" t="s">
        <v>41</v>
      </c>
      <c r="H79" s="116" t="s">
        <v>42</v>
      </c>
    </row>
    <row r="80" spans="1:26" x14ac:dyDescent="0.35">
      <c r="A80" s="117">
        <v>45847</v>
      </c>
      <c r="B80" s="116" t="s">
        <v>22</v>
      </c>
      <c r="C80" s="116">
        <v>44458.30078125</v>
      </c>
      <c r="D80" s="116">
        <v>217.5390625</v>
      </c>
      <c r="E80" s="116">
        <v>4.9171635850882023E-3</v>
      </c>
      <c r="F80" s="116">
        <v>1.1880207645391661E-3</v>
      </c>
      <c r="G80" s="116" t="s">
        <v>41</v>
      </c>
      <c r="H80" s="116" t="s">
        <v>42</v>
      </c>
    </row>
    <row r="81" spans="1:8" x14ac:dyDescent="0.35">
      <c r="A81" s="117">
        <v>45846</v>
      </c>
      <c r="B81" s="116" t="s">
        <v>22</v>
      </c>
      <c r="C81" s="116">
        <v>44240.76171875</v>
      </c>
      <c r="D81" s="116">
        <v>-165.59765625</v>
      </c>
      <c r="E81" s="116">
        <v>-3.7291428205490362E-3</v>
      </c>
      <c r="F81" s="116">
        <v>-3.7291428205490362E-3</v>
      </c>
      <c r="G81" s="116" t="s">
        <v>41</v>
      </c>
      <c r="H81" s="116" t="s">
        <v>42</v>
      </c>
    </row>
    <row r="82" spans="1:8" x14ac:dyDescent="0.35">
      <c r="A82" s="117">
        <v>45874</v>
      </c>
      <c r="B82" s="116" t="s">
        <v>23</v>
      </c>
      <c r="C82" s="116">
        <v>9147.8896484375</v>
      </c>
      <c r="D82" s="116">
        <v>19.58984375</v>
      </c>
      <c r="E82" s="116">
        <v>2.1460561297450553E-3</v>
      </c>
      <c r="F82" s="116">
        <v>3.2901323826688089E-2</v>
      </c>
      <c r="G82" s="116" t="s">
        <v>43</v>
      </c>
      <c r="H82" s="116" t="s">
        <v>42</v>
      </c>
    </row>
    <row r="83" spans="1:8" x14ac:dyDescent="0.35">
      <c r="A83" s="117">
        <v>45873</v>
      </c>
      <c r="B83" s="116" t="s">
        <v>23</v>
      </c>
      <c r="C83" s="116">
        <v>9128.2998046875</v>
      </c>
      <c r="D83" s="116">
        <v>59.7197265625</v>
      </c>
      <c r="E83" s="116">
        <v>6.5853447891532912E-3</v>
      </c>
      <c r="F83" s="116">
        <v>3.0755267696943034E-2</v>
      </c>
      <c r="G83" s="116" t="s">
        <v>43</v>
      </c>
      <c r="H83" s="116" t="s">
        <v>42</v>
      </c>
    </row>
    <row r="84" spans="1:8" x14ac:dyDescent="0.35">
      <c r="A84" s="117">
        <v>45870</v>
      </c>
      <c r="B84" s="116" t="s">
        <v>23</v>
      </c>
      <c r="C84" s="116">
        <v>9068.580078125</v>
      </c>
      <c r="D84" s="116">
        <v>-64.2294921875</v>
      </c>
      <c r="E84" s="116">
        <v>-7.0328294587775897E-3</v>
      </c>
      <c r="F84" s="116">
        <v>2.4169922907789743E-2</v>
      </c>
      <c r="G84" s="116" t="s">
        <v>43</v>
      </c>
      <c r="H84" s="116" t="s">
        <v>42</v>
      </c>
    </row>
    <row r="85" spans="1:8" x14ac:dyDescent="0.35">
      <c r="A85" s="117">
        <v>45869</v>
      </c>
      <c r="B85" s="116" t="s">
        <v>23</v>
      </c>
      <c r="C85" s="116">
        <v>9132.8095703125</v>
      </c>
      <c r="D85" s="116">
        <v>-4.130859375</v>
      </c>
      <c r="E85" s="116">
        <v>-4.5210531980466317E-4</v>
      </c>
      <c r="F85" s="116">
        <v>3.1202752366567332E-2</v>
      </c>
      <c r="G85" s="116" t="s">
        <v>43</v>
      </c>
      <c r="H85" s="116" t="s">
        <v>42</v>
      </c>
    </row>
    <row r="86" spans="1:8" x14ac:dyDescent="0.35">
      <c r="A86" s="117">
        <v>45868</v>
      </c>
      <c r="B86" s="116" t="s">
        <v>23</v>
      </c>
      <c r="C86" s="116">
        <v>9136.9404296875</v>
      </c>
      <c r="D86" s="116">
        <v>0.6201171875</v>
      </c>
      <c r="E86" s="116">
        <v>6.7873844862065269E-5</v>
      </c>
      <c r="F86" s="116">
        <v>3.1654857686371995E-2</v>
      </c>
      <c r="G86" s="116" t="s">
        <v>43</v>
      </c>
      <c r="H86" s="116" t="s">
        <v>42</v>
      </c>
    </row>
    <row r="87" spans="1:8" x14ac:dyDescent="0.35">
      <c r="A87" s="117">
        <v>45867</v>
      </c>
      <c r="B87" s="116" t="s">
        <v>23</v>
      </c>
      <c r="C87" s="116">
        <v>9136.3203125</v>
      </c>
      <c r="D87" s="116">
        <v>54.8798828125</v>
      </c>
      <c r="E87" s="116">
        <v>6.0430812972240844E-3</v>
      </c>
      <c r="F87" s="116">
        <v>3.158698384150993E-2</v>
      </c>
      <c r="G87" s="116" t="s">
        <v>43</v>
      </c>
      <c r="H87" s="116" t="s">
        <v>42</v>
      </c>
    </row>
    <row r="88" spans="1:8" x14ac:dyDescent="0.35">
      <c r="A88" s="117">
        <v>45866</v>
      </c>
      <c r="B88" s="116" t="s">
        <v>23</v>
      </c>
      <c r="C88" s="116">
        <v>9081.4404296875</v>
      </c>
      <c r="D88" s="116">
        <v>-38.869140625</v>
      </c>
      <c r="E88" s="116">
        <v>-4.261822510008062E-3</v>
      </c>
      <c r="F88" s="116">
        <v>2.5543902544285846E-2</v>
      </c>
      <c r="G88" s="116" t="s">
        <v>43</v>
      </c>
      <c r="H88" s="116" t="s">
        <v>42</v>
      </c>
    </row>
    <row r="89" spans="1:8" x14ac:dyDescent="0.35">
      <c r="A89" s="117">
        <v>45863</v>
      </c>
      <c r="B89" s="116" t="s">
        <v>23</v>
      </c>
      <c r="C89" s="116">
        <v>9120.3095703125</v>
      </c>
      <c r="D89" s="116">
        <v>-18.060546875</v>
      </c>
      <c r="E89" s="116">
        <v>-1.9763422408369813E-3</v>
      </c>
      <c r="F89" s="116">
        <v>2.9805725054293908E-2</v>
      </c>
      <c r="G89" s="116" t="s">
        <v>43</v>
      </c>
      <c r="H89" s="116" t="s">
        <v>42</v>
      </c>
    </row>
    <row r="90" spans="1:8" x14ac:dyDescent="0.35">
      <c r="A90" s="117">
        <v>45862</v>
      </c>
      <c r="B90" s="116" t="s">
        <v>23</v>
      </c>
      <c r="C90" s="116">
        <v>9138.3701171875</v>
      </c>
      <c r="D90" s="116">
        <v>76.8798828125</v>
      </c>
      <c r="E90" s="116">
        <v>8.4842427485993799E-3</v>
      </c>
      <c r="F90" s="116">
        <v>3.1782067295130889E-2</v>
      </c>
      <c r="G90" s="116" t="s">
        <v>43</v>
      </c>
      <c r="H90" s="116" t="s">
        <v>42</v>
      </c>
    </row>
    <row r="91" spans="1:8" x14ac:dyDescent="0.35">
      <c r="A91" s="117">
        <v>45861</v>
      </c>
      <c r="B91" s="116" t="s">
        <v>23</v>
      </c>
      <c r="C91" s="116">
        <v>9061.490234375</v>
      </c>
      <c r="D91" s="116">
        <v>37.6806640625</v>
      </c>
      <c r="E91" s="116">
        <v>4.17569362129111E-3</v>
      </c>
      <c r="F91" s="116">
        <v>2.3297824546531509E-2</v>
      </c>
      <c r="G91" s="116" t="s">
        <v>43</v>
      </c>
      <c r="H91" s="116" t="s">
        <v>42</v>
      </c>
    </row>
    <row r="92" spans="1:8" x14ac:dyDescent="0.35">
      <c r="A92" s="117">
        <v>45860</v>
      </c>
      <c r="B92" s="116" t="s">
        <v>23</v>
      </c>
      <c r="C92" s="116">
        <v>9023.8095703125</v>
      </c>
      <c r="D92" s="116">
        <v>10.8193359375</v>
      </c>
      <c r="E92" s="116">
        <v>1.2004158060923142E-3</v>
      </c>
      <c r="F92" s="116">
        <v>1.9122130925240399E-2</v>
      </c>
      <c r="G92" s="116" t="s">
        <v>43</v>
      </c>
      <c r="H92" s="116" t="s">
        <v>42</v>
      </c>
    </row>
    <row r="93" spans="1:8" x14ac:dyDescent="0.35">
      <c r="A93" s="117">
        <v>45859</v>
      </c>
      <c r="B93" s="116" t="s">
        <v>23</v>
      </c>
      <c r="C93" s="116">
        <v>9012.990234375</v>
      </c>
      <c r="D93" s="116">
        <v>20.8701171875</v>
      </c>
      <c r="E93" s="116">
        <v>2.320933986147411E-3</v>
      </c>
      <c r="F93" s="116">
        <v>1.7921715119148085E-2</v>
      </c>
      <c r="G93" s="116" t="s">
        <v>43</v>
      </c>
      <c r="H93" s="116" t="s">
        <v>42</v>
      </c>
    </row>
    <row r="94" spans="1:8" x14ac:dyDescent="0.35">
      <c r="A94" s="117">
        <v>45856</v>
      </c>
      <c r="B94" s="116" t="s">
        <v>23</v>
      </c>
      <c r="C94" s="116">
        <v>8992.1201171875</v>
      </c>
      <c r="D94" s="116">
        <v>19.48046875</v>
      </c>
      <c r="E94" s="116">
        <v>2.1710967466961328E-3</v>
      </c>
      <c r="F94" s="116">
        <v>1.5600781133000674E-2</v>
      </c>
      <c r="G94" s="116" t="s">
        <v>43</v>
      </c>
      <c r="H94" s="116" t="s">
        <v>42</v>
      </c>
    </row>
    <row r="95" spans="1:8" x14ac:dyDescent="0.35">
      <c r="A95" s="117">
        <v>45855</v>
      </c>
      <c r="B95" s="116" t="s">
        <v>23</v>
      </c>
      <c r="C95" s="116">
        <v>8972.6396484375</v>
      </c>
      <c r="D95" s="116">
        <v>46.08984375</v>
      </c>
      <c r="E95" s="116">
        <v>5.1632315685727903E-3</v>
      </c>
      <c r="F95" s="116">
        <v>1.3429684386304541E-2</v>
      </c>
      <c r="G95" s="116" t="s">
        <v>43</v>
      </c>
      <c r="H95" s="116" t="s">
        <v>42</v>
      </c>
    </row>
    <row r="96" spans="1:8" x14ac:dyDescent="0.35">
      <c r="A96" s="117">
        <v>45854</v>
      </c>
      <c r="B96" s="116" t="s">
        <v>23</v>
      </c>
      <c r="C96" s="116">
        <v>8926.5498046875</v>
      </c>
      <c r="D96" s="116">
        <v>-11.7705078125</v>
      </c>
      <c r="E96" s="116">
        <v>-1.3168590295471461E-3</v>
      </c>
      <c r="F96" s="116">
        <v>8.2664528177317509E-3</v>
      </c>
      <c r="G96" s="116" t="s">
        <v>43</v>
      </c>
      <c r="H96" s="116" t="s">
        <v>42</v>
      </c>
    </row>
    <row r="97" spans="1:8" x14ac:dyDescent="0.35">
      <c r="A97" s="117">
        <v>45853</v>
      </c>
      <c r="B97" s="116" t="s">
        <v>23</v>
      </c>
      <c r="C97" s="116">
        <v>8938.3203125</v>
      </c>
      <c r="D97" s="116">
        <v>-59.7392578125</v>
      </c>
      <c r="E97" s="116">
        <v>-6.6391267301229018E-3</v>
      </c>
      <c r="F97" s="116">
        <v>9.583311847278897E-3</v>
      </c>
      <c r="G97" s="116" t="s">
        <v>43</v>
      </c>
      <c r="H97" s="116" t="s">
        <v>42</v>
      </c>
    </row>
    <row r="98" spans="1:8" x14ac:dyDescent="0.35">
      <c r="A98" s="117">
        <v>45852</v>
      </c>
      <c r="B98" s="116" t="s">
        <v>23</v>
      </c>
      <c r="C98" s="116">
        <v>8998.0595703125</v>
      </c>
      <c r="D98" s="116">
        <v>56.939453125</v>
      </c>
      <c r="E98" s="116">
        <v>6.368268447209946E-3</v>
      </c>
      <c r="F98" s="116">
        <v>1.6222438577401799E-2</v>
      </c>
      <c r="G98" s="116" t="s">
        <v>43</v>
      </c>
      <c r="H98" s="116" t="s">
        <v>42</v>
      </c>
    </row>
    <row r="99" spans="1:8" x14ac:dyDescent="0.35">
      <c r="A99" s="117">
        <v>45849</v>
      </c>
      <c r="B99" s="116" t="s">
        <v>23</v>
      </c>
      <c r="C99" s="116">
        <v>8941.1201171875</v>
      </c>
      <c r="D99" s="116">
        <v>-34.5400390625</v>
      </c>
      <c r="E99" s="116">
        <v>-3.8481892653264849E-3</v>
      </c>
      <c r="F99" s="116">
        <v>9.8541701301918527E-3</v>
      </c>
      <c r="G99" s="116" t="s">
        <v>43</v>
      </c>
      <c r="H99" s="116" t="s">
        <v>42</v>
      </c>
    </row>
    <row r="100" spans="1:8" x14ac:dyDescent="0.35">
      <c r="A100" s="117">
        <v>45848</v>
      </c>
      <c r="B100" s="116" t="s">
        <v>23</v>
      </c>
      <c r="C100" s="116">
        <v>8975.66015625</v>
      </c>
      <c r="D100" s="116">
        <v>108.640625</v>
      </c>
      <c r="E100" s="116">
        <v>1.2252214469260947E-2</v>
      </c>
      <c r="F100" s="116">
        <v>1.3702359395518338E-2</v>
      </c>
      <c r="G100" s="116" t="s">
        <v>43</v>
      </c>
      <c r="H100" s="116" t="s">
        <v>42</v>
      </c>
    </row>
    <row r="101" spans="1:8" x14ac:dyDescent="0.35">
      <c r="A101" s="117">
        <v>45847</v>
      </c>
      <c r="B101" s="116" t="s">
        <v>23</v>
      </c>
      <c r="C101" s="116">
        <v>8867.01953125</v>
      </c>
      <c r="D101" s="116">
        <v>12.83984375</v>
      </c>
      <c r="E101" s="116">
        <v>1.4501449262573907E-3</v>
      </c>
      <c r="F101" s="116">
        <v>1.4501449262573907E-3</v>
      </c>
      <c r="G101" s="116" t="s">
        <v>43</v>
      </c>
      <c r="H101" s="116" t="s">
        <v>42</v>
      </c>
    </row>
    <row r="102" spans="1:8" x14ac:dyDescent="0.35">
      <c r="A102" s="117">
        <v>45874</v>
      </c>
      <c r="B102" s="116" t="s">
        <v>21</v>
      </c>
      <c r="C102" s="116">
        <v>3617.59765625</v>
      </c>
      <c r="D102" s="116">
        <v>34.288818359375</v>
      </c>
      <c r="E102" s="116">
        <v>9.5690379787525259E-3</v>
      </c>
      <c r="F102" s="116">
        <v>3.4035255922484686E-2</v>
      </c>
      <c r="G102" s="116" t="s">
        <v>35</v>
      </c>
      <c r="H102" s="116" t="s">
        <v>42</v>
      </c>
    </row>
    <row r="103" spans="1:8" x14ac:dyDescent="0.35">
      <c r="A103" s="117">
        <v>45873</v>
      </c>
      <c r="B103" s="116" t="s">
        <v>21</v>
      </c>
      <c r="C103" s="116">
        <v>3583.308837890625</v>
      </c>
      <c r="D103" s="116">
        <v>23.35693359375</v>
      </c>
      <c r="E103" s="116">
        <v>6.5610250423770999E-3</v>
      </c>
      <c r="F103" s="116">
        <v>2.446621794373216E-2</v>
      </c>
      <c r="G103" s="116" t="s">
        <v>35</v>
      </c>
      <c r="H103" s="116" t="s">
        <v>42</v>
      </c>
    </row>
    <row r="104" spans="1:8" x14ac:dyDescent="0.35">
      <c r="A104" s="117">
        <v>45870</v>
      </c>
      <c r="B104" s="116" t="s">
        <v>21</v>
      </c>
      <c r="C104" s="116">
        <v>3559.951904296875</v>
      </c>
      <c r="D104" s="116">
        <v>-13.25634765625</v>
      </c>
      <c r="E104" s="116">
        <v>-3.7099286471770077E-3</v>
      </c>
      <c r="F104" s="116">
        <v>1.790519290135506E-2</v>
      </c>
      <c r="G104" s="116" t="s">
        <v>35</v>
      </c>
      <c r="H104" s="116" t="s">
        <v>42</v>
      </c>
    </row>
    <row r="105" spans="1:8" x14ac:dyDescent="0.35">
      <c r="A105" s="117">
        <v>45869</v>
      </c>
      <c r="B105" s="116" t="s">
        <v>21</v>
      </c>
      <c r="C105" s="116">
        <v>3573.208251953125</v>
      </c>
      <c r="D105" s="116">
        <v>-42.508544921875</v>
      </c>
      <c r="E105" s="116">
        <v>-1.1756602441489461E-2</v>
      </c>
      <c r="F105" s="116">
        <v>2.1615121548532068E-2</v>
      </c>
      <c r="G105" s="116" t="s">
        <v>35</v>
      </c>
      <c r="H105" s="116" t="s">
        <v>42</v>
      </c>
    </row>
    <row r="106" spans="1:8" x14ac:dyDescent="0.35">
      <c r="A106" s="117">
        <v>45868</v>
      </c>
      <c r="B106" s="116" t="s">
        <v>21</v>
      </c>
      <c r="C106" s="116">
        <v>3615.716796875</v>
      </c>
      <c r="D106" s="116">
        <v>6.005615234375</v>
      </c>
      <c r="E106" s="116">
        <v>1.6637384356177343E-3</v>
      </c>
      <c r="F106" s="116">
        <v>3.3371723990021529E-2</v>
      </c>
      <c r="G106" s="116" t="s">
        <v>35</v>
      </c>
      <c r="H106" s="116" t="s">
        <v>42</v>
      </c>
    </row>
    <row r="107" spans="1:8" x14ac:dyDescent="0.35">
      <c r="A107" s="117">
        <v>45867</v>
      </c>
      <c r="B107" s="116" t="s">
        <v>21</v>
      </c>
      <c r="C107" s="116">
        <v>3609.711181640625</v>
      </c>
      <c r="D107" s="116">
        <v>11.774169921875</v>
      </c>
      <c r="E107" s="116">
        <v>3.272478057154915E-3</v>
      </c>
      <c r="F107" s="116">
        <v>3.1707985554403795E-2</v>
      </c>
      <c r="G107" s="116" t="s">
        <v>35</v>
      </c>
      <c r="H107" s="116" t="s">
        <v>42</v>
      </c>
    </row>
    <row r="108" spans="1:8" x14ac:dyDescent="0.35">
      <c r="A108" s="117">
        <v>45866</v>
      </c>
      <c r="B108" s="116" t="s">
        <v>21</v>
      </c>
      <c r="C108" s="116">
        <v>3597.93701171875</v>
      </c>
      <c r="D108" s="116">
        <v>4.28173828125</v>
      </c>
      <c r="E108" s="116">
        <v>1.1914716230292388E-3</v>
      </c>
      <c r="F108" s="116">
        <v>2.843550749724888E-2</v>
      </c>
      <c r="G108" s="116" t="s">
        <v>35</v>
      </c>
      <c r="H108" s="116" t="s">
        <v>42</v>
      </c>
    </row>
    <row r="109" spans="1:8" x14ac:dyDescent="0.35">
      <c r="A109" s="117">
        <v>45863</v>
      </c>
      <c r="B109" s="116" t="s">
        <v>21</v>
      </c>
      <c r="C109" s="116">
        <v>3593.6552734375</v>
      </c>
      <c r="D109" s="116">
        <v>-12.071533203125</v>
      </c>
      <c r="E109" s="116">
        <v>-3.3478779315430085E-3</v>
      </c>
      <c r="F109" s="116">
        <v>2.7244035874219641E-2</v>
      </c>
      <c r="G109" s="116" t="s">
        <v>35</v>
      </c>
      <c r="H109" s="116" t="s">
        <v>42</v>
      </c>
    </row>
    <row r="110" spans="1:8" x14ac:dyDescent="0.35">
      <c r="A110" s="117">
        <v>45862</v>
      </c>
      <c r="B110" s="116" t="s">
        <v>21</v>
      </c>
      <c r="C110" s="116">
        <v>3605.726806640625</v>
      </c>
      <c r="D110" s="116">
        <v>23.4287109375</v>
      </c>
      <c r="E110" s="116">
        <v>6.5401343806652523E-3</v>
      </c>
      <c r="F110" s="116">
        <v>3.0591913805762649E-2</v>
      </c>
      <c r="G110" s="116" t="s">
        <v>35</v>
      </c>
      <c r="H110" s="116" t="s">
        <v>42</v>
      </c>
    </row>
    <row r="111" spans="1:8" x14ac:dyDescent="0.35">
      <c r="A111" s="117">
        <v>45861</v>
      </c>
      <c r="B111" s="116" t="s">
        <v>21</v>
      </c>
      <c r="C111" s="116">
        <v>3582.298095703125</v>
      </c>
      <c r="D111" s="116">
        <v>0.43701171875</v>
      </c>
      <c r="E111" s="116">
        <v>1.2200688650487734E-4</v>
      </c>
      <c r="F111" s="116">
        <v>2.4051779425097397E-2</v>
      </c>
      <c r="G111" s="116" t="s">
        <v>35</v>
      </c>
      <c r="H111" s="116" t="s">
        <v>42</v>
      </c>
    </row>
    <row r="112" spans="1:8" x14ac:dyDescent="0.35">
      <c r="A112" s="117">
        <v>45860</v>
      </c>
      <c r="B112" s="116" t="s">
        <v>21</v>
      </c>
      <c r="C112" s="116">
        <v>3581.861083984375</v>
      </c>
      <c r="D112" s="116">
        <v>22.06982421875</v>
      </c>
      <c r="E112" s="116">
        <v>6.1997523473338312E-3</v>
      </c>
      <c r="F112" s="116">
        <v>2.392977253859252E-2</v>
      </c>
      <c r="G112" s="116" t="s">
        <v>35</v>
      </c>
      <c r="H112" s="116" t="s">
        <v>42</v>
      </c>
    </row>
    <row r="113" spans="1:8" x14ac:dyDescent="0.35">
      <c r="A113" s="117">
        <v>45859</v>
      </c>
      <c r="B113" s="116" t="s">
        <v>21</v>
      </c>
      <c r="C113" s="116">
        <v>3559.791259765625</v>
      </c>
      <c r="D113" s="116">
        <v>25.30859375</v>
      </c>
      <c r="E113" s="116">
        <v>7.1604803705347386E-3</v>
      </c>
      <c r="F113" s="116">
        <v>1.7730020191258689E-2</v>
      </c>
      <c r="G113" s="116" t="s">
        <v>35</v>
      </c>
      <c r="H113" s="116" t="s">
        <v>42</v>
      </c>
    </row>
    <row r="114" spans="1:8" x14ac:dyDescent="0.35">
      <c r="A114" s="117">
        <v>45856</v>
      </c>
      <c r="B114" s="116" t="s">
        <v>21</v>
      </c>
      <c r="C114" s="116">
        <v>3534.482666015625</v>
      </c>
      <c r="D114" s="116">
        <v>17.6572265625</v>
      </c>
      <c r="E114" s="116">
        <v>5.0207856109132365E-3</v>
      </c>
      <c r="F114" s="116">
        <v>1.056953982072395E-2</v>
      </c>
      <c r="G114" s="116" t="s">
        <v>35</v>
      </c>
      <c r="H114" s="116" t="s">
        <v>42</v>
      </c>
    </row>
    <row r="115" spans="1:8" x14ac:dyDescent="0.35">
      <c r="A115" s="117">
        <v>45855</v>
      </c>
      <c r="B115" s="116" t="s">
        <v>21</v>
      </c>
      <c r="C115" s="116">
        <v>3516.825439453125</v>
      </c>
      <c r="D115" s="116">
        <v>13.048583984375</v>
      </c>
      <c r="E115" s="116">
        <v>3.7241481186247594E-3</v>
      </c>
      <c r="F115" s="116">
        <v>5.5487542098107134E-3</v>
      </c>
      <c r="G115" s="116" t="s">
        <v>35</v>
      </c>
      <c r="H115" s="116" t="s">
        <v>42</v>
      </c>
    </row>
    <row r="116" spans="1:8" x14ac:dyDescent="0.35">
      <c r="A116" s="117">
        <v>45854</v>
      </c>
      <c r="B116" s="116" t="s">
        <v>21</v>
      </c>
      <c r="C116" s="116">
        <v>3503.77685546875</v>
      </c>
      <c r="D116" s="116">
        <v>-1.221923828125</v>
      </c>
      <c r="E116" s="116">
        <v>-3.4862318222261823E-4</v>
      </c>
      <c r="F116" s="116">
        <v>1.8246060911859541E-3</v>
      </c>
      <c r="G116" s="116" t="s">
        <v>35</v>
      </c>
      <c r="H116" s="116" t="s">
        <v>42</v>
      </c>
    </row>
    <row r="117" spans="1:8" x14ac:dyDescent="0.35">
      <c r="A117" s="117">
        <v>45853</v>
      </c>
      <c r="B117" s="116" t="s">
        <v>21</v>
      </c>
      <c r="C117" s="116">
        <v>3504.998779296875</v>
      </c>
      <c r="D117" s="116">
        <v>-14.651123046875</v>
      </c>
      <c r="E117" s="116">
        <v>-4.1626648824131252E-3</v>
      </c>
      <c r="F117" s="116">
        <v>2.1732292734085723E-3</v>
      </c>
      <c r="G117" s="116" t="s">
        <v>35</v>
      </c>
      <c r="H117" s="116" t="s">
        <v>42</v>
      </c>
    </row>
    <row r="118" spans="1:8" x14ac:dyDescent="0.35">
      <c r="A118" s="117">
        <v>45852</v>
      </c>
      <c r="B118" s="116" t="s">
        <v>21</v>
      </c>
      <c r="C118" s="116">
        <v>3519.64990234375</v>
      </c>
      <c r="D118" s="116">
        <v>9.47265625</v>
      </c>
      <c r="E118" s="116">
        <v>2.698626190612341E-3</v>
      </c>
      <c r="F118" s="116">
        <v>6.3358941558216975E-3</v>
      </c>
      <c r="G118" s="116" t="s">
        <v>35</v>
      </c>
      <c r="H118" s="116" t="s">
        <v>42</v>
      </c>
    </row>
    <row r="119" spans="1:8" x14ac:dyDescent="0.35">
      <c r="A119" s="117">
        <v>45849</v>
      </c>
      <c r="B119" s="116" t="s">
        <v>21</v>
      </c>
      <c r="C119" s="116">
        <v>3510.17724609375</v>
      </c>
      <c r="D119" s="116">
        <v>0.495361328125</v>
      </c>
      <c r="E119" s="116">
        <v>1.4114137531251458E-4</v>
      </c>
      <c r="F119" s="116">
        <v>3.6372679652093565E-3</v>
      </c>
      <c r="G119" s="116" t="s">
        <v>35</v>
      </c>
      <c r="H119" s="116" t="s">
        <v>42</v>
      </c>
    </row>
    <row r="120" spans="1:8" x14ac:dyDescent="0.35">
      <c r="A120" s="117">
        <v>45848</v>
      </c>
      <c r="B120" s="116" t="s">
        <v>21</v>
      </c>
      <c r="C120" s="116">
        <v>3509.681884765625</v>
      </c>
      <c r="D120" s="116">
        <v>16.63232421875</v>
      </c>
      <c r="E120" s="116">
        <v>4.7615483062730668E-3</v>
      </c>
      <c r="F120" s="116">
        <v>3.4961265898968419E-3</v>
      </c>
      <c r="G120" s="116" t="s">
        <v>35</v>
      </c>
      <c r="H120" s="116" t="s">
        <v>42</v>
      </c>
    </row>
    <row r="121" spans="1:8" x14ac:dyDescent="0.35">
      <c r="A121" s="117">
        <v>45847</v>
      </c>
      <c r="B121" s="116" t="s">
        <v>21</v>
      </c>
      <c r="C121" s="116">
        <v>3493.049560546875</v>
      </c>
      <c r="D121" s="116">
        <v>-4.42578125</v>
      </c>
      <c r="E121" s="116">
        <v>-1.2654217163762249E-3</v>
      </c>
      <c r="F121" s="116">
        <v>-1.2654217163762249E-3</v>
      </c>
      <c r="G121" s="116" t="s">
        <v>35</v>
      </c>
      <c r="H121" s="116" t="s">
        <v>42</v>
      </c>
    </row>
    <row r="122" spans="1:8" x14ac:dyDescent="0.35">
      <c r="A122" s="117">
        <v>45874</v>
      </c>
      <c r="B122" s="116" t="s">
        <v>20</v>
      </c>
      <c r="C122" s="116">
        <v>3369.708984375</v>
      </c>
      <c r="D122" s="116">
        <v>-5.369140625</v>
      </c>
      <c r="E122" s="116">
        <v>-1.5908196569524025E-3</v>
      </c>
      <c r="F122" s="116">
        <v>1.190275785323891E-2</v>
      </c>
      <c r="G122" s="116" t="s">
        <v>33</v>
      </c>
      <c r="H122" s="116" t="s">
        <v>34</v>
      </c>
    </row>
    <row r="123" spans="1:8" x14ac:dyDescent="0.35">
      <c r="A123" s="117">
        <v>45873</v>
      </c>
      <c r="B123" s="116" t="s">
        <v>20</v>
      </c>
      <c r="C123" s="116">
        <v>3375.078125</v>
      </c>
      <c r="D123" s="116">
        <v>17.792236328125</v>
      </c>
      <c r="E123" s="116">
        <v>5.2995892867389038E-3</v>
      </c>
      <c r="F123" s="116">
        <v>1.3493577510191312E-2</v>
      </c>
      <c r="G123" s="116" t="s">
        <v>33</v>
      </c>
      <c r="H123" s="116" t="s">
        <v>34</v>
      </c>
    </row>
    <row r="124" spans="1:8" x14ac:dyDescent="0.35">
      <c r="A124" s="117">
        <v>45872</v>
      </c>
      <c r="B124" s="116" t="s">
        <v>20</v>
      </c>
      <c r="C124" s="116">
        <v>3357.285888671875</v>
      </c>
      <c r="D124" s="116">
        <v>-0.828857421875</v>
      </c>
      <c r="E124" s="116">
        <v>-2.4682224538008501E-4</v>
      </c>
      <c r="F124" s="116">
        <v>8.1939882234524086E-3</v>
      </c>
      <c r="G124" s="116" t="s">
        <v>33</v>
      </c>
      <c r="H124" s="116" t="s">
        <v>34</v>
      </c>
    </row>
    <row r="125" spans="1:8" x14ac:dyDescent="0.35">
      <c r="A125" s="117">
        <v>45871</v>
      </c>
      <c r="B125" s="116" t="s">
        <v>20</v>
      </c>
      <c r="C125" s="116">
        <v>3358.11474609375</v>
      </c>
      <c r="D125" s="116">
        <v>-2.66259765625</v>
      </c>
      <c r="E125" s="116">
        <v>-7.9225648827985218E-4</v>
      </c>
      <c r="F125" s="116">
        <v>8.4408104688324936E-3</v>
      </c>
      <c r="G125" s="116" t="s">
        <v>33</v>
      </c>
      <c r="H125" s="116" t="s">
        <v>34</v>
      </c>
    </row>
    <row r="126" spans="1:8" x14ac:dyDescent="0.35">
      <c r="A126" s="117">
        <v>45870</v>
      </c>
      <c r="B126" s="116" t="s">
        <v>20</v>
      </c>
      <c r="C126" s="116">
        <v>3360.77734375</v>
      </c>
      <c r="D126" s="116">
        <v>66.650390625</v>
      </c>
      <c r="E126" s="116">
        <v>2.0233097137246414E-2</v>
      </c>
      <c r="F126" s="116">
        <v>9.2330669571123458E-3</v>
      </c>
      <c r="G126" s="116" t="s">
        <v>33</v>
      </c>
      <c r="H126" s="116" t="s">
        <v>34</v>
      </c>
    </row>
    <row r="127" spans="1:8" x14ac:dyDescent="0.35">
      <c r="A127" s="117">
        <v>45869</v>
      </c>
      <c r="B127" s="116" t="s">
        <v>20</v>
      </c>
      <c r="C127" s="116">
        <v>3294.126953125</v>
      </c>
      <c r="D127" s="116">
        <v>1.755859375</v>
      </c>
      <c r="E127" s="116">
        <v>5.3331150256208382E-4</v>
      </c>
      <c r="F127" s="116">
        <v>-1.1000030180134068E-2</v>
      </c>
      <c r="G127" s="116" t="s">
        <v>33</v>
      </c>
      <c r="H127" s="116" t="s">
        <v>34</v>
      </c>
    </row>
    <row r="128" spans="1:8" x14ac:dyDescent="0.35">
      <c r="A128" s="117">
        <v>45868</v>
      </c>
      <c r="B128" s="116" t="s">
        <v>20</v>
      </c>
      <c r="C128" s="116">
        <v>3292.37109375</v>
      </c>
      <c r="D128" s="116">
        <v>-36.144775390625</v>
      </c>
      <c r="E128" s="116">
        <v>-1.085912665333244E-2</v>
      </c>
      <c r="F128" s="116">
        <v>-1.1533341682696152E-2</v>
      </c>
      <c r="G128" s="116" t="s">
        <v>33</v>
      </c>
      <c r="H128" s="116" t="s">
        <v>34</v>
      </c>
    </row>
    <row r="129" spans="1:8" x14ac:dyDescent="0.35">
      <c r="A129" s="117">
        <v>45867</v>
      </c>
      <c r="B129" s="116" t="s">
        <v>20</v>
      </c>
      <c r="C129" s="116">
        <v>3328.515869140625</v>
      </c>
      <c r="D129" s="116">
        <v>11.099853515625</v>
      </c>
      <c r="E129" s="116">
        <v>3.3459335408476676E-3</v>
      </c>
      <c r="F129" s="116">
        <v>-6.7421502936371169E-4</v>
      </c>
      <c r="G129" s="116" t="s">
        <v>33</v>
      </c>
      <c r="H129" s="116" t="s">
        <v>34</v>
      </c>
    </row>
    <row r="130" spans="1:8" x14ac:dyDescent="0.35">
      <c r="A130" s="117">
        <v>45866</v>
      </c>
      <c r="B130" s="116" t="s">
        <v>20</v>
      </c>
      <c r="C130" s="116">
        <v>3317.416015625</v>
      </c>
      <c r="D130" s="116">
        <v>-19.93603515625</v>
      </c>
      <c r="E130" s="116">
        <v>-5.9736086732543603E-3</v>
      </c>
      <c r="F130" s="116">
        <v>-4.0201485702113793E-3</v>
      </c>
      <c r="G130" s="116" t="s">
        <v>33</v>
      </c>
      <c r="H130" s="116" t="s">
        <v>34</v>
      </c>
    </row>
    <row r="131" spans="1:8" x14ac:dyDescent="0.35">
      <c r="A131" s="117">
        <v>45865</v>
      </c>
      <c r="B131" s="116" t="s">
        <v>20</v>
      </c>
      <c r="C131" s="116">
        <v>3337.35205078125</v>
      </c>
      <c r="D131" s="116">
        <v>-7.81396484375</v>
      </c>
      <c r="E131" s="116">
        <v>-2.3358974733246329E-3</v>
      </c>
      <c r="F131" s="116">
        <v>1.953460103042981E-3</v>
      </c>
      <c r="G131" s="116" t="s">
        <v>33</v>
      </c>
      <c r="H131" s="116" t="s">
        <v>34</v>
      </c>
    </row>
    <row r="132" spans="1:8" x14ac:dyDescent="0.35">
      <c r="A132" s="117">
        <v>45863</v>
      </c>
      <c r="B132" s="116" t="s">
        <v>20</v>
      </c>
      <c r="C132" s="116">
        <v>3345.166015625</v>
      </c>
      <c r="D132" s="116">
        <v>-25.77880859375</v>
      </c>
      <c r="E132" s="116">
        <v>-7.6473540618465785E-3</v>
      </c>
      <c r="F132" s="116">
        <v>4.2893575763676139E-3</v>
      </c>
      <c r="G132" s="116" t="s">
        <v>33</v>
      </c>
      <c r="H132" s="116" t="s">
        <v>34</v>
      </c>
    </row>
    <row r="133" spans="1:8" x14ac:dyDescent="0.35">
      <c r="A133" s="117">
        <v>45862</v>
      </c>
      <c r="B133" s="116" t="s">
        <v>20</v>
      </c>
      <c r="C133" s="116">
        <v>3370.94482421875</v>
      </c>
      <c r="D133" s="116">
        <v>-19.113037109375</v>
      </c>
      <c r="E133" s="116">
        <v>-5.6379678138848144E-3</v>
      </c>
      <c r="F133" s="116">
        <v>1.1936711638214192E-2</v>
      </c>
      <c r="G133" s="116" t="s">
        <v>33</v>
      </c>
      <c r="H133" s="116" t="s">
        <v>34</v>
      </c>
    </row>
    <row r="134" spans="1:8" x14ac:dyDescent="0.35">
      <c r="A134" s="117">
        <v>45861</v>
      </c>
      <c r="B134" s="116" t="s">
        <v>20</v>
      </c>
      <c r="C134" s="116">
        <v>3390.057861328125</v>
      </c>
      <c r="D134" s="116">
        <v>-31.40185546875</v>
      </c>
      <c r="E134" s="116">
        <v>-9.1779117885240069E-3</v>
      </c>
      <c r="F134" s="116">
        <v>1.7574679452099007E-2</v>
      </c>
      <c r="G134" s="116" t="s">
        <v>33</v>
      </c>
      <c r="H134" s="116" t="s">
        <v>34</v>
      </c>
    </row>
    <row r="135" spans="1:8" x14ac:dyDescent="0.35">
      <c r="A135" s="117">
        <v>45860</v>
      </c>
      <c r="B135" s="116" t="s">
        <v>20</v>
      </c>
      <c r="C135" s="116">
        <v>3421.459716796875</v>
      </c>
      <c r="D135" s="116">
        <v>29.471435546875</v>
      </c>
      <c r="E135" s="116">
        <v>8.6885428554648314E-3</v>
      </c>
      <c r="F135" s="116">
        <v>2.6752591240623014E-2</v>
      </c>
      <c r="G135" s="116" t="s">
        <v>33</v>
      </c>
      <c r="H135" s="116" t="s">
        <v>34</v>
      </c>
    </row>
    <row r="136" spans="1:8" x14ac:dyDescent="0.35">
      <c r="A136" s="117">
        <v>45859</v>
      </c>
      <c r="B136" s="116" t="s">
        <v>20</v>
      </c>
      <c r="C136" s="116">
        <v>3391.98828125</v>
      </c>
      <c r="D136" s="116">
        <v>45.1728515625</v>
      </c>
      <c r="E136" s="116">
        <v>1.3497264044440627E-2</v>
      </c>
      <c r="F136" s="116">
        <v>1.8064048385158182E-2</v>
      </c>
      <c r="G136" s="116" t="s">
        <v>33</v>
      </c>
      <c r="H136" s="116" t="s">
        <v>34</v>
      </c>
    </row>
    <row r="137" spans="1:8" x14ac:dyDescent="0.35">
      <c r="A137" s="117">
        <v>45858</v>
      </c>
      <c r="B137" s="116" t="s">
        <v>20</v>
      </c>
      <c r="C137" s="116">
        <v>3346.8154296875</v>
      </c>
      <c r="D137" s="116">
        <v>-5.039306640625</v>
      </c>
      <c r="E137" s="116">
        <v>-1.5034382564399484E-3</v>
      </c>
      <c r="F137" s="116">
        <v>4.5667843407175557E-3</v>
      </c>
      <c r="G137" s="116" t="s">
        <v>33</v>
      </c>
      <c r="H137" s="116" t="s">
        <v>34</v>
      </c>
    </row>
    <row r="138" spans="1:8" x14ac:dyDescent="0.35">
      <c r="A138" s="117">
        <v>45857</v>
      </c>
      <c r="B138" s="116" t="s">
        <v>20</v>
      </c>
      <c r="C138" s="116">
        <v>3351.854736328125</v>
      </c>
      <c r="D138" s="116">
        <v>2.99951171875</v>
      </c>
      <c r="E138" s="116">
        <v>8.9568270873807698E-4</v>
      </c>
      <c r="F138" s="116">
        <v>6.0702225971575041E-3</v>
      </c>
      <c r="G138" s="116" t="s">
        <v>33</v>
      </c>
      <c r="H138" s="116" t="s">
        <v>34</v>
      </c>
    </row>
    <row r="139" spans="1:8" x14ac:dyDescent="0.35">
      <c r="A139" s="117">
        <v>45856</v>
      </c>
      <c r="B139" s="116" t="s">
        <v>20</v>
      </c>
      <c r="C139" s="116">
        <v>3348.855224609375</v>
      </c>
      <c r="D139" s="116">
        <v>10.104248046875</v>
      </c>
      <c r="E139" s="116">
        <v>3.0263556994232221E-3</v>
      </c>
      <c r="F139" s="116">
        <v>5.1745398884194271E-3</v>
      </c>
      <c r="G139" s="116" t="s">
        <v>33</v>
      </c>
      <c r="H139" s="116" t="s">
        <v>34</v>
      </c>
    </row>
    <row r="140" spans="1:8" x14ac:dyDescent="0.35">
      <c r="A140" s="117">
        <v>45855</v>
      </c>
      <c r="B140" s="116" t="s">
        <v>20</v>
      </c>
      <c r="C140" s="116">
        <v>3338.7509765625</v>
      </c>
      <c r="D140" s="116">
        <v>-6.223876953125</v>
      </c>
      <c r="E140" s="116">
        <v>-1.860664795905298E-3</v>
      </c>
      <c r="F140" s="116">
        <v>2.148184188996205E-3</v>
      </c>
      <c r="G140" s="116" t="s">
        <v>33</v>
      </c>
      <c r="H140" s="116" t="s">
        <v>34</v>
      </c>
    </row>
    <row r="141" spans="1:8" x14ac:dyDescent="0.35">
      <c r="A141" s="117">
        <v>45854</v>
      </c>
      <c r="B141" s="116" t="s">
        <v>20</v>
      </c>
      <c r="C141" s="116">
        <v>3344.974853515625</v>
      </c>
      <c r="D141" s="116">
        <v>13.35595703125</v>
      </c>
      <c r="E141" s="116">
        <v>4.008848984901503E-3</v>
      </c>
      <c r="F141" s="116">
        <v>4.008848984901503E-3</v>
      </c>
      <c r="G141" s="116" t="s">
        <v>33</v>
      </c>
      <c r="H141" s="116" t="s">
        <v>34</v>
      </c>
    </row>
    <row r="142" spans="1:8" x14ac:dyDescent="0.35">
      <c r="A142" s="117">
        <v>45874</v>
      </c>
      <c r="B142" s="116" t="s">
        <v>65</v>
      </c>
      <c r="C142" s="116">
        <v>63.770000457763672</v>
      </c>
      <c r="D142" s="116">
        <v>-9.0000152587890625E-2</v>
      </c>
      <c r="E142" s="116">
        <v>-1.4093352916959567E-3</v>
      </c>
      <c r="F142" s="116">
        <v>2.33158299881846E-2</v>
      </c>
      <c r="G142" s="116" t="s">
        <v>33</v>
      </c>
      <c r="H142" s="116" t="s">
        <v>34</v>
      </c>
    </row>
    <row r="143" spans="1:8" x14ac:dyDescent="0.35">
      <c r="A143" s="117">
        <v>45873</v>
      </c>
      <c r="B143" s="116" t="s">
        <v>65</v>
      </c>
      <c r="C143" s="116">
        <v>63.860000610351563</v>
      </c>
      <c r="D143" s="116">
        <v>-0.529998779296875</v>
      </c>
      <c r="E143" s="116">
        <v>-8.2310729044995368E-3</v>
      </c>
      <c r="F143" s="116">
        <v>2.4725165279880557E-2</v>
      </c>
      <c r="G143" s="116" t="s">
        <v>33</v>
      </c>
      <c r="H143" s="116" t="s">
        <v>34</v>
      </c>
    </row>
    <row r="144" spans="1:8" x14ac:dyDescent="0.35">
      <c r="A144" s="117">
        <v>45872</v>
      </c>
      <c r="B144" s="116" t="s">
        <v>65</v>
      </c>
      <c r="C144" s="116">
        <v>64.389999389648438</v>
      </c>
      <c r="D144" s="116">
        <v>1.000213623046875E-2</v>
      </c>
      <c r="E144" s="116">
        <v>1.5536092974799409E-4</v>
      </c>
      <c r="F144" s="116">
        <v>3.2956238184380093E-2</v>
      </c>
      <c r="G144" s="116" t="s">
        <v>33</v>
      </c>
      <c r="H144" s="116" t="s">
        <v>34</v>
      </c>
    </row>
    <row r="145" spans="1:8" x14ac:dyDescent="0.35">
      <c r="A145" s="117">
        <v>45870</v>
      </c>
      <c r="B145" s="116" t="s">
        <v>65</v>
      </c>
      <c r="C145" s="116">
        <v>64.379997253417969</v>
      </c>
      <c r="D145" s="116">
        <v>-2.2900009155273438</v>
      </c>
      <c r="E145" s="116">
        <v>-3.4348297261451277E-2</v>
      </c>
      <c r="F145" s="116">
        <v>3.2800877254632099E-2</v>
      </c>
      <c r="G145" s="116" t="s">
        <v>33</v>
      </c>
      <c r="H145" s="116" t="s">
        <v>34</v>
      </c>
    </row>
    <row r="146" spans="1:8" x14ac:dyDescent="0.35">
      <c r="A146" s="117">
        <v>45869</v>
      </c>
      <c r="B146" s="116" t="s">
        <v>65</v>
      </c>
      <c r="C146" s="116">
        <v>66.669998168945313</v>
      </c>
      <c r="D146" s="116">
        <v>-8.3300018310546875</v>
      </c>
      <c r="E146" s="116">
        <v>-0.1110666910807292</v>
      </c>
      <c r="F146" s="116">
        <v>6.7149174516083376E-2</v>
      </c>
      <c r="G146" s="116" t="s">
        <v>33</v>
      </c>
      <c r="H146" s="116" t="s">
        <v>34</v>
      </c>
    </row>
    <row r="147" spans="1:8" x14ac:dyDescent="0.35">
      <c r="A147" s="117">
        <v>45828</v>
      </c>
      <c r="B147" s="116" t="s">
        <v>65</v>
      </c>
      <c r="C147" s="116">
        <v>75</v>
      </c>
      <c r="D147" s="116">
        <v>-0.6699981689453125</v>
      </c>
      <c r="E147" s="116">
        <v>-8.8542115125922471E-3</v>
      </c>
      <c r="F147" s="116">
        <v>0.17821586559681257</v>
      </c>
      <c r="G147" s="116" t="s">
        <v>33</v>
      </c>
      <c r="H147" s="116" t="s">
        <v>34</v>
      </c>
    </row>
    <row r="148" spans="1:8" x14ac:dyDescent="0.35">
      <c r="A148" s="117">
        <v>45827</v>
      </c>
      <c r="B148" s="116" t="s">
        <v>65</v>
      </c>
      <c r="C148" s="116">
        <v>75.669998168945313</v>
      </c>
      <c r="D148" s="116">
        <v>0.56999969482421875</v>
      </c>
      <c r="E148" s="116">
        <v>7.589876250405414E-3</v>
      </c>
      <c r="F148" s="116">
        <v>0.18707007710940482</v>
      </c>
      <c r="G148" s="116" t="s">
        <v>33</v>
      </c>
      <c r="H148" s="116" t="s">
        <v>34</v>
      </c>
    </row>
    <row r="149" spans="1:8" x14ac:dyDescent="0.35">
      <c r="A149" s="117">
        <v>45826</v>
      </c>
      <c r="B149" s="116" t="s">
        <v>65</v>
      </c>
      <c r="C149" s="116">
        <v>75.099998474121094</v>
      </c>
      <c r="D149" s="116">
        <v>-0.15000152587890625</v>
      </c>
      <c r="E149" s="116">
        <v>-1.9933757591881207E-3</v>
      </c>
      <c r="F149" s="116">
        <v>0.17948020085899941</v>
      </c>
      <c r="G149" s="116" t="s">
        <v>33</v>
      </c>
      <c r="H149" s="116" t="s">
        <v>34</v>
      </c>
    </row>
    <row r="150" spans="1:8" x14ac:dyDescent="0.35">
      <c r="A150" s="117">
        <v>45825</v>
      </c>
      <c r="B150" s="116" t="s">
        <v>65</v>
      </c>
      <c r="C150" s="116">
        <v>75.25</v>
      </c>
      <c r="D150" s="116">
        <v>3.1800003051757813</v>
      </c>
      <c r="E150" s="116">
        <v>4.4123772979621112E-2</v>
      </c>
      <c r="F150" s="116">
        <v>0.18147357661818753</v>
      </c>
      <c r="G150" s="116" t="s">
        <v>33</v>
      </c>
      <c r="H150" s="116" t="s">
        <v>34</v>
      </c>
    </row>
    <row r="151" spans="1:8" x14ac:dyDescent="0.35">
      <c r="A151" s="117">
        <v>45824</v>
      </c>
      <c r="B151" s="116" t="s">
        <v>65</v>
      </c>
      <c r="C151" s="116">
        <v>72.069999694824219</v>
      </c>
      <c r="D151" s="116">
        <v>-1.660003662109375</v>
      </c>
      <c r="E151" s="116">
        <v>-2.2514628869242603E-2</v>
      </c>
      <c r="F151" s="116">
        <v>0.13734980363856641</v>
      </c>
      <c r="G151" s="116" t="s">
        <v>33</v>
      </c>
      <c r="H151" s="116" t="s">
        <v>34</v>
      </c>
    </row>
    <row r="152" spans="1:8" x14ac:dyDescent="0.35">
      <c r="A152" s="117">
        <v>45823</v>
      </c>
      <c r="B152" s="116" t="s">
        <v>65</v>
      </c>
      <c r="C152" s="116">
        <v>73.730003356933594</v>
      </c>
      <c r="D152" s="116">
        <v>0.5500030517578125</v>
      </c>
      <c r="E152" s="116">
        <v>7.5157563468732924E-3</v>
      </c>
      <c r="F152" s="116">
        <v>0.15986443250780902</v>
      </c>
      <c r="G152" s="116" t="s">
        <v>33</v>
      </c>
      <c r="H152" s="116" t="s">
        <v>34</v>
      </c>
    </row>
    <row r="153" spans="1:8" x14ac:dyDescent="0.35">
      <c r="A153" s="117">
        <v>45821</v>
      </c>
      <c r="B153" s="116" t="s">
        <v>65</v>
      </c>
      <c r="C153" s="116">
        <v>73.180000305175781</v>
      </c>
      <c r="D153" s="116">
        <v>-0.73999786376953125</v>
      </c>
      <c r="E153" s="116">
        <v>-1.0010793859575817E-2</v>
      </c>
      <c r="F153" s="116">
        <v>0.15234867616093573</v>
      </c>
      <c r="G153" s="116" t="s">
        <v>33</v>
      </c>
      <c r="H153" s="116" t="s">
        <v>34</v>
      </c>
    </row>
    <row r="154" spans="1:8" x14ac:dyDescent="0.35">
      <c r="A154" s="117">
        <v>45820</v>
      </c>
      <c r="B154" s="116" t="s">
        <v>65</v>
      </c>
      <c r="C154" s="116">
        <v>73.919998168945313</v>
      </c>
      <c r="D154" s="116">
        <v>6.0099945068359375</v>
      </c>
      <c r="E154" s="116">
        <v>8.8499398950691477E-2</v>
      </c>
      <c r="F154" s="116">
        <v>0.16235947002051154</v>
      </c>
      <c r="G154" s="116" t="s">
        <v>33</v>
      </c>
      <c r="H154" s="116" t="s">
        <v>34</v>
      </c>
    </row>
    <row r="155" spans="1:8" x14ac:dyDescent="0.35">
      <c r="A155" s="117">
        <v>45819</v>
      </c>
      <c r="B155" s="116" t="s">
        <v>65</v>
      </c>
      <c r="C155" s="116">
        <v>67.910003662109375</v>
      </c>
      <c r="D155" s="116">
        <v>2.9500045776367188</v>
      </c>
      <c r="E155" s="116">
        <v>4.5412632684932674E-2</v>
      </c>
      <c r="F155" s="116">
        <v>7.3860071069820066E-2</v>
      </c>
      <c r="G155" s="116" t="s">
        <v>33</v>
      </c>
      <c r="H155" s="116" t="s">
        <v>34</v>
      </c>
    </row>
    <row r="156" spans="1:8" x14ac:dyDescent="0.35">
      <c r="A156" s="117">
        <v>45818</v>
      </c>
      <c r="B156" s="116" t="s">
        <v>65</v>
      </c>
      <c r="C156" s="116">
        <v>64.959999084472656</v>
      </c>
      <c r="D156" s="116">
        <v>-0.44000244140625</v>
      </c>
      <c r="E156" s="116">
        <v>-6.7278659195770807E-3</v>
      </c>
      <c r="F156" s="116">
        <v>2.8447438384887391E-2</v>
      </c>
      <c r="G156" s="116" t="s">
        <v>33</v>
      </c>
      <c r="H156" s="116" t="s">
        <v>34</v>
      </c>
    </row>
    <row r="157" spans="1:8" x14ac:dyDescent="0.35">
      <c r="A157" s="117">
        <v>45817</v>
      </c>
      <c r="B157" s="116" t="s">
        <v>65</v>
      </c>
      <c r="C157" s="116">
        <v>65.400001525878906</v>
      </c>
      <c r="D157" s="116">
        <v>0.84999847412109375</v>
      </c>
      <c r="E157" s="116">
        <v>1.3168062493189137E-2</v>
      </c>
      <c r="F157" s="116">
        <v>3.5175304304464472E-2</v>
      </c>
      <c r="G157" s="116" t="s">
        <v>33</v>
      </c>
      <c r="H157" s="116" t="s">
        <v>34</v>
      </c>
    </row>
    <row r="158" spans="1:8" x14ac:dyDescent="0.35">
      <c r="A158" s="117">
        <v>45816</v>
      </c>
      <c r="B158" s="116" t="s">
        <v>65</v>
      </c>
      <c r="C158" s="116">
        <v>64.550003051757813</v>
      </c>
      <c r="D158" s="116">
        <v>-0.21999359130859375</v>
      </c>
      <c r="E158" s="116">
        <v>-3.396535474919582E-3</v>
      </c>
      <c r="F158" s="116">
        <v>2.2007241811275335E-2</v>
      </c>
      <c r="G158" s="116" t="s">
        <v>33</v>
      </c>
      <c r="H158" s="116" t="s">
        <v>34</v>
      </c>
    </row>
    <row r="159" spans="1:8" x14ac:dyDescent="0.35">
      <c r="A159" s="117">
        <v>45814</v>
      </c>
      <c r="B159" s="116" t="s">
        <v>65</v>
      </c>
      <c r="C159" s="116">
        <v>64.769996643066406</v>
      </c>
      <c r="D159" s="116">
        <v>1.55999755859375</v>
      </c>
      <c r="E159" s="116">
        <v>2.4679601031301956E-2</v>
      </c>
      <c r="F159" s="116">
        <v>2.5403777286194917E-2</v>
      </c>
      <c r="G159" s="116" t="s">
        <v>33</v>
      </c>
      <c r="H159" s="116" t="s">
        <v>34</v>
      </c>
    </row>
    <row r="160" spans="1:8" x14ac:dyDescent="0.35">
      <c r="A160" s="117">
        <v>45813</v>
      </c>
      <c r="B160" s="116" t="s">
        <v>65</v>
      </c>
      <c r="C160" s="116">
        <v>63.209999084472656</v>
      </c>
      <c r="D160" s="116">
        <v>0.61999893188476563</v>
      </c>
      <c r="E160" s="116">
        <v>9.90571865111467E-3</v>
      </c>
      <c r="F160" s="116">
        <v>7.2417625489296089E-4</v>
      </c>
      <c r="G160" s="116" t="s">
        <v>33</v>
      </c>
      <c r="H160" s="116" t="s">
        <v>34</v>
      </c>
    </row>
    <row r="161" spans="1:8" x14ac:dyDescent="0.35">
      <c r="A161" s="117">
        <v>45812</v>
      </c>
      <c r="B161" s="116" t="s">
        <v>65</v>
      </c>
      <c r="C161" s="116">
        <v>62.590000152587891</v>
      </c>
      <c r="D161" s="116">
        <v>-0.57999801635742188</v>
      </c>
      <c r="E161" s="116">
        <v>-9.1815423962217091E-3</v>
      </c>
      <c r="F161" s="116">
        <v>-9.1815423962217091E-3</v>
      </c>
      <c r="G161" s="116" t="s">
        <v>33</v>
      </c>
      <c r="H161" s="116" t="s">
        <v>34</v>
      </c>
    </row>
    <row r="162" spans="1:8" x14ac:dyDescent="0.35">
      <c r="A162" s="117">
        <v>45874</v>
      </c>
      <c r="B162" s="116" t="s">
        <v>26</v>
      </c>
      <c r="C162" s="116">
        <v>98.903439374863382</v>
      </c>
      <c r="D162" s="116">
        <v>0.25041845185339184</v>
      </c>
      <c r="E162" s="116">
        <v>2.5383759109498527E-3</v>
      </c>
      <c r="F162" s="116">
        <v>3.3220628309346134E-3</v>
      </c>
      <c r="G162" s="116" t="s">
        <v>36</v>
      </c>
      <c r="H162" s="116" t="s">
        <v>34</v>
      </c>
    </row>
    <row r="163" spans="1:8" x14ac:dyDescent="0.35">
      <c r="A163" s="117">
        <v>45873</v>
      </c>
      <c r="B163" s="116" t="s">
        <v>26</v>
      </c>
      <c r="C163" s="116">
        <v>98.65302092300999</v>
      </c>
      <c r="D163" s="116">
        <v>-1.2950649733369346E-2</v>
      </c>
      <c r="E163" s="116">
        <v>-1.3125750982767581E-4</v>
      </c>
      <c r="F163" s="116">
        <v>7.836869199847607E-4</v>
      </c>
      <c r="G163" s="116" t="s">
        <v>36</v>
      </c>
      <c r="H163" s="116" t="s">
        <v>34</v>
      </c>
    </row>
    <row r="164" spans="1:8" x14ac:dyDescent="0.35">
      <c r="A164" s="117">
        <v>45872</v>
      </c>
      <c r="B164" s="116" t="s">
        <v>26</v>
      </c>
      <c r="C164" s="116">
        <v>98.665971572743359</v>
      </c>
      <c r="D164" s="116">
        <v>-1.7549589587275705E-3</v>
      </c>
      <c r="E164" s="116">
        <v>-1.7786555142396132E-5</v>
      </c>
      <c r="F164" s="116">
        <v>9.1494442981243651E-4</v>
      </c>
      <c r="G164" s="116" t="s">
        <v>36</v>
      </c>
      <c r="H164" s="116" t="s">
        <v>34</v>
      </c>
    </row>
    <row r="165" spans="1:8" x14ac:dyDescent="0.35">
      <c r="A165" s="117">
        <v>45871</v>
      </c>
      <c r="B165" s="116" t="s">
        <v>26</v>
      </c>
      <c r="C165" s="116">
        <v>98.667726531702087</v>
      </c>
      <c r="D165" s="116">
        <v>2.3677018477513911E-2</v>
      </c>
      <c r="E165" s="116">
        <v>2.4002480224960543E-4</v>
      </c>
      <c r="F165" s="116">
        <v>9.3273098495483264E-4</v>
      </c>
      <c r="G165" s="116" t="s">
        <v>36</v>
      </c>
      <c r="H165" s="116" t="s">
        <v>34</v>
      </c>
    </row>
    <row r="166" spans="1:8" x14ac:dyDescent="0.35">
      <c r="A166" s="117">
        <v>45870</v>
      </c>
      <c r="B166" s="116" t="s">
        <v>26</v>
      </c>
      <c r="C166" s="116">
        <v>98.644049513224573</v>
      </c>
      <c r="D166" s="116">
        <v>-1.3818785372441482</v>
      </c>
      <c r="E166" s="116">
        <v>-1.3815203359542116E-2</v>
      </c>
      <c r="F166" s="116">
        <v>6.9270618270522721E-4</v>
      </c>
      <c r="G166" s="116" t="s">
        <v>36</v>
      </c>
      <c r="H166" s="116" t="s">
        <v>34</v>
      </c>
    </row>
    <row r="167" spans="1:8" x14ac:dyDescent="0.35">
      <c r="A167" s="117">
        <v>45869</v>
      </c>
      <c r="B167" s="116" t="s">
        <v>26</v>
      </c>
      <c r="C167" s="116">
        <v>100.02592805046872</v>
      </c>
      <c r="D167" s="116">
        <v>0.22268163804318419</v>
      </c>
      <c r="E167" s="116">
        <v>2.2312063589893238E-3</v>
      </c>
      <c r="F167" s="116">
        <v>1.4507909542247344E-2</v>
      </c>
      <c r="G167" s="116" t="s">
        <v>36</v>
      </c>
      <c r="H167" s="116" t="s">
        <v>34</v>
      </c>
    </row>
    <row r="168" spans="1:8" x14ac:dyDescent="0.35">
      <c r="A168" s="117">
        <v>45868</v>
      </c>
      <c r="B168" s="116" t="s">
        <v>26</v>
      </c>
      <c r="C168" s="116">
        <v>99.803246412425537</v>
      </c>
      <c r="D168" s="116">
        <v>0.92744628894679693</v>
      </c>
      <c r="E168" s="116">
        <v>9.3799118468682607E-3</v>
      </c>
      <c r="F168" s="116">
        <v>1.227670318325802E-2</v>
      </c>
      <c r="G168" s="116" t="s">
        <v>36</v>
      </c>
      <c r="H168" s="116" t="s">
        <v>34</v>
      </c>
    </row>
    <row r="169" spans="1:8" x14ac:dyDescent="0.35">
      <c r="A169" s="117">
        <v>45867</v>
      </c>
      <c r="B169" s="116" t="s">
        <v>26</v>
      </c>
      <c r="C169" s="116">
        <v>98.87580012347874</v>
      </c>
      <c r="D169" s="116">
        <v>0.26883459605176085</v>
      </c>
      <c r="E169" s="116">
        <v>2.7263246020585719E-3</v>
      </c>
      <c r="F169" s="116">
        <v>2.8967913363897591E-3</v>
      </c>
      <c r="G169" s="116" t="s">
        <v>36</v>
      </c>
      <c r="H169" s="116" t="s">
        <v>34</v>
      </c>
    </row>
    <row r="170" spans="1:8" x14ac:dyDescent="0.35">
      <c r="A170" s="117">
        <v>45866</v>
      </c>
      <c r="B170" s="116" t="s">
        <v>26</v>
      </c>
      <c r="C170" s="116">
        <v>98.606965527426979</v>
      </c>
      <c r="D170" s="116">
        <v>2.8720248475138987E-2</v>
      </c>
      <c r="E170" s="116">
        <v>2.9134469165947863E-4</v>
      </c>
      <c r="F170" s="116">
        <v>1.704667343311872E-4</v>
      </c>
      <c r="G170" s="116" t="s">
        <v>36</v>
      </c>
      <c r="H170" s="116" t="s">
        <v>34</v>
      </c>
    </row>
    <row r="171" spans="1:8" x14ac:dyDescent="0.35">
      <c r="A171" s="117">
        <v>45865</v>
      </c>
      <c r="B171" s="116" t="s">
        <v>26</v>
      </c>
      <c r="C171" s="116">
        <v>98.57824527895184</v>
      </c>
      <c r="D171" s="116">
        <v>0.97277733449413972</v>
      </c>
      <c r="E171" s="116">
        <v>9.9664225271447471E-3</v>
      </c>
      <c r="F171" s="116">
        <v>-1.2087795732829143E-4</v>
      </c>
      <c r="G171" s="116" t="s">
        <v>36</v>
      </c>
      <c r="H171" s="116" t="s">
        <v>34</v>
      </c>
    </row>
    <row r="172" spans="1:8" x14ac:dyDescent="0.35">
      <c r="A172" s="117">
        <v>45863</v>
      </c>
      <c r="B172" s="116" t="s">
        <v>26</v>
      </c>
      <c r="C172" s="116">
        <v>97.6054679444577</v>
      </c>
      <c r="D172" s="116">
        <v>0.1463406760134518</v>
      </c>
      <c r="E172" s="116">
        <v>1.5015594753928774E-3</v>
      </c>
      <c r="F172" s="116">
        <v>-1.0087300484473039E-2</v>
      </c>
      <c r="G172" s="116" t="s">
        <v>36</v>
      </c>
      <c r="H172" s="116" t="s">
        <v>34</v>
      </c>
    </row>
    <row r="173" spans="1:8" x14ac:dyDescent="0.35">
      <c r="A173" s="117">
        <v>45862</v>
      </c>
      <c r="B173" s="116" t="s">
        <v>26</v>
      </c>
      <c r="C173" s="116">
        <v>97.459127268444249</v>
      </c>
      <c r="D173" s="116">
        <v>0.27704963871622112</v>
      </c>
      <c r="E173" s="116">
        <v>2.8508305798091715E-3</v>
      </c>
      <c r="F173" s="116">
        <v>-1.1588859959865916E-2</v>
      </c>
      <c r="G173" s="116" t="s">
        <v>36</v>
      </c>
      <c r="H173" s="116" t="s">
        <v>34</v>
      </c>
    </row>
    <row r="174" spans="1:8" x14ac:dyDescent="0.35">
      <c r="A174" s="117">
        <v>45861</v>
      </c>
      <c r="B174" s="116" t="s">
        <v>26</v>
      </c>
      <c r="C174" s="116">
        <v>97.182077629728028</v>
      </c>
      <c r="D174" s="116">
        <v>-0.19312060636457318</v>
      </c>
      <c r="E174" s="116">
        <v>-1.9832627800802083E-3</v>
      </c>
      <c r="F174" s="116">
        <v>-1.4439690539675087E-2</v>
      </c>
      <c r="G174" s="116" t="s">
        <v>36</v>
      </c>
      <c r="H174" s="116" t="s">
        <v>34</v>
      </c>
    </row>
    <row r="175" spans="1:8" x14ac:dyDescent="0.35">
      <c r="A175" s="117">
        <v>45860</v>
      </c>
      <c r="B175" s="116" t="s">
        <v>26</v>
      </c>
      <c r="C175" s="116">
        <v>97.375198236092601</v>
      </c>
      <c r="D175" s="116">
        <v>-0.46064031118699234</v>
      </c>
      <c r="E175" s="116">
        <v>-4.7082982885089386E-3</v>
      </c>
      <c r="F175" s="116">
        <v>-1.2456427759594879E-2</v>
      </c>
      <c r="G175" s="116" t="s">
        <v>36</v>
      </c>
      <c r="H175" s="116" t="s">
        <v>34</v>
      </c>
    </row>
    <row r="176" spans="1:8" x14ac:dyDescent="0.35">
      <c r="A176" s="117">
        <v>45859</v>
      </c>
      <c r="B176" s="116" t="s">
        <v>26</v>
      </c>
      <c r="C176" s="116">
        <v>97.835838547279593</v>
      </c>
      <c r="D176" s="116">
        <v>-0.1003984243963032</v>
      </c>
      <c r="E176" s="116">
        <v>-1.0251407191124162E-3</v>
      </c>
      <c r="F176" s="116">
        <v>-7.7481294710859405E-3</v>
      </c>
      <c r="G176" s="116" t="s">
        <v>36</v>
      </c>
      <c r="H176" s="116" t="s">
        <v>34</v>
      </c>
    </row>
    <row r="177" spans="1:8" x14ac:dyDescent="0.35">
      <c r="A177" s="117">
        <v>45858</v>
      </c>
      <c r="B177" s="116" t="s">
        <v>26</v>
      </c>
      <c r="C177" s="116">
        <v>97.936236971675896</v>
      </c>
      <c r="D177" s="116">
        <v>1.3823322276010686E-2</v>
      </c>
      <c r="E177" s="116">
        <v>1.4116606975700385E-4</v>
      </c>
      <c r="F177" s="116">
        <v>-6.7229887519735243E-3</v>
      </c>
      <c r="G177" s="116" t="s">
        <v>36</v>
      </c>
      <c r="H177" s="116" t="s">
        <v>34</v>
      </c>
    </row>
    <row r="178" spans="1:8" x14ac:dyDescent="0.35">
      <c r="A178" s="117">
        <v>45857</v>
      </c>
      <c r="B178" s="116" t="s">
        <v>26</v>
      </c>
      <c r="C178" s="116">
        <v>97.922413649399886</v>
      </c>
      <c r="D178" s="116">
        <v>-0.5468593984653296</v>
      </c>
      <c r="E178" s="116">
        <v>-5.5536045056360228E-3</v>
      </c>
      <c r="F178" s="116">
        <v>-6.8641548217305282E-3</v>
      </c>
      <c r="G178" s="116" t="s">
        <v>36</v>
      </c>
      <c r="H178" s="116" t="s">
        <v>34</v>
      </c>
    </row>
    <row r="179" spans="1:8" x14ac:dyDescent="0.35">
      <c r="A179" s="117">
        <v>45856</v>
      </c>
      <c r="B179" s="116" t="s">
        <v>26</v>
      </c>
      <c r="C179" s="116">
        <v>98.469273047865215</v>
      </c>
      <c r="D179" s="116">
        <v>-4.4358095515377727E-3</v>
      </c>
      <c r="E179" s="116">
        <v>-4.50456228673346E-5</v>
      </c>
      <c r="F179" s="116">
        <v>-1.3105503160945053E-3</v>
      </c>
      <c r="G179" s="116" t="s">
        <v>36</v>
      </c>
      <c r="H179" s="116" t="s">
        <v>34</v>
      </c>
    </row>
    <row r="180" spans="1:8" x14ac:dyDescent="0.35">
      <c r="A180" s="117">
        <v>45855</v>
      </c>
      <c r="B180" s="116" t="s">
        <v>26</v>
      </c>
      <c r="C180" s="116">
        <v>98.473708857416753</v>
      </c>
      <c r="D180" s="116">
        <v>0.17669966691842376</v>
      </c>
      <c r="E180" s="116">
        <v>1.7976097988492423E-3</v>
      </c>
      <c r="F180" s="116">
        <v>-1.2655046932271707E-3</v>
      </c>
      <c r="G180" s="116" t="s">
        <v>36</v>
      </c>
      <c r="H180" s="116" t="s">
        <v>34</v>
      </c>
    </row>
    <row r="181" spans="1:8" x14ac:dyDescent="0.35">
      <c r="A181" s="117">
        <v>45854</v>
      </c>
      <c r="B181" s="116" t="s">
        <v>26</v>
      </c>
      <c r="C181" s="116">
        <v>98.297009190498329</v>
      </c>
      <c r="D181" s="116">
        <v>-0.30202011557209119</v>
      </c>
      <c r="E181" s="116">
        <v>-3.0631144920764131E-3</v>
      </c>
      <c r="F181" s="116">
        <v>-3.0631144920764131E-3</v>
      </c>
      <c r="G181" s="116" t="s">
        <v>36</v>
      </c>
      <c r="H181" s="116"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8h30-report</vt:lpstr>
      <vt:lpstr>8h45-report</vt:lpstr>
      <vt:lpstr>daily_8h45_nntd</vt:lpstr>
      <vt:lpstr>daily_8h45_itd</vt:lpstr>
      <vt:lpstr>daily_8h45_nearest</vt:lpstr>
      <vt:lpstr>14h00-report</vt:lpstr>
      <vt:lpstr>daily_8h45_comment</vt:lpstr>
      <vt:lpstr>daily_8h30_nhtm</vt:lpstr>
      <vt:lpstr>daily_8h30_time</vt:lpstr>
      <vt:lpstr>daily_8h30_omo</vt:lpstr>
      <vt:lpstr>daily_8h30_mm</vt:lpstr>
      <vt:lpstr>daily_8h30_news</vt:lpstr>
      <vt:lpstr>daily_8h30_data</vt:lpstr>
      <vt:lpstr>'14h00-report'!Print_Area</vt:lpstr>
      <vt:lpstr>'8h30-report'!Print_Area</vt:lpstr>
      <vt:lpstr>'8h45-report'!Print_Area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2025-08-05T10:33:15Z</cp:lastPrinted>
  <dcterms:created xsi:type="dcterms:W3CDTF">2015-06-05T18:17:20Z</dcterms:created>
  <dcterms:modified xsi:type="dcterms:W3CDTF">2025-08-05T10:35:00Z</dcterms:modified>
</cp:coreProperties>
</file>