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cro\Documents\GitHub\SpaceSilkRoad\"/>
    </mc:Choice>
  </mc:AlternateContent>
  <xr:revisionPtr revIDLastSave="0" documentId="13_ncr:1_{542C63C7-05E4-4796-B40E-8B88DFCB1C90}" xr6:coauthVersionLast="47" xr6:coauthVersionMax="47" xr10:uidLastSave="{00000000-0000-0000-0000-000000000000}"/>
  <bookViews>
    <workbookView xWindow="11520" yWindow="0" windowWidth="11520" windowHeight="12360" xr2:uid="{FE6147E9-4C08-4731-8172-3588D38A64DF}"/>
  </bookViews>
  <sheets>
    <sheet name="agency_budgets" sheetId="1" r:id="rId1"/>
    <sheet name="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8" i="1" l="1"/>
  <c r="J98" i="1" s="1"/>
  <c r="I99" i="1"/>
  <c r="J99" i="1" s="1"/>
  <c r="I100" i="1"/>
  <c r="J100" i="1" s="1"/>
  <c r="I97" i="1"/>
  <c r="J97" i="1" s="1"/>
  <c r="I101" i="1"/>
  <c r="J101" i="1" s="1"/>
  <c r="I29" i="1"/>
  <c r="J29" i="1" s="1"/>
  <c r="I2" i="1"/>
  <c r="J2" i="1" s="1"/>
  <c r="I3" i="1"/>
  <c r="J3" i="1" s="1"/>
  <c r="I4" i="1"/>
  <c r="J4" i="1" s="1"/>
  <c r="I5" i="1"/>
  <c r="J5" i="1" s="1"/>
  <c r="I6" i="1"/>
  <c r="J6" i="1" s="1"/>
  <c r="I8" i="1"/>
  <c r="J8" i="1" s="1"/>
  <c r="I9" i="1"/>
  <c r="J9" i="1" s="1"/>
  <c r="I10" i="1"/>
  <c r="J10" i="1" s="1"/>
  <c r="I11" i="1"/>
  <c r="J11" i="1" s="1"/>
  <c r="I13" i="1"/>
  <c r="J13" i="1" s="1"/>
  <c r="I14" i="1"/>
  <c r="J14" i="1" s="1"/>
  <c r="I15" i="1"/>
  <c r="J15" i="1" s="1"/>
  <c r="I16" i="1"/>
  <c r="J16" i="1" s="1"/>
  <c r="I17" i="1"/>
  <c r="J17" i="1" s="1"/>
  <c r="I19" i="1"/>
  <c r="J19" i="1" s="1"/>
  <c r="I26" i="1"/>
  <c r="J26" i="1" s="1"/>
  <c r="I27" i="1"/>
  <c r="J27" i="1" s="1"/>
  <c r="I28" i="1"/>
  <c r="J28" i="1" s="1"/>
  <c r="I31" i="1"/>
  <c r="J31" i="1" s="1"/>
  <c r="I32" i="1"/>
  <c r="J32" i="1" s="1"/>
  <c r="I33" i="1"/>
  <c r="J33" i="1" s="1"/>
  <c r="I34" i="1"/>
  <c r="J34" i="1" s="1"/>
  <c r="I38" i="1"/>
  <c r="J38" i="1" s="1"/>
  <c r="I39" i="1"/>
  <c r="J39" i="1" s="1"/>
  <c r="I40" i="1"/>
  <c r="J40" i="1" s="1"/>
  <c r="I41" i="1"/>
  <c r="J41" i="1" s="1"/>
  <c r="I42" i="1"/>
  <c r="J42" i="1" s="1"/>
  <c r="I44" i="1"/>
  <c r="J44" i="1" s="1"/>
  <c r="I45" i="1"/>
  <c r="J45" i="1" s="1"/>
  <c r="I47" i="1"/>
  <c r="J47" i="1" s="1"/>
  <c r="I50" i="1"/>
  <c r="J50" i="1" s="1"/>
  <c r="I51" i="1"/>
  <c r="J51" i="1" s="1"/>
  <c r="I52" i="1"/>
  <c r="J52" i="1" s="1"/>
  <c r="I53" i="1"/>
  <c r="J53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5" i="1"/>
  <c r="J65" i="1" s="1"/>
  <c r="I70" i="1"/>
  <c r="J70" i="1" s="1"/>
  <c r="I77" i="1"/>
  <c r="J77" i="1" s="1"/>
  <c r="I91" i="1"/>
  <c r="J91" i="1" s="1"/>
  <c r="I95" i="1"/>
  <c r="J95" i="1" s="1"/>
  <c r="I96" i="1"/>
  <c r="J96" i="1" s="1"/>
  <c r="I7" i="1"/>
  <c r="J7" i="1" s="1"/>
  <c r="I18" i="1"/>
  <c r="J18" i="1" s="1"/>
  <c r="I20" i="1"/>
  <c r="J20" i="1" s="1"/>
  <c r="I21" i="1"/>
  <c r="J21" i="1" s="1"/>
  <c r="I25" i="1"/>
  <c r="J25" i="1" s="1"/>
  <c r="I36" i="1"/>
  <c r="J36" i="1" s="1"/>
  <c r="I48" i="1"/>
  <c r="J48" i="1" s="1"/>
  <c r="I62" i="1"/>
  <c r="J62" i="1" s="1"/>
  <c r="I63" i="1"/>
  <c r="J63" i="1" s="1"/>
  <c r="I64" i="1"/>
  <c r="J64" i="1" s="1"/>
  <c r="I66" i="1"/>
  <c r="J66" i="1" s="1"/>
  <c r="I67" i="1"/>
  <c r="J67" i="1" s="1"/>
  <c r="I69" i="1"/>
  <c r="J69" i="1" s="1"/>
  <c r="I71" i="1"/>
  <c r="J71" i="1" s="1"/>
  <c r="I72" i="1"/>
  <c r="J72" i="1" s="1"/>
  <c r="I73" i="1"/>
  <c r="J73" i="1" s="1"/>
  <c r="I74" i="1"/>
  <c r="J74" i="1" s="1"/>
  <c r="I76" i="1"/>
  <c r="J76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6" i="1"/>
  <c r="J86" i="1" s="1"/>
  <c r="I87" i="1"/>
  <c r="J87" i="1" s="1"/>
  <c r="I88" i="1"/>
  <c r="J88" i="1" s="1"/>
  <c r="I90" i="1"/>
  <c r="J90" i="1" s="1"/>
  <c r="I92" i="1"/>
  <c r="J92" i="1" s="1"/>
  <c r="I93" i="1"/>
  <c r="J93" i="1" s="1"/>
  <c r="I94" i="1"/>
  <c r="J94" i="1" s="1"/>
  <c r="I35" i="1"/>
  <c r="J35" i="1" s="1"/>
  <c r="I24" i="1"/>
  <c r="J24" i="1" s="1"/>
  <c r="I75" i="1"/>
  <c r="J75" i="1" s="1"/>
  <c r="I30" i="1"/>
  <c r="J30" i="1" s="1"/>
  <c r="I54" i="1"/>
  <c r="J54" i="1" s="1"/>
  <c r="I46" i="1"/>
  <c r="J46" i="1" s="1"/>
  <c r="I78" i="1"/>
  <c r="J78" i="1" s="1"/>
  <c r="I12" i="1"/>
  <c r="J12" i="1" s="1"/>
  <c r="I85" i="1"/>
  <c r="J85" i="1" s="1"/>
  <c r="I68" i="1"/>
  <c r="J68" i="1" s="1"/>
  <c r="I61" i="1"/>
  <c r="J61" i="1" s="1"/>
  <c r="I23" i="1"/>
  <c r="J23" i="1" s="1"/>
  <c r="I22" i="1"/>
  <c r="J22" i="1" s="1"/>
  <c r="D49" i="1"/>
  <c r="I49" i="1" s="1"/>
  <c r="D89" i="1"/>
  <c r="I89" i="1" s="1"/>
  <c r="D37" i="1"/>
  <c r="I37" i="1" s="1"/>
  <c r="D43" i="1"/>
  <c r="I43" i="1" s="1"/>
  <c r="J43" i="1" l="1"/>
  <c r="J37" i="1"/>
  <c r="J89" i="1"/>
  <c r="J49" i="1"/>
</calcChain>
</file>

<file path=xl/sharedStrings.xml><?xml version="1.0" encoding="utf-8"?>
<sst xmlns="http://schemas.openxmlformats.org/spreadsheetml/2006/main" count="333" uniqueCount="226">
  <si>
    <t>Organization</t>
  </si>
  <si>
    <t>Country</t>
  </si>
  <si>
    <t>GDP</t>
  </si>
  <si>
    <t>JAXA</t>
  </si>
  <si>
    <t>Roscosmos</t>
  </si>
  <si>
    <t>ISRO</t>
  </si>
  <si>
    <t>CSA</t>
  </si>
  <si>
    <t>EGSA</t>
  </si>
  <si>
    <t>AEB</t>
  </si>
  <si>
    <t>NASRDA</t>
  </si>
  <si>
    <t>CONAE</t>
  </si>
  <si>
    <t>GDP/capita</t>
  </si>
  <si>
    <t>PhilSA</t>
  </si>
  <si>
    <t>KARI</t>
  </si>
  <si>
    <t>ZINGSA (2021)</t>
  </si>
  <si>
    <t>ZINGSA (2020)</t>
  </si>
  <si>
    <t>UAESA</t>
  </si>
  <si>
    <t>STGI (2021)</t>
  </si>
  <si>
    <t>STGI (2020)</t>
  </si>
  <si>
    <t>KazCosmos</t>
  </si>
  <si>
    <t>Source(s)</t>
  </si>
  <si>
    <t>https://www.gharysh.kz/sayten2022/okompanii/aboutcompanyru_kckq/</t>
  </si>
  <si>
    <t>Budget/GDP %</t>
  </si>
  <si>
    <t>Budget/capita (USD)</t>
  </si>
  <si>
    <t>Year of data</t>
  </si>
  <si>
    <t>SPARRSO</t>
  </si>
  <si>
    <t>http://www.sparrso.gov.bd/sites/default/files/files/sparrso.portal.gov.bd/annual_reports/56176830_0758_4979_a085_993483e578e9/2022-03-09-08-50-0ce19c44d9d26f395ad29ae79f949fd3.pdf</t>
  </si>
  <si>
    <t>ASAL</t>
  </si>
  <si>
    <t>Comments</t>
  </si>
  <si>
    <t>Did not find budget figures</t>
  </si>
  <si>
    <t>GGPEN</t>
  </si>
  <si>
    <t>Tentative budget figures</t>
  </si>
  <si>
    <t>ArmCosmos</t>
  </si>
  <si>
    <t>State corporation</t>
  </si>
  <si>
    <t>Private agency: commerical // annual budget figure not found</t>
  </si>
  <si>
    <t>Azercosmos</t>
  </si>
  <si>
    <t>Private agency: commercial</t>
  </si>
  <si>
    <t>NSSA</t>
  </si>
  <si>
    <t>BSA</t>
  </si>
  <si>
    <t>ABE</t>
  </si>
  <si>
    <t>Not finding annual numbers</t>
  </si>
  <si>
    <t>BASA</t>
  </si>
  <si>
    <t>Camspace</t>
  </si>
  <si>
    <t>CNES</t>
  </si>
  <si>
    <t>AGEOS</t>
  </si>
  <si>
    <t>DLR</t>
  </si>
  <si>
    <t>GhSA</t>
  </si>
  <si>
    <t>INASA</t>
  </si>
  <si>
    <t>Recently reorganized into INASA</t>
  </si>
  <si>
    <t>Iranian Space Agency</t>
  </si>
  <si>
    <t>ISA</t>
  </si>
  <si>
    <t>ASI</t>
  </si>
  <si>
    <t>In process of establishment</t>
  </si>
  <si>
    <t>http://www.parliament.go.ke/sites/default/files/2022-03/Report%20of%20the%20Auditor-General%20and%20Financial%20Statements%20on%20Kenya%20Space%20Agency%20for%20the%20year%20ended%2030%20June%2C%202021.pdf</t>
  </si>
  <si>
    <t>Kenya Space Agency</t>
  </si>
  <si>
    <t>LCRSSS</t>
  </si>
  <si>
    <t>*unclear if still active</t>
  </si>
  <si>
    <t>est. 2023</t>
  </si>
  <si>
    <t>Luxembourg Space Agency</t>
  </si>
  <si>
    <t>ESA member</t>
  </si>
  <si>
    <t>MYSA</t>
  </si>
  <si>
    <t>EuroConsult est., military+civil (2021)</t>
  </si>
  <si>
    <t>https://www.euroconsult-ec.com/press-release/government-space-budgets-driven-by-space-exploration-and-militarization-hit-record-92-billion-investment-in-2021-despite-covid-with-1-trillion-forecast-over-the-decade/</t>
  </si>
  <si>
    <t>EuroConsult site:</t>
  </si>
  <si>
    <t>Soviet former</t>
  </si>
  <si>
    <t>AEM</t>
  </si>
  <si>
    <t>Office of Space Affairs (Monaco)</t>
  </si>
  <si>
    <t>CRTS</t>
  </si>
  <si>
    <t>NSO</t>
  </si>
  <si>
    <t>https://www.tweedekamer.nl/kamerstukken/detail?id=2019Z12519&amp;did=2019D25891</t>
  </si>
  <si>
    <t>NZSA</t>
  </si>
  <si>
    <t>ESA</t>
  </si>
  <si>
    <t>European Union</t>
  </si>
  <si>
    <t>National Ministry for Extraterrestrial Space Affairs, The Moon, and Other Celestial Bodies</t>
  </si>
  <si>
    <t>National Aerospace Development Organization (DPRK)</t>
  </si>
  <si>
    <t>NOSA</t>
  </si>
  <si>
    <t>https://www.romsenter.no/eng/About/More-about-the-Norwegian-Space-Agency</t>
  </si>
  <si>
    <t>NASA*</t>
  </si>
  <si>
    <t>CNSA*</t>
  </si>
  <si>
    <t>Australian Space Agency*</t>
  </si>
  <si>
    <t>ALR</t>
  </si>
  <si>
    <t>Ministry of National Defense (Chile)*</t>
  </si>
  <si>
    <t>https://www.ffg.at/en/content/aeronautics-and-space-agency-0</t>
  </si>
  <si>
    <t>Can't find budget</t>
  </si>
  <si>
    <t>Dissolved into military affairs c. 2014</t>
  </si>
  <si>
    <t>CCE</t>
  </si>
  <si>
    <t>Colombia</t>
  </si>
  <si>
    <t>ACS</t>
  </si>
  <si>
    <t>Costa Rica</t>
  </si>
  <si>
    <t>EXA</t>
  </si>
  <si>
    <t>Ecuador</t>
  </si>
  <si>
    <t>Hungary</t>
  </si>
  <si>
    <t>HSO</t>
  </si>
  <si>
    <t>est. from 2021-2030 plan</t>
  </si>
  <si>
    <t>Lithuania</t>
  </si>
  <si>
    <t>LSA</t>
  </si>
  <si>
    <t>Pakistan</t>
  </si>
  <si>
    <t>SUPARCO</t>
  </si>
  <si>
    <t>Paraguay</t>
  </si>
  <si>
    <t>AEP</t>
  </si>
  <si>
    <t>Peru</t>
  </si>
  <si>
    <t>Poland</t>
  </si>
  <si>
    <t>Portugal</t>
  </si>
  <si>
    <t>Romania</t>
  </si>
  <si>
    <t>Rwanda</t>
  </si>
  <si>
    <t>Saudi Arabia</t>
  </si>
  <si>
    <t>CONIDA</t>
  </si>
  <si>
    <t>POLSA</t>
  </si>
  <si>
    <t>Portugal Space</t>
  </si>
  <si>
    <t>ROSA</t>
  </si>
  <si>
    <t>Rwanda Space Agency</t>
  </si>
  <si>
    <t>SSC</t>
  </si>
  <si>
    <t>Singapore</t>
  </si>
  <si>
    <t>Singapore Space and Technology Ltd</t>
  </si>
  <si>
    <t>Slovak Space Office</t>
  </si>
  <si>
    <t>Slovakia</t>
  </si>
  <si>
    <t>South Africa</t>
  </si>
  <si>
    <t>SANSA</t>
  </si>
  <si>
    <t>Sudan</t>
  </si>
  <si>
    <t>RSA</t>
  </si>
  <si>
    <t>Sweden</t>
  </si>
  <si>
    <t>SNSA</t>
  </si>
  <si>
    <t>Switzerland</t>
  </si>
  <si>
    <t>Swiss Space Office</t>
  </si>
  <si>
    <t>Syrian Space Agency</t>
  </si>
  <si>
    <t>Syria</t>
  </si>
  <si>
    <t>NSPO</t>
  </si>
  <si>
    <t>Taiwan</t>
  </si>
  <si>
    <t>GISTDA</t>
  </si>
  <si>
    <t>Thailand</t>
  </si>
  <si>
    <t>TUA</t>
  </si>
  <si>
    <t>Turkey</t>
  </si>
  <si>
    <t>TNSA</t>
  </si>
  <si>
    <t>Turkmenistan</t>
  </si>
  <si>
    <t>SSAU</t>
  </si>
  <si>
    <t>Ukraine</t>
  </si>
  <si>
    <t>UKSA</t>
  </si>
  <si>
    <t>United Kingdom</t>
  </si>
  <si>
    <t>Uzbekspace</t>
  </si>
  <si>
    <t>Uzbekistan</t>
  </si>
  <si>
    <t>ABAE</t>
  </si>
  <si>
    <t>Venezuela</t>
  </si>
  <si>
    <t>VNSC</t>
  </si>
  <si>
    <t>Vietnam</t>
  </si>
  <si>
    <t>Greece</t>
  </si>
  <si>
    <t>Denmark</t>
  </si>
  <si>
    <t>Slovenia</t>
  </si>
  <si>
    <t>Finland</t>
  </si>
  <si>
    <t>Burma</t>
  </si>
  <si>
    <t>Laos</t>
  </si>
  <si>
    <t>Spain</t>
  </si>
  <si>
    <t>Belgium</t>
  </si>
  <si>
    <t>Tunisia</t>
  </si>
  <si>
    <t>Qatar</t>
  </si>
  <si>
    <t>Oman</t>
  </si>
  <si>
    <t>Czechia</t>
  </si>
  <si>
    <t>Space in Africa est. (2020)</t>
  </si>
  <si>
    <t>Croatia</t>
  </si>
  <si>
    <t>Annual Budget, self-est.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</si>
  <si>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</si>
  <si>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</si>
  <si>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</si>
  <si>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</si>
  <si>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</si>
  <si>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</si>
  <si>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</si>
  <si>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</si>
  <si>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</si>
  <si>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</si>
  <si>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Bolivia</t>
  </si>
  <si>
    <t>Brazil</t>
  </si>
  <si>
    <t>Bulgaria</t>
  </si>
  <si>
    <t>Cameroon</t>
  </si>
  <si>
    <t>Canada</t>
  </si>
  <si>
    <t>Chile</t>
  </si>
  <si>
    <t>China</t>
  </si>
  <si>
    <t>Egypt</t>
  </si>
  <si>
    <t>France</t>
  </si>
  <si>
    <t>Gabon</t>
  </si>
  <si>
    <t>Germany</t>
  </si>
  <si>
    <t>Ghana</t>
  </si>
  <si>
    <t>India</t>
  </si>
  <si>
    <t>Indonesia</t>
  </si>
  <si>
    <t>Iran</t>
  </si>
  <si>
    <t>Israel</t>
  </si>
  <si>
    <t>Italy</t>
  </si>
  <si>
    <t>Japan</t>
  </si>
  <si>
    <t>Kazakhstan</t>
  </si>
  <si>
    <t>Kenya</t>
  </si>
  <si>
    <t>Libya</t>
  </si>
  <si>
    <t>Luxembourg</t>
  </si>
  <si>
    <t>Malaysia</t>
  </si>
  <si>
    <t>Mexico</t>
  </si>
  <si>
    <t>Monaco</t>
  </si>
  <si>
    <t>Morocco</t>
  </si>
  <si>
    <t>Netherlands</t>
  </si>
  <si>
    <t>New Zealand</t>
  </si>
  <si>
    <t>Nicaragua</t>
  </si>
  <si>
    <t>Nigeria</t>
  </si>
  <si>
    <t>North Korea</t>
  </si>
  <si>
    <t>Norway</t>
  </si>
  <si>
    <t>Philippines</t>
  </si>
  <si>
    <t>Russia</t>
  </si>
  <si>
    <t>South Korea</t>
  </si>
  <si>
    <t>United Arab Emirates</t>
  </si>
  <si>
    <t>United States</t>
  </si>
  <si>
    <t>Iraq</t>
  </si>
  <si>
    <t>Cote d'Ivore</t>
  </si>
  <si>
    <t>Region</t>
  </si>
  <si>
    <t>Jordan</t>
  </si>
  <si>
    <t>Kuwait</t>
  </si>
  <si>
    <t>Sri Lanka</t>
  </si>
  <si>
    <t>Estonia</t>
  </si>
  <si>
    <t>MENA</t>
  </si>
  <si>
    <t>Post-Soviet</t>
  </si>
  <si>
    <t>Latin America</t>
  </si>
  <si>
    <t>Sub-Saharan</t>
  </si>
  <si>
    <t>South Asia</t>
  </si>
  <si>
    <t>Non-ESA</t>
  </si>
  <si>
    <t>East Asia</t>
  </si>
  <si>
    <t>North America/Oceania</t>
  </si>
  <si>
    <t>Active sats.</t>
  </si>
  <si>
    <t>Ethiopia (2020)</t>
  </si>
  <si>
    <t>Ethiopia (2021)</t>
  </si>
  <si>
    <t>Zimbabwe (2020)</t>
  </si>
  <si>
    <t>Zimbabwe (2021)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</si>
</sst>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0" applyNumberFormat="1"/>
    <xf numFmtId="49" fontId="0" fillId="0" borderId="0" xfId="0" applyNumberFormat="1"/>
    <xf numFmtId="44" fontId="0" fillId="0" borderId="0" xfId="1" applyFont="1"/>
    <xf numFmtId="164" fontId="0" fillId="0" borderId="0" xfId="2" applyNumberFormat="1" applyFont="1"/>
    <xf numFmtId="0" fontId="3" fillId="0" borderId="0" xfId="3"/>
    <xf numFmtId="0" fontId="0" fillId="0" borderId="0" xfId="0" applyFont="1"/>
    <xf numFmtId="44" fontId="0" fillId="0" borderId="0" xfId="1" applyNumberFormat="1" applyFon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0">
    <dxf>
      <numFmt numFmtId="30" formatCode="@"/>
    </dxf>
    <dxf>
      <numFmt numFmtId="30" formatCode="@"/>
    </dxf>
    <dxf>
      <numFmt numFmtId="34" formatCode="_(&quot;$&quot;* #,##0.00_);_(&quot;$&quot;* \(#,##0.00\);_(&quot;$&quot;* &quot;-&quot;??_);_(@_)"/>
    </dxf>
    <dxf>
      <numFmt numFmtId="30" formatCode="@"/>
    </dxf>
    <dxf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</dxfs>
  <tableStyles count="0" defaultTableStyle="TableStyleMedium2" defaultPivotStyle="PivotStyleLight16"/>
  <colors>
    <mruColors>
      <color rgb="FF4451FE"/>
      <color rgb="FFCCCCFF"/>
      <color rgb="FFF2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DD27A7-977A-4C84-9105-EBA0E4C73760}" name="Table1" displayName="Table1" ref="A1:P101" totalsRowShown="0">
  <autoFilter ref="A1:P101" xr:uid="{3CDD27A7-977A-4C84-9105-EBA0E4C73760}"/>
  <sortState xmlns:xlrd2="http://schemas.microsoft.com/office/spreadsheetml/2017/richdata2" ref="A2:P96">
    <sortCondition ref="B1:B96"/>
  </sortState>
  <tableColumns count="16">
    <tableColumn id="1" xr3:uid="{FEC81CB6-8675-47F1-A179-E5FE0E3C2A6E}" name="Organization" dataDxfId="3"/>
    <tableColumn id="2" xr3:uid="{C121CF2A-5550-4E29-9A78-17C8FD46CE2B}" name="Country" dataDxfId="1"/>
    <tableColumn id="26" xr3:uid="{F03E3A3E-21F8-4BCF-BC5C-A9C178B524EE}" name="Region" dataDxfId="0"/>
    <tableColumn id="3" xr3:uid="{A2FE9009-539E-4B75-9E82-62FE61F94BB1}" name="Annual Budget, self-est." dataDxfId="2" dataCellStyle="Currency"/>
    <tableColumn id="14" xr3:uid="{E011928B-49F0-4AEF-8256-35CFF55F48F7}" name="EuroConsult est., military+civil (2021)" dataDxfId="9" dataCellStyle="Currency"/>
    <tableColumn id="20" xr3:uid="{36C4BBE2-4CD4-4E56-AF49-ED873F9F5EFA}" name="Space in Africa est. (2020)" dataDxfId="5" dataCellStyle="Currency"/>
    <tableColumn id="4" xr3:uid="{BCB294B2-9900-48AE-B230-5D5FCB1B78C9}" name="GDP" dataDxfId="8"/>
    <tableColumn id="9" xr3:uid="{4C118CD9-076B-4ACA-B7F4-FEE9D454F4CE}" name="GDP/capita" dataDxfId="7"/>
    <tableColumn id="5" xr3:uid="{4A6BE206-9114-42C9-9C25-0172331293C3}" name="Budget/GDP %" dataDxfId="4" dataCellStyle="Percent">
      <calculatedColumnFormula>MAX(Table1[[#This Row],[Annual Budget, self-est.]],Table1[[#This Row],[EuroConsult est., military+civil (2021)]],Table1[[#This Row],[Space in Africa est. (2020)]])/Table1[[#This Row],[GDP]]</calculatedColumnFormula>
    </tableColumn>
    <tableColumn id="10" xr3:uid="{BF17C40E-D387-4BA9-A92A-841B32D814C8}" name="Budget/capita (USD)" dataDxfId="6" dataCellStyle="Currency">
      <calculatedColumnFormula>Table1[[#This Row],[GDP/capita]]*Table1[[#This Row],[Budget/GDP %]]</calculatedColumnFormula>
    </tableColumn>
    <tableColumn id="6" xr3:uid="{06DCAB4A-07A7-4E85-8E05-BC9DB548E9C3}" name="Year of data"/>
    <tableColumn id="21" xr3:uid="{41C517C3-36D3-44F2-8781-0132D658837D}" name="Active sats."/>
    <tableColumn id="16" xr3:uid="{84B2D454-B75A-48B2-9321-EE97FDFCF048}" name="Soviet former"/>
    <tableColumn id="12" xr3:uid="{E22B5B98-E34D-4E52-A007-4EBE1663DC93}" name="ESA member"/>
    <tableColumn id="15" xr3:uid="{6CD8E287-446B-4B98-9E19-D091AAA47063}" name="Source(s)"/>
    <tableColumn id="13" xr3:uid="{BB437CB1-7969-446B-A0CC-CE7C4E9C2BFB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uroconsult-ec.com/press-release/government-space-budgets-driven-by-space-exploration-and-militarization-hit-record-92-billion-investment-in-2021-despite-covid-with-1-trillion-forecast-over-the-deca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0D12-AE6E-438F-A5F7-42F51E9CBB84}">
  <dimension ref="A1:P101"/>
  <sheetViews>
    <sheetView tabSelected="1" topLeftCell="B13" zoomScale="70" zoomScaleNormal="70" workbookViewId="0">
      <selection activeCell="G44" sqref="G44"/>
    </sheetView>
  </sheetViews>
  <sheetFormatPr defaultRowHeight="14.4" x14ac:dyDescent="0.3"/>
  <cols>
    <col min="1" max="1" width="13.33203125" style="2" customWidth="1"/>
    <col min="2" max="2" width="21.109375" style="2" customWidth="1"/>
    <col min="3" max="3" width="16.77734375" style="2" customWidth="1"/>
    <col min="4" max="4" width="22.33203125" style="1" customWidth="1"/>
    <col min="5" max="5" width="22.5546875" style="1" customWidth="1"/>
    <col min="6" max="6" width="23.109375" customWidth="1"/>
    <col min="7" max="7" width="25.21875" customWidth="1"/>
    <col min="8" max="8" width="13.77734375" customWidth="1"/>
    <col min="9" max="9" width="15.5546875" customWidth="1"/>
    <col min="10" max="10" width="14.33203125" customWidth="1"/>
    <col min="11" max="11" width="12.21875" customWidth="1"/>
    <col min="12" max="12" width="7" customWidth="1"/>
    <col min="13" max="13" width="7.109375" customWidth="1"/>
    <col min="14" max="14" width="6.5546875" customWidth="1"/>
    <col min="15" max="15" width="6.44140625" customWidth="1"/>
    <col min="16" max="16" width="15.21875" customWidth="1"/>
  </cols>
  <sheetData>
    <row r="1" spans="1:16" x14ac:dyDescent="0.3">
      <c r="A1" s="2" t="s">
        <v>0</v>
      </c>
      <c r="B1" s="2" t="s">
        <v>1</v>
      </c>
      <c r="C1" s="2" t="s">
        <v>208</v>
      </c>
      <c r="D1" s="2" t="s">
        <v>158</v>
      </c>
      <c r="E1" s="2" t="s">
        <v>61</v>
      </c>
      <c r="F1" s="2" t="s">
        <v>156</v>
      </c>
      <c r="G1" s="2" t="s">
        <v>2</v>
      </c>
      <c r="H1" s="2" t="s">
        <v>11</v>
      </c>
      <c r="I1" s="2" t="s">
        <v>22</v>
      </c>
      <c r="J1" s="2" t="s">
        <v>23</v>
      </c>
      <c r="K1" t="s">
        <v>24</v>
      </c>
      <c r="L1" t="s">
        <v>221</v>
      </c>
      <c r="M1" t="s">
        <v>64</v>
      </c>
      <c r="N1" t="s">
        <v>59</v>
      </c>
      <c r="O1" t="s">
        <v>20</v>
      </c>
      <c r="P1" t="s">
        <v>28</v>
      </c>
    </row>
    <row r="2" spans="1:16" x14ac:dyDescent="0.3">
      <c r="A2" s="2" t="s">
        <v>27</v>
      </c>
      <c r="B2" s="2" t="s">
        <v>159</v>
      </c>
      <c r="C2" s="2" t="s">
        <v>213</v>
      </c>
      <c r="D2" s="3"/>
      <c r="E2" s="3">
        <v>24000000</v>
      </c>
      <c r="F2" s="3">
        <v>100000000</v>
      </c>
      <c r="G2" s="1">
        <v>163000000000</v>
      </c>
      <c r="H2" s="3">
        <v>3690.63</v>
      </c>
      <c r="I2" s="4">
        <f>MAX(Table1[[#This Row],[Annual Budget, self-est.]],Table1[[#This Row],[EuroConsult est., military+civil (2021)]],Table1[[#This Row],[Space in Africa est. (2020)]])/Table1[[#This Row],[GDP]]</f>
        <v>6.1349693251533746E-4</v>
      </c>
      <c r="J2" s="3">
        <f>Table1[[#This Row],[GDP/capita]]*Table1[[#This Row],[Budget/GDP %]]</f>
        <v>2.2641901840490801</v>
      </c>
      <c r="K2">
        <v>2021</v>
      </c>
      <c r="L2">
        <v>5</v>
      </c>
      <c r="M2">
        <v>0</v>
      </c>
      <c r="N2">
        <v>0</v>
      </c>
      <c r="P2" t="s">
        <v>29</v>
      </c>
    </row>
    <row r="3" spans="1:16" x14ac:dyDescent="0.3">
      <c r="A3" s="2" t="s">
        <v>30</v>
      </c>
      <c r="B3" s="2" t="s">
        <v>160</v>
      </c>
      <c r="C3" s="2" t="s">
        <v>216</v>
      </c>
      <c r="D3" s="3"/>
      <c r="E3" s="3">
        <v>32000000</v>
      </c>
      <c r="F3" s="3">
        <v>30000000</v>
      </c>
      <c r="G3" s="1">
        <v>67400000000</v>
      </c>
      <c r="H3" s="3">
        <v>1953.53</v>
      </c>
      <c r="I3" s="4">
        <f>MAX(Table1[[#This Row],[Annual Budget, self-est.]],Table1[[#This Row],[EuroConsult est., military+civil (2021)]],Table1[[#This Row],[Space in Africa est. (2020)]])/Table1[[#This Row],[GDP]]</f>
        <v>4.7477744807121664E-4</v>
      </c>
      <c r="J3" s="3">
        <f>Table1[[#This Row],[GDP/capita]]*Table1[[#This Row],[Budget/GDP %]]</f>
        <v>0.92749198813056388</v>
      </c>
      <c r="K3">
        <v>2021</v>
      </c>
      <c r="L3">
        <v>0</v>
      </c>
      <c r="M3">
        <v>0</v>
      </c>
      <c r="N3">
        <v>0</v>
      </c>
      <c r="P3" t="s">
        <v>31</v>
      </c>
    </row>
    <row r="4" spans="1:16" x14ac:dyDescent="0.3">
      <c r="A4" s="2" t="s">
        <v>10</v>
      </c>
      <c r="B4" s="2" t="s">
        <v>161</v>
      </c>
      <c r="C4" s="2" t="s">
        <v>215</v>
      </c>
      <c r="D4" s="3">
        <v>77500000</v>
      </c>
      <c r="E4" s="3">
        <v>122000000</v>
      </c>
      <c r="F4" s="3">
        <v>45000000</v>
      </c>
      <c r="G4" s="1">
        <v>487200000000</v>
      </c>
      <c r="H4" s="3">
        <v>10636.12</v>
      </c>
      <c r="I4" s="4">
        <f>MAX(Table1[[#This Row],[Annual Budget, self-est.]],Table1[[#This Row],[EuroConsult est., military+civil (2021)]],Table1[[#This Row],[Space in Africa est. (2020)]])/Table1[[#This Row],[GDP]]</f>
        <v>2.5041050903119871E-4</v>
      </c>
      <c r="J4" s="3">
        <f>Table1[[#This Row],[GDP/capita]]*Table1[[#This Row],[Budget/GDP %]]</f>
        <v>2.6633962233169135</v>
      </c>
      <c r="K4">
        <v>2021</v>
      </c>
      <c r="L4">
        <v>39</v>
      </c>
      <c r="M4">
        <v>0</v>
      </c>
      <c r="N4">
        <v>0</v>
      </c>
    </row>
    <row r="5" spans="1:16" x14ac:dyDescent="0.3">
      <c r="A5" s="2" t="s">
        <v>32</v>
      </c>
      <c r="B5" s="2" t="s">
        <v>162</v>
      </c>
      <c r="C5" s="2" t="s">
        <v>214</v>
      </c>
      <c r="D5" s="3"/>
      <c r="E5" s="3"/>
      <c r="F5" s="3"/>
      <c r="G5" s="1"/>
      <c r="H5" s="3"/>
      <c r="I5" s="4" t="e">
        <f>MAX(Table1[[#This Row],[Annual Budget, self-est.]],Table1[[#This Row],[EuroConsult est., military+civil (2021)]],Table1[[#This Row],[Space in Africa est. (2020)]])/Table1[[#This Row],[GDP]]</f>
        <v>#DIV/0!</v>
      </c>
      <c r="J5" s="3" t="e">
        <f>Table1[[#This Row],[GDP/capita]]*Table1[[#This Row],[Budget/GDP %]]</f>
        <v>#DIV/0!</v>
      </c>
      <c r="L5">
        <v>1</v>
      </c>
      <c r="M5">
        <v>1</v>
      </c>
      <c r="N5">
        <v>0</v>
      </c>
      <c r="P5" t="s">
        <v>34</v>
      </c>
    </row>
    <row r="6" spans="1:16" x14ac:dyDescent="0.3">
      <c r="A6" s="2" t="s">
        <v>79</v>
      </c>
      <c r="B6" s="2" t="s">
        <v>163</v>
      </c>
      <c r="C6" s="2" t="s">
        <v>220</v>
      </c>
      <c r="D6" s="3">
        <v>11836023.210000001</v>
      </c>
      <c r="E6" s="3">
        <v>324000000</v>
      </c>
      <c r="F6" s="3">
        <v>10740000</v>
      </c>
      <c r="G6" s="1">
        <v>1553000000000</v>
      </c>
      <c r="H6" s="1">
        <v>60443.11</v>
      </c>
      <c r="I6" s="4">
        <f>MAX(Table1[[#This Row],[Annual Budget, self-est.]],Table1[[#This Row],[EuroConsult est., military+civil (2021)]],Table1[[#This Row],[Space in Africa est. (2020)]])/Table1[[#This Row],[GDP]]</f>
        <v>2.0862846104314231E-4</v>
      </c>
      <c r="J6" s="3">
        <f>Table1[[#This Row],[GDP/capita]]*Table1[[#This Row],[Budget/GDP %]]</f>
        <v>12.610153019961366</v>
      </c>
      <c r="K6">
        <v>2021</v>
      </c>
      <c r="L6">
        <v>14</v>
      </c>
      <c r="M6">
        <v>0</v>
      </c>
      <c r="N6">
        <v>0</v>
      </c>
    </row>
    <row r="7" spans="1:16" x14ac:dyDescent="0.3">
      <c r="A7" t="s">
        <v>80</v>
      </c>
      <c r="B7" s="2" t="s">
        <v>164</v>
      </c>
      <c r="C7" s="2" t="s">
        <v>71</v>
      </c>
      <c r="D7" s="3"/>
      <c r="E7" s="3">
        <v>87000000</v>
      </c>
      <c r="F7" s="3">
        <v>23360000</v>
      </c>
      <c r="G7" s="1">
        <v>480400000000</v>
      </c>
      <c r="H7" s="3">
        <v>53637.71</v>
      </c>
      <c r="I7" s="4">
        <f>MAX(Table1[[#This Row],[Annual Budget, self-est.]],Table1[[#This Row],[EuroConsult est., military+civil (2021)]],Table1[[#This Row],[Space in Africa est. (2020)]])/Table1[[#This Row],[GDP]]</f>
        <v>1.8109908409658619E-4</v>
      </c>
      <c r="J7" s="3">
        <f>Table1[[#This Row],[GDP/capita]]*Table1[[#This Row],[Budget/GDP %]]</f>
        <v>9.7137401540383017</v>
      </c>
      <c r="K7">
        <v>2021</v>
      </c>
      <c r="L7">
        <v>3</v>
      </c>
      <c r="M7">
        <v>0</v>
      </c>
      <c r="N7">
        <v>1</v>
      </c>
      <c r="O7" t="s">
        <v>82</v>
      </c>
      <c r="P7" t="s">
        <v>83</v>
      </c>
    </row>
    <row r="8" spans="1:16" x14ac:dyDescent="0.3">
      <c r="A8" s="2" t="s">
        <v>35</v>
      </c>
      <c r="B8" s="2" t="s">
        <v>165</v>
      </c>
      <c r="C8" s="2" t="s">
        <v>214</v>
      </c>
      <c r="D8" s="3"/>
      <c r="E8" s="3">
        <v>78000000</v>
      </c>
      <c r="F8" s="3"/>
      <c r="G8" s="1">
        <v>54620000000</v>
      </c>
      <c r="H8" s="3">
        <v>5388</v>
      </c>
      <c r="I8" s="4">
        <f>MAX(Table1[[#This Row],[Annual Budget, self-est.]],Table1[[#This Row],[EuroConsult est., military+civil (2021)]],Table1[[#This Row],[Space in Africa est. (2020)]])/Table1[[#This Row],[GDP]]</f>
        <v>1.4280483339436103E-3</v>
      </c>
      <c r="J8" s="3">
        <f>Table1[[#This Row],[GDP/capita]]*Table1[[#This Row],[Budget/GDP %]]</f>
        <v>7.6943244232881725</v>
      </c>
      <c r="K8">
        <v>2021</v>
      </c>
      <c r="L8">
        <v>2</v>
      </c>
      <c r="M8">
        <v>1</v>
      </c>
      <c r="N8">
        <v>0</v>
      </c>
      <c r="P8" t="s">
        <v>36</v>
      </c>
    </row>
    <row r="9" spans="1:16" x14ac:dyDescent="0.3">
      <c r="A9" s="2" t="s">
        <v>37</v>
      </c>
      <c r="B9" s="2" t="s">
        <v>166</v>
      </c>
      <c r="C9" s="2" t="s">
        <v>213</v>
      </c>
      <c r="D9" s="3">
        <v>1443357.66</v>
      </c>
      <c r="E9" s="3"/>
      <c r="F9" s="3"/>
      <c r="G9" s="1">
        <v>38870000000</v>
      </c>
      <c r="H9" s="3">
        <v>26562.97</v>
      </c>
      <c r="I9" s="4">
        <f>MAX(Table1[[#This Row],[Annual Budget, self-est.]],Table1[[#This Row],[EuroConsult est., military+civil (2021)]],Table1[[#This Row],[Space in Africa est. (2020)]])/Table1[[#This Row],[GDP]]</f>
        <v>3.7132947260097757E-5</v>
      </c>
      <c r="J9" s="3">
        <f>Table1[[#This Row],[GDP/capita]]*Table1[[#This Row],[Budget/GDP %]]</f>
        <v>0.98636136408155894</v>
      </c>
      <c r="K9">
        <v>2021</v>
      </c>
      <c r="L9">
        <v>0</v>
      </c>
      <c r="M9">
        <v>0</v>
      </c>
      <c r="N9">
        <v>0</v>
      </c>
    </row>
    <row r="10" spans="1:16" x14ac:dyDescent="0.3">
      <c r="A10" s="2" t="s">
        <v>25</v>
      </c>
      <c r="B10" s="2" t="s">
        <v>167</v>
      </c>
      <c r="C10" s="2" t="s">
        <v>217</v>
      </c>
      <c r="D10" s="3">
        <v>1940158.91</v>
      </c>
      <c r="E10" s="3">
        <v>19000000</v>
      </c>
      <c r="F10" s="3"/>
      <c r="G10" s="1">
        <v>416300000000</v>
      </c>
      <c r="H10" s="3">
        <v>2457.92</v>
      </c>
      <c r="I10" s="4">
        <f>MAX(Table1[[#This Row],[Annual Budget, self-est.]],Table1[[#This Row],[EuroConsult est., military+civil (2021)]],Table1[[#This Row],[Space in Africa est. (2020)]])/Table1[[#This Row],[GDP]]</f>
        <v>4.5640163343742493E-5</v>
      </c>
      <c r="J10" s="3">
        <f>Table1[[#This Row],[GDP/capita]]*Table1[[#This Row],[Budget/GDP %]]</f>
        <v>0.11217987028585155</v>
      </c>
      <c r="K10">
        <v>2021</v>
      </c>
      <c r="L10">
        <v>1</v>
      </c>
      <c r="M10">
        <v>0</v>
      </c>
      <c r="N10">
        <v>0</v>
      </c>
      <c r="O10" t="s">
        <v>26</v>
      </c>
    </row>
    <row r="11" spans="1:16" x14ac:dyDescent="0.3">
      <c r="A11" s="2" t="s">
        <v>38</v>
      </c>
      <c r="B11" s="2" t="s">
        <v>168</v>
      </c>
      <c r="C11" s="2" t="s">
        <v>214</v>
      </c>
      <c r="D11" s="3"/>
      <c r="E11" s="3">
        <v>41000000</v>
      </c>
      <c r="F11" s="3"/>
      <c r="G11" s="1">
        <v>68210000000</v>
      </c>
      <c r="H11" s="3">
        <v>7302.26</v>
      </c>
      <c r="I11" s="4">
        <f>MAX(Table1[[#This Row],[Annual Budget, self-est.]],Table1[[#This Row],[EuroConsult est., military+civil (2021)]],Table1[[#This Row],[Space in Africa est. (2020)]])/Table1[[#This Row],[GDP]]</f>
        <v>6.0108488491423541E-4</v>
      </c>
      <c r="J11" s="3">
        <f>Table1[[#This Row],[GDP/capita]]*Table1[[#This Row],[Budget/GDP %]]</f>
        <v>4.3892781117138249</v>
      </c>
      <c r="K11">
        <v>2021</v>
      </c>
      <c r="L11">
        <v>2</v>
      </c>
      <c r="M11">
        <v>1</v>
      </c>
      <c r="N11">
        <v>0</v>
      </c>
      <c r="P11" t="s">
        <v>29</v>
      </c>
    </row>
    <row r="12" spans="1:16" x14ac:dyDescent="0.3">
      <c r="A12" s="2" t="s">
        <v>151</v>
      </c>
      <c r="B12" s="2" t="s">
        <v>151</v>
      </c>
      <c r="C12" s="2" t="s">
        <v>71</v>
      </c>
      <c r="D12" s="7"/>
      <c r="E12" s="7">
        <v>331000000</v>
      </c>
      <c r="F12" s="7"/>
      <c r="G12" s="1">
        <v>594100000000</v>
      </c>
      <c r="H12" s="7">
        <v>51247.01</v>
      </c>
      <c r="I12" s="4">
        <f>MAX(Table1[[#This Row],[Annual Budget, self-est.]],Table1[[#This Row],[EuroConsult est., military+civil (2021)]],Table1[[#This Row],[Space in Africa est. (2020)]])/Table1[[#This Row],[GDP]]</f>
        <v>5.5714526174044778E-4</v>
      </c>
      <c r="J12" s="7">
        <f>Table1[[#This Row],[GDP/capita]]*Table1[[#This Row],[Budget/GDP %]]</f>
        <v>28.552028799865347</v>
      </c>
      <c r="L12">
        <v>11</v>
      </c>
      <c r="M12">
        <v>0</v>
      </c>
      <c r="N12">
        <v>1</v>
      </c>
    </row>
    <row r="13" spans="1:16" x14ac:dyDescent="0.3">
      <c r="A13" s="2" t="s">
        <v>39</v>
      </c>
      <c r="B13" s="2" t="s">
        <v>169</v>
      </c>
      <c r="C13" s="2" t="s">
        <v>215</v>
      </c>
      <c r="D13" s="3"/>
      <c r="E13" s="3">
        <v>29000000</v>
      </c>
      <c r="F13" s="3">
        <v>32900000</v>
      </c>
      <c r="G13" s="1">
        <v>40410000000</v>
      </c>
      <c r="H13" s="3">
        <v>3345.2</v>
      </c>
      <c r="I13" s="4">
        <f>MAX(Table1[[#This Row],[Annual Budget, self-est.]],Table1[[#This Row],[EuroConsult est., military+civil (2021)]],Table1[[#This Row],[Space in Africa est. (2020)]])/Table1[[#This Row],[GDP]]</f>
        <v>8.141549121504578E-4</v>
      </c>
      <c r="J13" s="3">
        <f>Table1[[#This Row],[GDP/capita]]*Table1[[#This Row],[Budget/GDP %]]</f>
        <v>2.7235110121257113</v>
      </c>
      <c r="K13">
        <v>2021</v>
      </c>
      <c r="L13">
        <v>1</v>
      </c>
      <c r="M13">
        <v>0</v>
      </c>
      <c r="N13">
        <v>0</v>
      </c>
      <c r="P13" t="s">
        <v>40</v>
      </c>
    </row>
    <row r="14" spans="1:16" x14ac:dyDescent="0.3">
      <c r="A14" s="2" t="s">
        <v>8</v>
      </c>
      <c r="B14" s="2" t="s">
        <v>170</v>
      </c>
      <c r="C14" s="2" t="s">
        <v>215</v>
      </c>
      <c r="D14" s="3">
        <v>45000000</v>
      </c>
      <c r="E14" s="3">
        <v>58000000</v>
      </c>
      <c r="F14" s="3">
        <v>29700000</v>
      </c>
      <c r="G14" s="1">
        <v>1873000000000</v>
      </c>
      <c r="H14" s="1">
        <v>8845.26</v>
      </c>
      <c r="I14" s="4">
        <f>MAX(Table1[[#This Row],[Annual Budget, self-est.]],Table1[[#This Row],[EuroConsult est., military+civil (2021)]],Table1[[#This Row],[Space in Africa est. (2020)]])/Table1[[#This Row],[GDP]]</f>
        <v>3.0966364121729846E-5</v>
      </c>
      <c r="J14" s="3">
        <f>Table1[[#This Row],[GDP/capita]]*Table1[[#This Row],[Budget/GDP %]]</f>
        <v>0.27390554191137212</v>
      </c>
      <c r="K14">
        <v>2019</v>
      </c>
      <c r="L14">
        <v>17</v>
      </c>
      <c r="M14">
        <v>0</v>
      </c>
      <c r="N14">
        <v>0</v>
      </c>
    </row>
    <row r="15" spans="1:16" x14ac:dyDescent="0.3">
      <c r="A15" s="2" t="s">
        <v>41</v>
      </c>
      <c r="B15" s="2" t="s">
        <v>171</v>
      </c>
      <c r="C15" s="2" t="s">
        <v>218</v>
      </c>
      <c r="D15" s="3"/>
      <c r="E15" s="3"/>
      <c r="F15" s="3"/>
      <c r="G15" s="1"/>
      <c r="H15" s="3">
        <v>12221.5</v>
      </c>
      <c r="I15" s="4" t="e">
        <f>MAX(Table1[[#This Row],[Annual Budget, self-est.]],Table1[[#This Row],[EuroConsult est., military+civil (2021)]],Table1[[#This Row],[Space in Africa est. (2020)]])/Table1[[#This Row],[GDP]]</f>
        <v>#DIV/0!</v>
      </c>
      <c r="J15" s="3" t="e">
        <f>Table1[[#This Row],[GDP/capita]]*Table1[[#This Row],[Budget/GDP %]]</f>
        <v>#DIV/0!</v>
      </c>
      <c r="L15">
        <v>2</v>
      </c>
      <c r="M15">
        <v>0</v>
      </c>
      <c r="N15">
        <v>0</v>
      </c>
    </row>
    <row r="16" spans="1:16" x14ac:dyDescent="0.3">
      <c r="A16" s="2" t="s">
        <v>42</v>
      </c>
      <c r="B16" s="2" t="s">
        <v>172</v>
      </c>
      <c r="C16" s="2" t="s">
        <v>216</v>
      </c>
      <c r="D16" s="3"/>
      <c r="E16" s="3"/>
      <c r="F16" s="3"/>
      <c r="G16" s="1"/>
      <c r="H16" s="3"/>
      <c r="I16" s="4" t="e">
        <f>MAX(Table1[[#This Row],[Annual Budget, self-est.]],Table1[[#This Row],[EuroConsult est., military+civil (2021)]],Table1[[#This Row],[Space in Africa est. (2020)]])/Table1[[#This Row],[GDP]]</f>
        <v>#DIV/0!</v>
      </c>
      <c r="J16" s="3" t="e">
        <f>Table1[[#This Row],[GDP/capita]]*Table1[[#This Row],[Budget/GDP %]]</f>
        <v>#DIV/0!</v>
      </c>
      <c r="L16">
        <v>0</v>
      </c>
      <c r="M16">
        <v>0</v>
      </c>
      <c r="N16">
        <v>0</v>
      </c>
    </row>
    <row r="17" spans="1:16" x14ac:dyDescent="0.3">
      <c r="A17" s="2" t="s">
        <v>6</v>
      </c>
      <c r="B17" s="2" t="s">
        <v>173</v>
      </c>
      <c r="C17" s="2" t="s">
        <v>220</v>
      </c>
      <c r="D17" s="3">
        <v>272291795.24000001</v>
      </c>
      <c r="E17" s="3">
        <v>490000000</v>
      </c>
      <c r="F17" s="3">
        <v>249560000</v>
      </c>
      <c r="G17" s="1">
        <v>1988000000000</v>
      </c>
      <c r="H17" s="1">
        <v>51987.94</v>
      </c>
      <c r="I17" s="4">
        <f>MAX(Table1[[#This Row],[Annual Budget, self-est.]],Table1[[#This Row],[EuroConsult est., military+civil (2021)]],Table1[[#This Row],[Space in Africa est. (2020)]])/Table1[[#This Row],[GDP]]</f>
        <v>2.4647887323943661E-4</v>
      </c>
      <c r="J17" s="3">
        <f>Table1[[#This Row],[GDP/capita]]*Table1[[#This Row],[Budget/GDP %]]</f>
        <v>12.813928873239437</v>
      </c>
      <c r="K17">
        <v>2021</v>
      </c>
      <c r="L17">
        <v>68</v>
      </c>
      <c r="M17">
        <v>0</v>
      </c>
      <c r="N17">
        <v>0</v>
      </c>
    </row>
    <row r="18" spans="1:16" x14ac:dyDescent="0.3">
      <c r="A18" s="2" t="s">
        <v>81</v>
      </c>
      <c r="B18" s="2" t="s">
        <v>174</v>
      </c>
      <c r="C18" s="2" t="s">
        <v>215</v>
      </c>
      <c r="D18" s="3"/>
      <c r="E18" s="3">
        <v>18000000</v>
      </c>
      <c r="F18" s="3"/>
      <c r="G18" s="1">
        <v>317100000000</v>
      </c>
      <c r="H18" s="3">
        <v>16265.1</v>
      </c>
      <c r="I18" s="4">
        <f>MAX(Table1[[#This Row],[Annual Budget, self-est.]],Table1[[#This Row],[EuroConsult est., military+civil (2021)]],Table1[[#This Row],[Space in Africa est. (2020)]])/Table1[[#This Row],[GDP]]</f>
        <v>5.6764427625354778E-5</v>
      </c>
      <c r="J18" s="3">
        <f>Table1[[#This Row],[GDP/capita]]*Table1[[#This Row],[Budget/GDP %]]</f>
        <v>0.92327909176915801</v>
      </c>
      <c r="K18">
        <v>2021</v>
      </c>
      <c r="L18">
        <v>4</v>
      </c>
      <c r="M18">
        <v>0</v>
      </c>
      <c r="N18">
        <v>0</v>
      </c>
      <c r="P18" t="s">
        <v>84</v>
      </c>
    </row>
    <row r="19" spans="1:16" x14ac:dyDescent="0.3">
      <c r="A19" s="2" t="s">
        <v>78</v>
      </c>
      <c r="B19" s="2" t="s">
        <v>175</v>
      </c>
      <c r="C19" s="2" t="s">
        <v>219</v>
      </c>
      <c r="D19" s="3">
        <v>8900000000</v>
      </c>
      <c r="E19" s="3">
        <v>10286000000</v>
      </c>
      <c r="F19" s="3">
        <v>11000000000</v>
      </c>
      <c r="G19" s="1">
        <v>14690000000000</v>
      </c>
      <c r="H19" s="1">
        <v>10408.67</v>
      </c>
      <c r="I19" s="4">
        <f>MAX(Table1[[#This Row],[Annual Budget, self-est.]],Table1[[#This Row],[EuroConsult est., military+civil (2021)]],Table1[[#This Row],[Space in Africa est. (2020)]])/Table1[[#This Row],[GDP]]</f>
        <v>7.4880871341048336E-4</v>
      </c>
      <c r="J19" s="3">
        <f>Table1[[#This Row],[GDP/capita]]*Table1[[#This Row],[Budget/GDP %]]</f>
        <v>7.7941027910142955</v>
      </c>
      <c r="K19">
        <v>2020</v>
      </c>
      <c r="L19">
        <v>558</v>
      </c>
      <c r="M19">
        <v>0</v>
      </c>
      <c r="N19">
        <v>0</v>
      </c>
    </row>
    <row r="20" spans="1:16" x14ac:dyDescent="0.3">
      <c r="A20" t="s">
        <v>85</v>
      </c>
      <c r="B20" s="2" t="s">
        <v>86</v>
      </c>
      <c r="C20" s="2" t="s">
        <v>215</v>
      </c>
      <c r="D20" s="3"/>
      <c r="E20" s="3">
        <v>13000000</v>
      </c>
      <c r="F20" s="3"/>
      <c r="G20" s="1">
        <v>314500000000</v>
      </c>
      <c r="H20" s="3">
        <v>6104.14</v>
      </c>
      <c r="I20" s="4">
        <f>MAX(Table1[[#This Row],[Annual Budget, self-est.]],Table1[[#This Row],[EuroConsult est., military+civil (2021)]],Table1[[#This Row],[Space in Africa est. (2020)]])/Table1[[#This Row],[GDP]]</f>
        <v>4.1335453100158985E-5</v>
      </c>
      <c r="J20" s="3">
        <f>Table1[[#This Row],[GDP/capita]]*Table1[[#This Row],[Budget/GDP %]]</f>
        <v>0.25231739268680448</v>
      </c>
      <c r="K20">
        <v>2021</v>
      </c>
      <c r="L20">
        <v>1</v>
      </c>
      <c r="M20">
        <v>0</v>
      </c>
      <c r="N20">
        <v>0</v>
      </c>
    </row>
    <row r="21" spans="1:16" x14ac:dyDescent="0.3">
      <c r="A21" t="s">
        <v>87</v>
      </c>
      <c r="B21" s="2" t="s">
        <v>88</v>
      </c>
      <c r="C21" s="2" t="s">
        <v>215</v>
      </c>
      <c r="D21" s="3"/>
      <c r="E21" s="3"/>
      <c r="F21" s="3"/>
      <c r="G21" s="1"/>
      <c r="H21" s="3"/>
      <c r="I21" s="4" t="e">
        <f>MAX(Table1[[#This Row],[Annual Budget, self-est.]],Table1[[#This Row],[EuroConsult est., military+civil (2021)]],Table1[[#This Row],[Space in Africa est. (2020)]])/Table1[[#This Row],[GDP]]</f>
        <v>#DIV/0!</v>
      </c>
      <c r="J21" s="3" t="e">
        <f>Table1[[#This Row],[GDP/capita]]*Table1[[#This Row],[Budget/GDP %]]</f>
        <v>#DIV/0!</v>
      </c>
      <c r="L21">
        <v>0</v>
      </c>
      <c r="M21">
        <v>0</v>
      </c>
      <c r="N21">
        <v>0</v>
      </c>
    </row>
    <row r="22" spans="1:16" x14ac:dyDescent="0.3">
      <c r="A22" s="2" t="s">
        <v>157</v>
      </c>
      <c r="B22" s="2" t="s">
        <v>157</v>
      </c>
      <c r="C22" s="2" t="s">
        <v>218</v>
      </c>
      <c r="D22" s="7"/>
      <c r="E22" s="7"/>
      <c r="F22" s="7">
        <v>31920000</v>
      </c>
      <c r="G22" s="1">
        <v>57470000000</v>
      </c>
      <c r="H22" s="7">
        <v>14198.75</v>
      </c>
      <c r="I22" s="4">
        <f>MAX(Table1[[#This Row],[Annual Budget, self-est.]],Table1[[#This Row],[EuroConsult est., military+civil (2021)]],Table1[[#This Row],[Space in Africa est. (2020)]])/Table1[[#This Row],[GDP]]</f>
        <v>5.5542021924482341E-4</v>
      </c>
      <c r="J22" s="7">
        <f>Table1[[#This Row],[GDP/capita]]*Table1[[#This Row],[Budget/GDP %]]</f>
        <v>7.8862728380024363</v>
      </c>
      <c r="L22">
        <v>0</v>
      </c>
      <c r="M22">
        <v>0</v>
      </c>
      <c r="N22">
        <v>1</v>
      </c>
    </row>
    <row r="23" spans="1:16" x14ac:dyDescent="0.3">
      <c r="A23" s="2" t="s">
        <v>155</v>
      </c>
      <c r="B23" s="2" t="s">
        <v>155</v>
      </c>
      <c r="C23" s="2" t="s">
        <v>71</v>
      </c>
      <c r="D23" s="7"/>
      <c r="E23" s="7">
        <v>74000000</v>
      </c>
      <c r="F23" s="7"/>
      <c r="G23" s="1">
        <v>281800000000</v>
      </c>
      <c r="H23" s="7">
        <v>26821.25</v>
      </c>
      <c r="I23" s="4">
        <f>MAX(Table1[[#This Row],[Annual Budget, self-est.]],Table1[[#This Row],[EuroConsult est., military+civil (2021)]],Table1[[#This Row],[Space in Africa est. (2020)]])/Table1[[#This Row],[GDP]]</f>
        <v>2.62597586941093E-4</v>
      </c>
      <c r="J23" s="7">
        <f>Table1[[#This Row],[GDP/capita]]*Table1[[#This Row],[Budget/GDP %]]</f>
        <v>7.0431955287437908</v>
      </c>
      <c r="L23">
        <v>4</v>
      </c>
      <c r="M23">
        <v>0</v>
      </c>
      <c r="N23">
        <v>1</v>
      </c>
    </row>
    <row r="24" spans="1:16" x14ac:dyDescent="0.3">
      <c r="A24" s="2" t="s">
        <v>145</v>
      </c>
      <c r="B24" s="2" t="s">
        <v>145</v>
      </c>
      <c r="C24" s="2" t="s">
        <v>71</v>
      </c>
      <c r="D24" s="7"/>
      <c r="E24" s="7">
        <v>53000000</v>
      </c>
      <c r="F24" s="7"/>
      <c r="G24" s="1">
        <v>398300000000</v>
      </c>
      <c r="H24" s="7">
        <v>68007.759999999995</v>
      </c>
      <c r="I24" s="4">
        <f>MAX(Table1[[#This Row],[Annual Budget, self-est.]],Table1[[#This Row],[EuroConsult est., military+civil (2021)]],Table1[[#This Row],[Space in Africa est. (2020)]])/Table1[[#This Row],[GDP]]</f>
        <v>1.3306552849610845E-4</v>
      </c>
      <c r="J24" s="7">
        <f>Table1[[#This Row],[GDP/capita]]*Table1[[#This Row],[Budget/GDP %]]</f>
        <v>9.0494885262365035</v>
      </c>
      <c r="L24">
        <v>18</v>
      </c>
      <c r="M24">
        <v>0</v>
      </c>
      <c r="N24">
        <v>1</v>
      </c>
    </row>
    <row r="25" spans="1:16" x14ac:dyDescent="0.3">
      <c r="A25" t="s">
        <v>89</v>
      </c>
      <c r="B25" s="2" t="s">
        <v>90</v>
      </c>
      <c r="C25" s="2" t="s">
        <v>215</v>
      </c>
      <c r="D25" s="3"/>
      <c r="E25" s="3"/>
      <c r="F25" s="3"/>
      <c r="G25" s="1"/>
      <c r="H25" s="3"/>
      <c r="I25" s="4" t="e">
        <f>MAX(Table1[[#This Row],[Annual Budget, self-est.]],Table1[[#This Row],[EuroConsult est., military+civil (2021)]],Table1[[#This Row],[Space in Africa est. (2020)]])/Table1[[#This Row],[GDP]]</f>
        <v>#DIV/0!</v>
      </c>
      <c r="J25" s="3" t="e">
        <f>Table1[[#This Row],[GDP/capita]]*Table1[[#This Row],[Budget/GDP %]]</f>
        <v>#DIV/0!</v>
      </c>
      <c r="L25">
        <v>1</v>
      </c>
      <c r="M25">
        <v>0</v>
      </c>
      <c r="N25">
        <v>0</v>
      </c>
    </row>
    <row r="26" spans="1:16" x14ac:dyDescent="0.3">
      <c r="A26" s="2" t="s">
        <v>7</v>
      </c>
      <c r="B26" s="2" t="s">
        <v>176</v>
      </c>
      <c r="C26" s="2" t="s">
        <v>213</v>
      </c>
      <c r="D26" s="3">
        <v>2125396</v>
      </c>
      <c r="E26" s="3">
        <v>104000000</v>
      </c>
      <c r="F26" s="3">
        <v>40000000</v>
      </c>
      <c r="G26" s="1">
        <v>404100000000</v>
      </c>
      <c r="H26" s="3">
        <v>3698.83</v>
      </c>
      <c r="I26" s="4">
        <f>MAX(Table1[[#This Row],[Annual Budget, self-est.]],Table1[[#This Row],[EuroConsult est., military+civil (2021)]],Table1[[#This Row],[Space in Africa est. (2020)]])/Table1[[#This Row],[GDP]]</f>
        <v>2.5736203909923288E-4</v>
      </c>
      <c r="J26" s="3">
        <f>Table1[[#This Row],[GDP/capita]]*Table1[[#This Row],[Budget/GDP %]]</f>
        <v>0.95193843108141551</v>
      </c>
      <c r="K26">
        <v>2021</v>
      </c>
      <c r="L26">
        <v>4</v>
      </c>
      <c r="M26">
        <v>0</v>
      </c>
      <c r="N26">
        <v>0</v>
      </c>
    </row>
    <row r="27" spans="1:16" x14ac:dyDescent="0.3">
      <c r="A27" s="2" t="s">
        <v>18</v>
      </c>
      <c r="B27" s="2" t="s">
        <v>222</v>
      </c>
      <c r="C27" s="2" t="s">
        <v>216</v>
      </c>
      <c r="D27" s="3">
        <v>22220000</v>
      </c>
      <c r="E27" s="3"/>
      <c r="F27" s="3">
        <v>22200000</v>
      </c>
      <c r="G27" s="1">
        <v>107000000000</v>
      </c>
      <c r="H27" s="1">
        <v>918.65</v>
      </c>
      <c r="I27" s="4">
        <f>MAX(Table1[[#This Row],[Annual Budget, self-est.]],Table1[[#This Row],[EuroConsult est., military+civil (2021)]],Table1[[#This Row],[Space in Africa est. (2020)]])/Table1[[#This Row],[GDP]]</f>
        <v>2.0766355140186917E-4</v>
      </c>
      <c r="J27" s="3">
        <f>Table1[[#This Row],[GDP/capita]]*Table1[[#This Row],[Budget/GDP %]]</f>
        <v>0.1907701214953271</v>
      </c>
      <c r="K27">
        <v>2020</v>
      </c>
      <c r="L27">
        <v>2</v>
      </c>
      <c r="M27">
        <v>0</v>
      </c>
      <c r="N27">
        <v>0</v>
      </c>
    </row>
    <row r="28" spans="1:16" x14ac:dyDescent="0.3">
      <c r="A28" s="2" t="s">
        <v>17</v>
      </c>
      <c r="B28" s="2" t="s">
        <v>223</v>
      </c>
      <c r="C28" s="2" t="s">
        <v>216</v>
      </c>
      <c r="D28" s="3">
        <v>10400000</v>
      </c>
      <c r="E28" s="3"/>
      <c r="F28" s="3"/>
      <c r="G28" s="1">
        <v>111300000000</v>
      </c>
      <c r="H28" s="1">
        <v>925.08</v>
      </c>
      <c r="I28" s="4">
        <f>MAX(Table1[[#This Row],[Annual Budget, self-est.]],Table1[[#This Row],[EuroConsult est., military+civil (2021)]],Table1[[#This Row],[Space in Africa est. (2020)]])/Table1[[#This Row],[GDP]]</f>
        <v>9.3441150044923631E-5</v>
      </c>
      <c r="J28" s="3">
        <f>Table1[[#This Row],[GDP/capita]]*Table1[[#This Row],[Budget/GDP %]]</f>
        <v>8.6440539083557963E-2</v>
      </c>
      <c r="K28">
        <v>2021</v>
      </c>
      <c r="L28">
        <v>2</v>
      </c>
      <c r="M28">
        <v>0</v>
      </c>
      <c r="N28">
        <v>0</v>
      </c>
    </row>
    <row r="29" spans="1:16" x14ac:dyDescent="0.3">
      <c r="A29" s="2" t="s">
        <v>71</v>
      </c>
      <c r="B29" s="2" t="s">
        <v>72</v>
      </c>
      <c r="C29" s="2" t="s">
        <v>71</v>
      </c>
      <c r="D29" s="3"/>
      <c r="E29" s="3">
        <v>2574000000</v>
      </c>
      <c r="F29" s="3">
        <v>9520000000</v>
      </c>
      <c r="G29" s="1">
        <v>17177419590000</v>
      </c>
      <c r="H29" s="3">
        <v>38411.1</v>
      </c>
      <c r="I29" s="4">
        <f>MAX(Table1[[#This Row],[Annual Budget, self-est.]],Table1[[#This Row],[EuroConsult est., military+civil (2021)]],Table1[[#This Row],[Space in Africa est. (2020)]])/Table1[[#This Row],[GDP]]</f>
        <v>5.5421595485402012E-4</v>
      </c>
      <c r="J29" s="3">
        <f>Table1[[#This Row],[GDP/capita]]*Table1[[#This Row],[Budget/GDP %]]</f>
        <v>21.28804446349325</v>
      </c>
      <c r="K29">
        <v>2021</v>
      </c>
      <c r="L29">
        <v>65</v>
      </c>
      <c r="M29">
        <v>0</v>
      </c>
      <c r="N29">
        <v>1</v>
      </c>
    </row>
    <row r="30" spans="1:16" x14ac:dyDescent="0.3">
      <c r="A30" s="2" t="s">
        <v>147</v>
      </c>
      <c r="B30" s="2" t="s">
        <v>147</v>
      </c>
      <c r="C30" s="2" t="s">
        <v>71</v>
      </c>
      <c r="D30" s="7"/>
      <c r="E30" s="7">
        <v>69000000</v>
      </c>
      <c r="F30" s="7"/>
      <c r="G30" s="1">
        <v>297300000000</v>
      </c>
      <c r="H30" s="7">
        <v>53654.75</v>
      </c>
      <c r="I30" s="4">
        <f>MAX(Table1[[#This Row],[Annual Budget, self-est.]],Table1[[#This Row],[EuroConsult est., military+civil (2021)]],Table1[[#This Row],[Space in Africa est. (2020)]])/Table1[[#This Row],[GDP]]</f>
        <v>2.3208879919273462E-4</v>
      </c>
      <c r="J30" s="7">
        <f>Table1[[#This Row],[GDP/capita]]*Table1[[#This Row],[Budget/GDP %]]</f>
        <v>12.452666498486378</v>
      </c>
      <c r="L30">
        <v>21</v>
      </c>
      <c r="M30">
        <v>0</v>
      </c>
      <c r="N30">
        <v>1</v>
      </c>
    </row>
    <row r="31" spans="1:16" x14ac:dyDescent="0.3">
      <c r="A31" s="2" t="s">
        <v>43</v>
      </c>
      <c r="B31" s="2" t="s">
        <v>177</v>
      </c>
      <c r="C31" s="2" t="s">
        <v>71</v>
      </c>
      <c r="D31" s="3">
        <v>2476850000</v>
      </c>
      <c r="E31" s="3">
        <v>3952000000</v>
      </c>
      <c r="F31" s="3">
        <v>1570000000</v>
      </c>
      <c r="G31" s="1">
        <v>2958000000000</v>
      </c>
      <c r="H31" s="3">
        <v>43658.98</v>
      </c>
      <c r="I31" s="4">
        <f>MAX(Table1[[#This Row],[Annual Budget, self-est.]],Table1[[#This Row],[EuroConsult est., military+civil (2021)]],Table1[[#This Row],[Space in Africa est. (2020)]])/Table1[[#This Row],[GDP]]</f>
        <v>1.3360378634212306E-3</v>
      </c>
      <c r="J31" s="3">
        <f>Table1[[#This Row],[GDP/capita]]*Table1[[#This Row],[Budget/GDP %]]</f>
        <v>58.330050358350242</v>
      </c>
      <c r="K31">
        <v>2021</v>
      </c>
      <c r="L31">
        <v>273</v>
      </c>
      <c r="M31">
        <v>0</v>
      </c>
      <c r="N31">
        <v>1</v>
      </c>
    </row>
    <row r="32" spans="1:16" x14ac:dyDescent="0.3">
      <c r="A32" s="2" t="s">
        <v>44</v>
      </c>
      <c r="B32" s="2" t="s">
        <v>178</v>
      </c>
      <c r="C32" s="2" t="s">
        <v>216</v>
      </c>
      <c r="D32" s="3"/>
      <c r="E32" s="3"/>
      <c r="F32" s="3">
        <v>1400000</v>
      </c>
      <c r="G32" s="1">
        <v>15310000000</v>
      </c>
      <c r="H32" s="3">
        <v>6680.08</v>
      </c>
      <c r="I32" s="4">
        <f>MAX(Table1[[#This Row],[Annual Budget, self-est.]],Table1[[#This Row],[EuroConsult est., military+civil (2021)]],Table1[[#This Row],[Space in Africa est. (2020)]])/Table1[[#This Row],[GDP]]</f>
        <v>9.1443500979751795E-5</v>
      </c>
      <c r="J32" s="3">
        <f>Table1[[#This Row],[GDP/capita]]*Table1[[#This Row],[Budget/GDP %]]</f>
        <v>0.61084990202482037</v>
      </c>
      <c r="K32">
        <v>2020</v>
      </c>
      <c r="L32">
        <v>0</v>
      </c>
      <c r="M32">
        <v>0</v>
      </c>
      <c r="N32">
        <v>0</v>
      </c>
      <c r="P32" t="s">
        <v>29</v>
      </c>
    </row>
    <row r="33" spans="1:16" x14ac:dyDescent="0.3">
      <c r="A33" s="2" t="s">
        <v>45</v>
      </c>
      <c r="B33" s="2" t="s">
        <v>179</v>
      </c>
      <c r="C33" s="2" t="s">
        <v>71</v>
      </c>
      <c r="D33" s="3">
        <v>822081250</v>
      </c>
      <c r="E33" s="3">
        <v>2377000000</v>
      </c>
      <c r="F33" s="3">
        <v>1960000000</v>
      </c>
      <c r="G33" s="1">
        <v>4260000000000</v>
      </c>
      <c r="H33" s="3">
        <v>51203.55</v>
      </c>
      <c r="I33" s="4">
        <f>MAX(Table1[[#This Row],[Annual Budget, self-est.]],Table1[[#This Row],[EuroConsult est., military+civil (2021)]],Table1[[#This Row],[Space in Africa est. (2020)]])/Table1[[#This Row],[GDP]]</f>
        <v>5.5798122065727699E-4</v>
      </c>
      <c r="J33" s="3">
        <f>Table1[[#This Row],[GDP/capita]]*Table1[[#This Row],[Budget/GDP %]]</f>
        <v>28.570619330985917</v>
      </c>
      <c r="K33">
        <v>2021</v>
      </c>
      <c r="L33">
        <v>145</v>
      </c>
      <c r="M33">
        <v>0</v>
      </c>
      <c r="N33">
        <v>1</v>
      </c>
    </row>
    <row r="34" spans="1:16" x14ac:dyDescent="0.3">
      <c r="A34" s="2" t="s">
        <v>46</v>
      </c>
      <c r="B34" s="2" t="s">
        <v>180</v>
      </c>
      <c r="C34" s="2" t="s">
        <v>216</v>
      </c>
      <c r="D34" s="3"/>
      <c r="E34" s="3"/>
      <c r="F34" s="3">
        <v>10850000</v>
      </c>
      <c r="G34" s="1">
        <v>70040000000</v>
      </c>
      <c r="H34" s="3">
        <v>2176.58</v>
      </c>
      <c r="I34" s="4">
        <f>MAX(Table1[[#This Row],[Annual Budget, self-est.]],Table1[[#This Row],[EuroConsult est., military+civil (2021)]],Table1[[#This Row],[Space in Africa est. (2020)]])/Table1[[#This Row],[GDP]]</f>
        <v>1.5491147915476871E-4</v>
      </c>
      <c r="J34" s="3">
        <f>Table1[[#This Row],[GDP/capita]]*Table1[[#This Row],[Budget/GDP %]]</f>
        <v>0.33717722729868649</v>
      </c>
      <c r="K34">
        <v>2020</v>
      </c>
      <c r="L34">
        <v>0</v>
      </c>
      <c r="M34">
        <v>0</v>
      </c>
      <c r="N34">
        <v>0</v>
      </c>
    </row>
    <row r="35" spans="1:16" x14ac:dyDescent="0.3">
      <c r="A35" s="2" t="s">
        <v>144</v>
      </c>
      <c r="B35" s="2" t="s">
        <v>144</v>
      </c>
      <c r="C35" s="2" t="s">
        <v>71</v>
      </c>
      <c r="D35" s="7"/>
      <c r="E35" s="7">
        <v>34000000</v>
      </c>
      <c r="F35" s="7"/>
      <c r="G35" s="1">
        <v>214900000000</v>
      </c>
      <c r="H35" s="7">
        <v>20192.599999999999</v>
      </c>
      <c r="I35" s="4">
        <f>MAX(Table1[[#This Row],[Annual Budget, self-est.]],Table1[[#This Row],[EuroConsult est., military+civil (2021)]],Table1[[#This Row],[Space in Africa est. (2020)]])/Table1[[#This Row],[GDP]]</f>
        <v>1.582131223825035E-4</v>
      </c>
      <c r="J35" s="7">
        <f>Table1[[#This Row],[GDP/capita]]*Table1[[#This Row],[Budget/GDP %]]</f>
        <v>3.1947342950209401</v>
      </c>
      <c r="L35">
        <v>5</v>
      </c>
      <c r="M35">
        <v>0</v>
      </c>
      <c r="N35">
        <v>1</v>
      </c>
    </row>
    <row r="36" spans="1:16" x14ac:dyDescent="0.3">
      <c r="A36" s="2" t="s">
        <v>92</v>
      </c>
      <c r="B36" s="2" t="s">
        <v>91</v>
      </c>
      <c r="C36" s="2" t="s">
        <v>71</v>
      </c>
      <c r="D36" s="3"/>
      <c r="E36" s="3">
        <v>29000000</v>
      </c>
      <c r="F36" s="3">
        <v>11300000</v>
      </c>
      <c r="G36" s="1">
        <v>181800000000</v>
      </c>
      <c r="H36" s="3">
        <v>18728.12</v>
      </c>
      <c r="I36" s="4">
        <f>MAX(Table1[[#This Row],[Annual Budget, self-est.]],Table1[[#This Row],[EuroConsult est., military+civil (2021)]],Table1[[#This Row],[Space in Africa est. (2020)]])/Table1[[#This Row],[GDP]]</f>
        <v>1.5951595159515952E-4</v>
      </c>
      <c r="J36" s="3">
        <f>Table1[[#This Row],[GDP/capita]]*Table1[[#This Row],[Budget/GDP %]]</f>
        <v>2.9874338833883387</v>
      </c>
      <c r="K36">
        <v>2021</v>
      </c>
      <c r="L36">
        <v>1</v>
      </c>
      <c r="M36">
        <v>0</v>
      </c>
      <c r="N36">
        <v>1</v>
      </c>
    </row>
    <row r="37" spans="1:16" x14ac:dyDescent="0.3">
      <c r="A37" s="2" t="s">
        <v>5</v>
      </c>
      <c r="B37" s="2" t="s">
        <v>181</v>
      </c>
      <c r="C37" s="2" t="s">
        <v>217</v>
      </c>
      <c r="D37" s="3">
        <f>94900539000/73.936</f>
        <v>1283549813.3520882</v>
      </c>
      <c r="E37" s="3">
        <v>1963000000</v>
      </c>
      <c r="F37" s="3">
        <v>1890000000</v>
      </c>
      <c r="G37" s="1">
        <v>3176000000000</v>
      </c>
      <c r="H37" s="1">
        <v>2256.59</v>
      </c>
      <c r="I37" s="4">
        <f>MAX(Table1[[#This Row],[Annual Budget, self-est.]],Table1[[#This Row],[EuroConsult est., military+civil (2021)]],Table1[[#This Row],[Space in Africa est. (2020)]])/Table1[[#This Row],[GDP]]</f>
        <v>6.1807304785894209E-4</v>
      </c>
      <c r="J37" s="3">
        <f>Table1[[#This Row],[GDP/capita]]*Table1[[#This Row],[Budget/GDP %]]</f>
        <v>1.3947374590680102</v>
      </c>
      <c r="K37">
        <v>2021</v>
      </c>
      <c r="L37">
        <v>63</v>
      </c>
      <c r="M37">
        <v>0</v>
      </c>
      <c r="N37">
        <v>0</v>
      </c>
    </row>
    <row r="38" spans="1:16" x14ac:dyDescent="0.3">
      <c r="A38" s="2" t="s">
        <v>47</v>
      </c>
      <c r="B38" s="2" t="s">
        <v>182</v>
      </c>
      <c r="C38" s="2" t="s">
        <v>217</v>
      </c>
      <c r="D38" s="3">
        <v>55000000</v>
      </c>
      <c r="E38" s="3">
        <v>189000000</v>
      </c>
      <c r="F38" s="3">
        <v>41300000</v>
      </c>
      <c r="G38" s="1">
        <v>1119000000000</v>
      </c>
      <c r="H38" s="3">
        <v>4151.2299999999996</v>
      </c>
      <c r="I38" s="4">
        <f>MAX(Table1[[#This Row],[Annual Budget, self-est.]],Table1[[#This Row],[EuroConsult est., military+civil (2021)]],Table1[[#This Row],[Space in Africa est. (2020)]])/Table1[[#This Row],[GDP]]</f>
        <v>1.6890080428954424E-4</v>
      </c>
      <c r="J38" s="3">
        <f>Table1[[#This Row],[GDP/capita]]*Table1[[#This Row],[Budget/GDP %]]</f>
        <v>0.70114608579088467</v>
      </c>
      <c r="K38">
        <v>2019</v>
      </c>
      <c r="L38">
        <v>7</v>
      </c>
      <c r="M38">
        <v>0</v>
      </c>
      <c r="N38">
        <v>0</v>
      </c>
      <c r="P38" t="s">
        <v>48</v>
      </c>
    </row>
    <row r="39" spans="1:16" x14ac:dyDescent="0.3">
      <c r="A39" s="2" t="s">
        <v>49</v>
      </c>
      <c r="B39" s="2" t="s">
        <v>183</v>
      </c>
      <c r="C39" s="2" t="s">
        <v>213</v>
      </c>
      <c r="D39" s="3">
        <v>4600000</v>
      </c>
      <c r="E39" s="3">
        <v>112000000</v>
      </c>
      <c r="F39" s="3">
        <v>8000000</v>
      </c>
      <c r="G39" s="1">
        <v>486600000000</v>
      </c>
      <c r="H39" s="3">
        <v>5758.59</v>
      </c>
      <c r="I39" s="4">
        <f>MAX(Table1[[#This Row],[Annual Budget, self-est.]],Table1[[#This Row],[EuroConsult est., military+civil (2021)]],Table1[[#This Row],[Space in Africa est. (2020)]])/Table1[[#This Row],[GDP]]</f>
        <v>2.301685162351007E-4</v>
      </c>
      <c r="J39" s="3">
        <f>Table1[[#This Row],[GDP/capita]]*Table1[[#This Row],[Budget/GDP %]]</f>
        <v>1.3254461159062885</v>
      </c>
      <c r="K39">
        <v>2017</v>
      </c>
      <c r="L39">
        <v>1</v>
      </c>
      <c r="M39">
        <v>0</v>
      </c>
      <c r="N39">
        <v>0</v>
      </c>
    </row>
    <row r="40" spans="1:16" x14ac:dyDescent="0.3">
      <c r="A40" s="2" t="s">
        <v>50</v>
      </c>
      <c r="B40" s="2" t="s">
        <v>184</v>
      </c>
      <c r="C40" s="2" t="s">
        <v>213</v>
      </c>
      <c r="D40" s="3">
        <v>14500000</v>
      </c>
      <c r="E40" s="3">
        <v>98000000</v>
      </c>
      <c r="F40" s="3">
        <v>12700000</v>
      </c>
      <c r="G40" s="1">
        <v>402500000000</v>
      </c>
      <c r="H40" s="3">
        <v>44452.23</v>
      </c>
      <c r="I40" s="4">
        <f>MAX(Table1[[#This Row],[Annual Budget, self-est.]],Table1[[#This Row],[EuroConsult est., military+civil (2021)]],Table1[[#This Row],[Space in Africa est. (2020)]])/Table1[[#This Row],[GDP]]</f>
        <v>2.4347826086956522E-4</v>
      </c>
      <c r="J40" s="3">
        <f>Table1[[#This Row],[GDP/capita]]*Table1[[#This Row],[Budget/GDP %]]</f>
        <v>10.823151652173914</v>
      </c>
      <c r="K40">
        <v>2019</v>
      </c>
      <c r="L40">
        <v>30</v>
      </c>
      <c r="M40">
        <v>0</v>
      </c>
      <c r="N40">
        <v>0</v>
      </c>
    </row>
    <row r="41" spans="1:16" x14ac:dyDescent="0.3">
      <c r="A41" s="2" t="s">
        <v>51</v>
      </c>
      <c r="B41" s="2" t="s">
        <v>185</v>
      </c>
      <c r="C41" s="2" t="s">
        <v>71</v>
      </c>
      <c r="D41" s="3">
        <v>2100000000</v>
      </c>
      <c r="E41" s="3">
        <v>1481000000</v>
      </c>
      <c r="F41" s="3">
        <v>370990000</v>
      </c>
      <c r="G41" s="1">
        <v>1897000000000</v>
      </c>
      <c r="H41" s="3">
        <v>31911.040000000001</v>
      </c>
      <c r="I41" s="4">
        <f>MAX(Table1[[#This Row],[Annual Budget, self-est.]],Table1[[#This Row],[EuroConsult est., military+civil (2021)]],Table1[[#This Row],[Space in Africa est. (2020)]])/Table1[[#This Row],[GDP]]</f>
        <v>1.1070110701107011E-3</v>
      </c>
      <c r="J41" s="3">
        <f>Table1[[#This Row],[GDP/capita]]*Table1[[#This Row],[Budget/GDP %]]</f>
        <v>35.325874538745389</v>
      </c>
      <c r="K41">
        <v>2020</v>
      </c>
      <c r="L41">
        <v>14</v>
      </c>
      <c r="M41">
        <v>0</v>
      </c>
      <c r="N41">
        <v>1</v>
      </c>
    </row>
    <row r="42" spans="1:16" x14ac:dyDescent="0.3">
      <c r="B42" s="2" t="s">
        <v>207</v>
      </c>
      <c r="C42" s="2" t="s">
        <v>216</v>
      </c>
      <c r="D42" s="3"/>
      <c r="E42" s="3"/>
      <c r="F42" s="3"/>
      <c r="G42" s="1"/>
      <c r="H42" s="3"/>
      <c r="I42" s="4" t="e">
        <f>MAX(Table1[[#This Row],[Annual Budget, self-est.]],Table1[[#This Row],[EuroConsult est., military+civil (2021)]],Table1[[#This Row],[Space in Africa est. (2020)]])/Table1[[#This Row],[GDP]]</f>
        <v>#DIV/0!</v>
      </c>
      <c r="J42" s="3" t="e">
        <f>Table1[[#This Row],[GDP/capita]]*Table1[[#This Row],[Budget/GDP %]]</f>
        <v>#DIV/0!</v>
      </c>
      <c r="M42">
        <v>0</v>
      </c>
      <c r="N42">
        <v>0</v>
      </c>
      <c r="P42" t="s">
        <v>52</v>
      </c>
    </row>
    <row r="43" spans="1:16" x14ac:dyDescent="0.3">
      <c r="A43" s="2" t="s">
        <v>3</v>
      </c>
      <c r="B43" s="2" t="s">
        <v>186</v>
      </c>
      <c r="C43" s="2" t="s">
        <v>219</v>
      </c>
      <c r="D43" s="3">
        <f>157100000000/109.8355</f>
        <v>1430320797.9205267</v>
      </c>
      <c r="E43" s="3">
        <v>4214000000</v>
      </c>
      <c r="F43" s="3">
        <v>1690000000</v>
      </c>
      <c r="G43" s="1">
        <v>4941000000000</v>
      </c>
      <c r="H43" s="1">
        <v>39918.17</v>
      </c>
      <c r="I43" s="4">
        <f>MAX(Table1[[#This Row],[Annual Budget, self-est.]],Table1[[#This Row],[EuroConsult est., military+civil (2021)]],Table1[[#This Row],[Space in Africa est. (2020)]])/Table1[[#This Row],[GDP]]</f>
        <v>8.5286379275450314E-4</v>
      </c>
      <c r="J43" s="3">
        <f>Table1[[#This Row],[GDP/capita]]*Table1[[#This Row],[Budget/GDP %]]</f>
        <v>34.044761866019023</v>
      </c>
      <c r="K43">
        <v>2020</v>
      </c>
      <c r="L43">
        <v>104</v>
      </c>
      <c r="M43">
        <v>0</v>
      </c>
      <c r="N43">
        <v>0</v>
      </c>
    </row>
    <row r="44" spans="1:16" x14ac:dyDescent="0.3">
      <c r="A44" t="s">
        <v>19</v>
      </c>
      <c r="B44" s="2" t="s">
        <v>187</v>
      </c>
      <c r="C44" s="2" t="s">
        <v>214</v>
      </c>
      <c r="D44" s="3">
        <v>124635157.76000001</v>
      </c>
      <c r="E44" s="3">
        <v>93000000</v>
      </c>
      <c r="F44" s="3"/>
      <c r="G44" s="3">
        <v>197100000000</v>
      </c>
      <c r="H44" s="1">
        <v>10373.790000000001</v>
      </c>
      <c r="I44" s="4">
        <f>MAX(Table1[[#This Row],[Annual Budget, self-est.]],Table1[[#This Row],[EuroConsult est., military+civil (2021)]],Table1[[#This Row],[Space in Africa est. (2020)]])/Table1[[#This Row],[GDP]]</f>
        <v>6.323447882293252E-4</v>
      </c>
      <c r="J44" s="3">
        <f>Table1[[#This Row],[GDP/capita]]*Table1[[#This Row],[Budget/GDP %]]</f>
        <v>6.5598120406854923</v>
      </c>
      <c r="K44">
        <v>2021</v>
      </c>
      <c r="L44">
        <v>6</v>
      </c>
      <c r="M44">
        <v>1</v>
      </c>
      <c r="N44">
        <v>0</v>
      </c>
      <c r="O44" t="s">
        <v>21</v>
      </c>
      <c r="P44" t="s">
        <v>33</v>
      </c>
    </row>
    <row r="45" spans="1:16" x14ac:dyDescent="0.3">
      <c r="A45" s="2" t="s">
        <v>54</v>
      </c>
      <c r="B45" s="2" t="s">
        <v>188</v>
      </c>
      <c r="C45" s="2" t="s">
        <v>216</v>
      </c>
      <c r="D45" s="3">
        <v>1183018.1200000001</v>
      </c>
      <c r="E45" s="3"/>
      <c r="F45" s="3">
        <v>3000000</v>
      </c>
      <c r="G45" s="1">
        <v>110300000000</v>
      </c>
      <c r="H45" s="3">
        <v>2081.8000000000002</v>
      </c>
      <c r="I45" s="4">
        <f>MAX(Table1[[#This Row],[Annual Budget, self-est.]],Table1[[#This Row],[EuroConsult est., military+civil (2021)]],Table1[[#This Row],[Space in Africa est. (2020)]])/Table1[[#This Row],[GDP]]</f>
        <v>2.7198549410698095E-5</v>
      </c>
      <c r="J45" s="3">
        <f>Table1[[#This Row],[GDP/capita]]*Table1[[#This Row],[Budget/GDP %]]</f>
        <v>5.6621940163191296E-2</v>
      </c>
      <c r="K45">
        <v>2021</v>
      </c>
      <c r="L45">
        <v>1</v>
      </c>
      <c r="M45">
        <v>0</v>
      </c>
      <c r="N45">
        <v>0</v>
      </c>
      <c r="O45" t="s">
        <v>53</v>
      </c>
    </row>
    <row r="46" spans="1:16" x14ac:dyDescent="0.3">
      <c r="A46" s="2" t="s">
        <v>149</v>
      </c>
      <c r="B46" s="2" t="s">
        <v>149</v>
      </c>
      <c r="C46" s="2" t="s">
        <v>217</v>
      </c>
      <c r="D46" s="7"/>
      <c r="E46" s="7">
        <v>17000000</v>
      </c>
      <c r="F46" s="7"/>
      <c r="G46" s="1">
        <v>18830000000</v>
      </c>
      <c r="H46" s="7">
        <v>2535.62</v>
      </c>
      <c r="I46" s="4">
        <f>MAX(Table1[[#This Row],[Annual Budget, self-est.]],Table1[[#This Row],[EuroConsult est., military+civil (2021)]],Table1[[#This Row],[Space in Africa est. (2020)]])/Table1[[#This Row],[GDP]]</f>
        <v>9.0281465746149762E-4</v>
      </c>
      <c r="J46" s="7">
        <f>Table1[[#This Row],[GDP/capita]]*Table1[[#This Row],[Budget/GDP %]]</f>
        <v>2.2891949017525226</v>
      </c>
      <c r="L46">
        <v>1</v>
      </c>
      <c r="M46">
        <v>0</v>
      </c>
      <c r="N46">
        <v>0</v>
      </c>
    </row>
    <row r="47" spans="1:16" x14ac:dyDescent="0.3">
      <c r="A47" s="2" t="s">
        <v>55</v>
      </c>
      <c r="B47" s="2" t="s">
        <v>189</v>
      </c>
      <c r="C47" s="2" t="s">
        <v>213</v>
      </c>
      <c r="D47" s="3">
        <v>7000000</v>
      </c>
      <c r="E47" s="3"/>
      <c r="F47" s="3"/>
      <c r="G47" s="1">
        <v>87100000000</v>
      </c>
      <c r="H47" s="3">
        <v>13921.47</v>
      </c>
      <c r="I47" s="4">
        <f>MAX(Table1[[#This Row],[Annual Budget, self-est.]],Table1[[#This Row],[EuroConsult est., military+civil (2021)]],Table1[[#This Row],[Space in Africa est. (2020)]])/Table1[[#This Row],[GDP]]</f>
        <v>8.036739380022962E-5</v>
      </c>
      <c r="J47" s="3">
        <f>Table1[[#This Row],[GDP/capita]]*Table1[[#This Row],[Budget/GDP %]]</f>
        <v>1.1188322617680826</v>
      </c>
      <c r="K47">
        <v>2008</v>
      </c>
      <c r="L47">
        <v>0</v>
      </c>
      <c r="M47">
        <v>0</v>
      </c>
      <c r="N47">
        <v>0</v>
      </c>
      <c r="P47" t="s">
        <v>56</v>
      </c>
    </row>
    <row r="48" spans="1:16" x14ac:dyDescent="0.3">
      <c r="A48" s="2" t="s">
        <v>95</v>
      </c>
      <c r="B48" s="2" t="s">
        <v>94</v>
      </c>
      <c r="C48" s="2" t="s">
        <v>71</v>
      </c>
      <c r="D48" s="3"/>
      <c r="E48" s="3"/>
      <c r="F48" s="3"/>
      <c r="G48" s="1"/>
      <c r="H48" s="3"/>
      <c r="I48" s="4" t="e">
        <f>MAX(Table1[[#This Row],[Annual Budget, self-est.]],Table1[[#This Row],[EuroConsult est., military+civil (2021)]],Table1[[#This Row],[Space in Africa est. (2020)]])/Table1[[#This Row],[GDP]]</f>
        <v>#DIV/0!</v>
      </c>
      <c r="J48" s="3" t="e">
        <f>Table1[[#This Row],[GDP/capita]]*Table1[[#This Row],[Budget/GDP %]]</f>
        <v>#DIV/0!</v>
      </c>
      <c r="L48">
        <v>3</v>
      </c>
      <c r="M48">
        <v>1</v>
      </c>
      <c r="N48">
        <v>0</v>
      </c>
    </row>
    <row r="49" spans="1:16" x14ac:dyDescent="0.3">
      <c r="A49" s="2" t="s">
        <v>58</v>
      </c>
      <c r="B49" s="2" t="s">
        <v>190</v>
      </c>
      <c r="C49" s="2" t="s">
        <v>71</v>
      </c>
      <c r="D49" s="3">
        <f>134000000/4</f>
        <v>33500000</v>
      </c>
      <c r="E49" s="3">
        <v>185000000</v>
      </c>
      <c r="F49" s="3"/>
      <c r="G49" s="1">
        <v>86540000000</v>
      </c>
      <c r="H49" s="3">
        <v>131813</v>
      </c>
      <c r="I49" s="4">
        <f>MAX(Table1[[#This Row],[Annual Budget, self-est.]],Table1[[#This Row],[EuroConsult est., military+civil (2021)]],Table1[[#This Row],[Space in Africa est. (2020)]])/Table1[[#This Row],[GDP]]</f>
        <v>2.1377397735151374E-3</v>
      </c>
      <c r="J49" s="3">
        <f>Table1[[#This Row],[GDP/capita]]*Table1[[#This Row],[Budget/GDP %]]</f>
        <v>281.78189276635078</v>
      </c>
      <c r="K49">
        <v>2021</v>
      </c>
      <c r="L49">
        <v>43</v>
      </c>
      <c r="M49">
        <v>0</v>
      </c>
      <c r="N49">
        <v>1</v>
      </c>
      <c r="P49" t="s">
        <v>57</v>
      </c>
    </row>
    <row r="50" spans="1:16" x14ac:dyDescent="0.3">
      <c r="A50" s="2" t="s">
        <v>60</v>
      </c>
      <c r="B50" s="2" t="s">
        <v>191</v>
      </c>
      <c r="C50" s="2" t="s">
        <v>217</v>
      </c>
      <c r="D50" s="3"/>
      <c r="E50" s="3">
        <v>11000000</v>
      </c>
      <c r="F50" s="3"/>
      <c r="G50" s="1">
        <v>373000000000</v>
      </c>
      <c r="H50" s="3">
        <v>11109.26</v>
      </c>
      <c r="I50" s="4">
        <f>MAX(Table1[[#This Row],[Annual Budget, self-est.]],Table1[[#This Row],[EuroConsult est., military+civil (2021)]],Table1[[#This Row],[Space in Africa est. (2020)]])/Table1[[#This Row],[GDP]]</f>
        <v>2.9490616621983915E-5</v>
      </c>
      <c r="J50" s="3">
        <f>Table1[[#This Row],[GDP/capita]]*Table1[[#This Row],[Budget/GDP %]]</f>
        <v>0.32761892761394101</v>
      </c>
      <c r="K50">
        <v>2021</v>
      </c>
      <c r="L50">
        <v>3</v>
      </c>
      <c r="M50">
        <v>0</v>
      </c>
      <c r="N50">
        <v>0</v>
      </c>
    </row>
    <row r="51" spans="1:16" x14ac:dyDescent="0.3">
      <c r="A51" s="2" t="s">
        <v>65</v>
      </c>
      <c r="B51" s="2" t="s">
        <v>192</v>
      </c>
      <c r="C51" s="2" t="s">
        <v>215</v>
      </c>
      <c r="D51" s="3"/>
      <c r="E51" s="3"/>
      <c r="F51" s="3">
        <v>50000000</v>
      </c>
      <c r="G51" s="1">
        <v>1273000000000</v>
      </c>
      <c r="H51" s="3">
        <v>10045.68</v>
      </c>
      <c r="I51" s="4">
        <f>MAX(Table1[[#This Row],[Annual Budget, self-est.]],Table1[[#This Row],[EuroConsult est., military+civil (2021)]],Table1[[#This Row],[Space in Africa est. (2020)]])/Table1[[#This Row],[GDP]]</f>
        <v>3.9277297721916731E-5</v>
      </c>
      <c r="J51" s="3">
        <f>Table1[[#This Row],[GDP/capita]]*Table1[[#This Row],[Budget/GDP %]]</f>
        <v>0.39456716417910448</v>
      </c>
      <c r="K51">
        <v>2021</v>
      </c>
      <c r="L51">
        <v>7</v>
      </c>
      <c r="M51">
        <v>0</v>
      </c>
      <c r="N51">
        <v>0</v>
      </c>
    </row>
    <row r="52" spans="1:16" x14ac:dyDescent="0.3">
      <c r="A52" s="2" t="s">
        <v>66</v>
      </c>
      <c r="B52" s="2" t="s">
        <v>193</v>
      </c>
      <c r="C52" s="2" t="s">
        <v>218</v>
      </c>
      <c r="D52" s="3"/>
      <c r="E52" s="3"/>
      <c r="F52" s="3"/>
      <c r="G52" s="1"/>
      <c r="H52" s="3">
        <v>234514.36</v>
      </c>
      <c r="I52" s="4" t="e">
        <f>MAX(Table1[[#This Row],[Annual Budget, self-est.]],Table1[[#This Row],[EuroConsult est., military+civil (2021)]],Table1[[#This Row],[Space in Africa est. (2020)]])/Table1[[#This Row],[GDP]]</f>
        <v>#DIV/0!</v>
      </c>
      <c r="J52" s="3" t="e">
        <f>Table1[[#This Row],[GDP/capita]]*Table1[[#This Row],[Budget/GDP %]]</f>
        <v>#DIV/0!</v>
      </c>
      <c r="L52">
        <v>1</v>
      </c>
      <c r="M52">
        <v>0</v>
      </c>
      <c r="N52">
        <v>1</v>
      </c>
    </row>
    <row r="53" spans="1:16" x14ac:dyDescent="0.3">
      <c r="A53" s="2" t="s">
        <v>67</v>
      </c>
      <c r="B53" s="2" t="s">
        <v>194</v>
      </c>
      <c r="C53" s="2" t="s">
        <v>213</v>
      </c>
      <c r="D53" s="3"/>
      <c r="E53" s="3">
        <v>12000000</v>
      </c>
      <c r="F53" s="3">
        <v>2310000</v>
      </c>
      <c r="G53" s="1">
        <v>142900000000</v>
      </c>
      <c r="H53" s="3">
        <v>3795.38</v>
      </c>
      <c r="I53" s="4">
        <f>MAX(Table1[[#This Row],[Annual Budget, self-est.]],Table1[[#This Row],[EuroConsult est., military+civil (2021)]],Table1[[#This Row],[Space in Africa est. (2020)]])/Table1[[#This Row],[GDP]]</f>
        <v>8.3974807557732686E-5</v>
      </c>
      <c r="J53" s="3">
        <f>Table1[[#This Row],[GDP/capita]]*Table1[[#This Row],[Budget/GDP %]]</f>
        <v>0.31871630510846749</v>
      </c>
      <c r="L53">
        <v>3</v>
      </c>
      <c r="M53">
        <v>0</v>
      </c>
      <c r="N53">
        <v>0</v>
      </c>
    </row>
    <row r="54" spans="1:16" x14ac:dyDescent="0.3">
      <c r="A54" s="2" t="s">
        <v>148</v>
      </c>
      <c r="B54" s="2" t="s">
        <v>148</v>
      </c>
      <c r="C54" s="2" t="s">
        <v>217</v>
      </c>
      <c r="D54" s="7"/>
      <c r="E54" s="7">
        <v>12000000</v>
      </c>
      <c r="F54" s="7"/>
      <c r="G54" s="1">
        <v>65090000000</v>
      </c>
      <c r="H54" s="7">
        <v>1209.93</v>
      </c>
      <c r="I54" s="4">
        <f>MAX(Table1[[#This Row],[Annual Budget, self-est.]],Table1[[#This Row],[EuroConsult est., military+civil (2021)]],Table1[[#This Row],[Space in Africa est. (2020)]])/Table1[[#This Row],[GDP]]</f>
        <v>1.843601167614073E-4</v>
      </c>
      <c r="J54" s="7">
        <f>Table1[[#This Row],[GDP/capita]]*Table1[[#This Row],[Budget/GDP %]]</f>
        <v>0.22306283607312954</v>
      </c>
      <c r="L54">
        <v>0</v>
      </c>
      <c r="M54">
        <v>0</v>
      </c>
      <c r="N54">
        <v>0</v>
      </c>
    </row>
    <row r="55" spans="1:16" x14ac:dyDescent="0.3">
      <c r="A55" s="2" t="s">
        <v>68</v>
      </c>
      <c r="B55" s="2" t="s">
        <v>195</v>
      </c>
      <c r="C55" s="2" t="s">
        <v>71</v>
      </c>
      <c r="D55" s="3">
        <v>366592515</v>
      </c>
      <c r="E55" s="3">
        <v>167000000</v>
      </c>
      <c r="F55" s="3">
        <v>11490000</v>
      </c>
      <c r="G55" s="1">
        <v>910200000000</v>
      </c>
      <c r="H55" s="3">
        <v>52476.27</v>
      </c>
      <c r="I55" s="4">
        <f>MAX(Table1[[#This Row],[Annual Budget, self-est.]],Table1[[#This Row],[EuroConsult est., military+civil (2021)]],Table1[[#This Row],[Space in Africa est. (2020)]])/Table1[[#This Row],[GDP]]</f>
        <v>4.027603988134476E-4</v>
      </c>
      <c r="J55" s="3">
        <f>Table1[[#This Row],[GDP/capita]]*Table1[[#This Row],[Budget/GDP %]]</f>
        <v>21.135363433442155</v>
      </c>
      <c r="K55">
        <v>2019</v>
      </c>
      <c r="L55">
        <v>19</v>
      </c>
      <c r="M55">
        <v>0</v>
      </c>
      <c r="N55">
        <v>1</v>
      </c>
      <c r="O55" t="s">
        <v>69</v>
      </c>
    </row>
    <row r="56" spans="1:16" x14ac:dyDescent="0.3">
      <c r="A56" s="2" t="s">
        <v>70</v>
      </c>
      <c r="B56" s="2" t="s">
        <v>196</v>
      </c>
      <c r="C56" s="2" t="s">
        <v>220</v>
      </c>
      <c r="D56" s="3"/>
      <c r="E56" s="3">
        <v>19000000</v>
      </c>
      <c r="F56" s="3">
        <v>3750000</v>
      </c>
      <c r="G56" s="1">
        <v>213400000000</v>
      </c>
      <c r="H56" s="3">
        <v>42865.23</v>
      </c>
      <c r="I56" s="4">
        <f>MAX(Table1[[#This Row],[Annual Budget, self-est.]],Table1[[#This Row],[EuroConsult est., military+civil (2021)]],Table1[[#This Row],[Space in Africa est. (2020)]])/Table1[[#This Row],[GDP]]</f>
        <v>8.9034676663542637E-5</v>
      </c>
      <c r="J56" s="3">
        <f>Table1[[#This Row],[GDP/capita]]*Table1[[#This Row],[Budget/GDP %]]</f>
        <v>3.8164918931583882</v>
      </c>
      <c r="L56">
        <v>1</v>
      </c>
      <c r="M56">
        <v>0</v>
      </c>
      <c r="N56">
        <v>0</v>
      </c>
    </row>
    <row r="57" spans="1:16" x14ac:dyDescent="0.3">
      <c r="A57" s="2" t="s">
        <v>73</v>
      </c>
      <c r="B57" s="2" t="s">
        <v>197</v>
      </c>
      <c r="C57" s="2" t="s">
        <v>215</v>
      </c>
      <c r="D57" s="3"/>
      <c r="E57" s="3"/>
      <c r="F57" s="3"/>
      <c r="G57" s="1"/>
      <c r="H57" s="3"/>
      <c r="I57" s="4" t="e">
        <f>MAX(Table1[[#This Row],[Annual Budget, self-est.]],Table1[[#This Row],[EuroConsult est., military+civil (2021)]],Table1[[#This Row],[Space in Africa est. (2020)]])/Table1[[#This Row],[GDP]]</f>
        <v>#DIV/0!</v>
      </c>
      <c r="J57" s="3" t="e">
        <f>Table1[[#This Row],[GDP/capita]]*Table1[[#This Row],[Budget/GDP %]]</f>
        <v>#DIV/0!</v>
      </c>
      <c r="L57">
        <v>0</v>
      </c>
      <c r="M57">
        <v>0</v>
      </c>
      <c r="N57">
        <v>0</v>
      </c>
    </row>
    <row r="58" spans="1:16" x14ac:dyDescent="0.3">
      <c r="A58" s="2" t="s">
        <v>9</v>
      </c>
      <c r="B58" s="2" t="s">
        <v>198</v>
      </c>
      <c r="C58" s="2" t="s">
        <v>216</v>
      </c>
      <c r="D58" s="3">
        <v>10180000</v>
      </c>
      <c r="E58" s="3">
        <v>110000000</v>
      </c>
      <c r="F58" s="3">
        <v>54670000</v>
      </c>
      <c r="G58" s="1">
        <v>440800000000</v>
      </c>
      <c r="H58" s="1">
        <v>2065.75</v>
      </c>
      <c r="I58" s="4">
        <f>MAX(Table1[[#This Row],[Annual Budget, self-est.]],Table1[[#This Row],[EuroConsult est., military+civil (2021)]],Table1[[#This Row],[Space in Africa est. (2020)]])/Table1[[#This Row],[GDP]]</f>
        <v>2.4954627949183301E-4</v>
      </c>
      <c r="J58" s="3">
        <f>Table1[[#This Row],[GDP/capita]]*Table1[[#This Row],[Budget/GDP %]]</f>
        <v>0.5155002268602541</v>
      </c>
      <c r="K58">
        <v>2021</v>
      </c>
      <c r="L58">
        <v>3</v>
      </c>
      <c r="M58">
        <v>0</v>
      </c>
      <c r="N58">
        <v>0</v>
      </c>
    </row>
    <row r="59" spans="1:16" x14ac:dyDescent="0.3">
      <c r="A59" s="2" t="s">
        <v>74</v>
      </c>
      <c r="B59" s="2" t="s">
        <v>199</v>
      </c>
      <c r="C59" s="2" t="s">
        <v>219</v>
      </c>
      <c r="D59" s="3"/>
      <c r="E59" s="3"/>
      <c r="F59" s="3"/>
      <c r="G59" s="1"/>
      <c r="H59" s="3"/>
      <c r="I59" s="4" t="e">
        <f>MAX(Table1[[#This Row],[Annual Budget, self-est.]],Table1[[#This Row],[EuroConsult est., military+civil (2021)]],Table1[[#This Row],[Space in Africa est. (2020)]])/Table1[[#This Row],[GDP]]</f>
        <v>#DIV/0!</v>
      </c>
      <c r="J59" s="3" t="e">
        <f>Table1[[#This Row],[GDP/capita]]*Table1[[#This Row],[Budget/GDP %]]</f>
        <v>#DIV/0!</v>
      </c>
      <c r="M59">
        <v>0</v>
      </c>
      <c r="N59">
        <v>0</v>
      </c>
    </row>
    <row r="60" spans="1:16" x14ac:dyDescent="0.3">
      <c r="A60" s="2" t="s">
        <v>75</v>
      </c>
      <c r="B60" s="2" t="s">
        <v>200</v>
      </c>
      <c r="C60" s="2" t="s">
        <v>71</v>
      </c>
      <c r="D60" s="3">
        <v>150274025.40000001</v>
      </c>
      <c r="E60" s="3">
        <v>191000000</v>
      </c>
      <c r="F60" s="3">
        <v>49620000</v>
      </c>
      <c r="G60" s="1">
        <v>482200000000</v>
      </c>
      <c r="H60" s="3">
        <v>89154.28</v>
      </c>
      <c r="I60" s="4">
        <f>MAX(Table1[[#This Row],[Annual Budget, self-est.]],Table1[[#This Row],[EuroConsult est., military+civil (2021)]],Table1[[#This Row],[Space in Africa est. (2020)]])/Table1[[#This Row],[GDP]]</f>
        <v>3.9610120282040646E-4</v>
      </c>
      <c r="J60" s="3">
        <f>Table1[[#This Row],[GDP/capita]]*Table1[[#This Row],[Budget/GDP %]]</f>
        <v>35.314117544587305</v>
      </c>
      <c r="K60">
        <v>2020</v>
      </c>
      <c r="L60">
        <v>9</v>
      </c>
      <c r="M60">
        <v>0</v>
      </c>
      <c r="N60">
        <v>1</v>
      </c>
      <c r="O60" t="s">
        <v>76</v>
      </c>
    </row>
    <row r="61" spans="1:16" x14ac:dyDescent="0.3">
      <c r="A61" s="2" t="s">
        <v>154</v>
      </c>
      <c r="B61" s="2" t="s">
        <v>154</v>
      </c>
      <c r="C61" s="2" t="s">
        <v>213</v>
      </c>
      <c r="D61" s="7"/>
      <c r="E61" s="7">
        <v>26000000</v>
      </c>
      <c r="F61" s="7"/>
      <c r="G61" s="1">
        <v>88190000000</v>
      </c>
      <c r="H61" s="7">
        <v>19509.47</v>
      </c>
      <c r="I61" s="4">
        <f>MAX(Table1[[#This Row],[Annual Budget, self-est.]],Table1[[#This Row],[EuroConsult est., military+civil (2021)]],Table1[[#This Row],[Space in Africa est. (2020)]])/Table1[[#This Row],[GDP]]</f>
        <v>2.9481800657670936E-4</v>
      </c>
      <c r="J61" s="7">
        <f>Table1[[#This Row],[GDP/capita]]*Table1[[#This Row],[Budget/GDP %]]</f>
        <v>5.7517430547681139</v>
      </c>
      <c r="L61">
        <v>0</v>
      </c>
    </row>
    <row r="62" spans="1:16" x14ac:dyDescent="0.3">
      <c r="A62" s="2" t="s">
        <v>97</v>
      </c>
      <c r="B62" s="2" t="s">
        <v>96</v>
      </c>
      <c r="C62" s="2" t="s">
        <v>217</v>
      </c>
      <c r="D62" s="3"/>
      <c r="E62" s="3">
        <v>31000000</v>
      </c>
      <c r="F62" s="3">
        <v>31200000</v>
      </c>
      <c r="G62" s="1">
        <v>348300000000</v>
      </c>
      <c r="H62" s="3">
        <v>1505.01</v>
      </c>
      <c r="I62" s="4">
        <f>MAX(Table1[[#This Row],[Annual Budget, self-est.]],Table1[[#This Row],[EuroConsult est., military+civil (2021)]],Table1[[#This Row],[Space in Africa est. (2020)]])/Table1[[#This Row],[GDP]]</f>
        <v>8.9577950043066325E-5</v>
      </c>
      <c r="J62" s="3">
        <f>Table1[[#This Row],[GDP/capita]]*Table1[[#This Row],[Budget/GDP %]]</f>
        <v>0.13481571059431524</v>
      </c>
      <c r="K62">
        <v>2021</v>
      </c>
      <c r="L62">
        <v>3</v>
      </c>
      <c r="M62">
        <v>0</v>
      </c>
      <c r="N62">
        <v>0</v>
      </c>
    </row>
    <row r="63" spans="1:16" x14ac:dyDescent="0.3">
      <c r="A63" s="2" t="s">
        <v>99</v>
      </c>
      <c r="B63" s="2" t="s">
        <v>98</v>
      </c>
      <c r="C63" s="2" t="s">
        <v>215</v>
      </c>
      <c r="D63" s="3"/>
      <c r="E63" s="3"/>
      <c r="F63" s="3"/>
      <c r="G63" s="1"/>
      <c r="H63" s="3"/>
      <c r="I63" s="4" t="e">
        <f>MAX(Table1[[#This Row],[Annual Budget, self-est.]],Table1[[#This Row],[EuroConsult est., military+civil (2021)]],Table1[[#This Row],[Space in Africa est. (2020)]])/Table1[[#This Row],[GDP]]</f>
        <v>#DIV/0!</v>
      </c>
      <c r="J63" s="3" t="e">
        <f>Table1[[#This Row],[GDP/capita]]*Table1[[#This Row],[Budget/GDP %]]</f>
        <v>#DIV/0!</v>
      </c>
      <c r="L63">
        <v>1</v>
      </c>
    </row>
    <row r="64" spans="1:16" x14ac:dyDescent="0.3">
      <c r="A64" s="2" t="s">
        <v>106</v>
      </c>
      <c r="B64" s="2" t="s">
        <v>100</v>
      </c>
      <c r="C64" s="2" t="s">
        <v>215</v>
      </c>
      <c r="D64" s="7"/>
      <c r="E64" s="7"/>
      <c r="F64" s="7"/>
      <c r="G64" s="1"/>
      <c r="H64" s="7"/>
      <c r="I64" s="4" t="e">
        <f>MAX(Table1[[#This Row],[Annual Budget, self-est.]],Table1[[#This Row],[EuroConsult est., military+civil (2021)]],Table1[[#This Row],[Space in Africa est. (2020)]])/Table1[[#This Row],[GDP]]</f>
        <v>#DIV/0!</v>
      </c>
      <c r="J64" s="7" t="e">
        <f>Table1[[#This Row],[GDP/capita]]*Table1[[#This Row],[Budget/GDP %]]</f>
        <v>#DIV/0!</v>
      </c>
      <c r="L64">
        <v>1</v>
      </c>
      <c r="M64">
        <v>0</v>
      </c>
      <c r="N64">
        <v>0</v>
      </c>
    </row>
    <row r="65" spans="1:14" x14ac:dyDescent="0.3">
      <c r="A65" s="2" t="s">
        <v>12</v>
      </c>
      <c r="B65" s="2" t="s">
        <v>201</v>
      </c>
      <c r="C65" s="2" t="s">
        <v>217</v>
      </c>
      <c r="D65" s="3">
        <v>5730726.3799999999</v>
      </c>
      <c r="E65" s="3"/>
      <c r="F65" s="3">
        <v>38000000</v>
      </c>
      <c r="G65" s="1">
        <v>394000000000</v>
      </c>
      <c r="H65" s="1">
        <v>3460.53</v>
      </c>
      <c r="I65" s="4">
        <f>MAX(Table1[[#This Row],[Annual Budget, self-est.]],Table1[[#This Row],[EuroConsult est., military+civil (2021)]],Table1[[#This Row],[Space in Africa est. (2020)]])/Table1[[#This Row],[GDP]]</f>
        <v>9.6446700507614214E-5</v>
      </c>
      <c r="J65" s="3">
        <f>Table1[[#This Row],[GDP/capita]]*Table1[[#This Row],[Budget/GDP %]]</f>
        <v>0.33375670050761425</v>
      </c>
      <c r="K65">
        <v>2021</v>
      </c>
      <c r="L65">
        <v>1</v>
      </c>
      <c r="M65">
        <v>0</v>
      </c>
      <c r="N65">
        <v>0</v>
      </c>
    </row>
    <row r="66" spans="1:14" x14ac:dyDescent="0.3">
      <c r="A66" s="2" t="s">
        <v>107</v>
      </c>
      <c r="B66" s="2" t="s">
        <v>101</v>
      </c>
      <c r="C66" s="2" t="s">
        <v>71</v>
      </c>
      <c r="D66" s="7"/>
      <c r="E66" s="7">
        <v>73000000</v>
      </c>
      <c r="F66" s="7">
        <v>77670000</v>
      </c>
      <c r="G66" s="1">
        <v>679400000000</v>
      </c>
      <c r="H66" s="7">
        <v>17999.91</v>
      </c>
      <c r="I66" s="4">
        <f>MAX(Table1[[#This Row],[Annual Budget, self-est.]],Table1[[#This Row],[EuroConsult est., military+civil (2021)]],Table1[[#This Row],[Space in Africa est. (2020)]])/Table1[[#This Row],[GDP]]</f>
        <v>1.1432146011186341E-4</v>
      </c>
      <c r="J66" s="7">
        <f>Table1[[#This Row],[GDP/capita]]*Table1[[#This Row],[Budget/GDP %]]</f>
        <v>2.0577759930821311</v>
      </c>
      <c r="L66">
        <v>7</v>
      </c>
      <c r="M66">
        <v>0</v>
      </c>
      <c r="N66">
        <v>1</v>
      </c>
    </row>
    <row r="67" spans="1:14" x14ac:dyDescent="0.3">
      <c r="A67" s="2" t="s">
        <v>108</v>
      </c>
      <c r="B67" s="2" t="s">
        <v>102</v>
      </c>
      <c r="C67" s="2" t="s">
        <v>71</v>
      </c>
      <c r="D67" s="7"/>
      <c r="E67" s="7">
        <v>59000000</v>
      </c>
      <c r="F67" s="7">
        <v>13470000</v>
      </c>
      <c r="G67" s="1">
        <v>253700000000</v>
      </c>
      <c r="H67" s="7">
        <v>24567.51</v>
      </c>
      <c r="I67" s="4">
        <f>MAX(Table1[[#This Row],[Annual Budget, self-est.]],Table1[[#This Row],[EuroConsult est., military+civil (2021)]],Table1[[#This Row],[Space in Africa est. (2020)]])/Table1[[#This Row],[GDP]]</f>
        <v>2.3255813953488373E-4</v>
      </c>
      <c r="J67" s="7">
        <f>Table1[[#This Row],[GDP/capita]]*Table1[[#This Row],[Budget/GDP %]]</f>
        <v>5.7133744186046513</v>
      </c>
      <c r="L67">
        <v>0</v>
      </c>
      <c r="M67">
        <v>0</v>
      </c>
      <c r="N67">
        <v>1</v>
      </c>
    </row>
    <row r="68" spans="1:14" x14ac:dyDescent="0.3">
      <c r="A68" s="2" t="s">
        <v>153</v>
      </c>
      <c r="B68" s="2" t="s">
        <v>153</v>
      </c>
      <c r="C68" s="2" t="s">
        <v>213</v>
      </c>
      <c r="D68" s="7"/>
      <c r="E68" s="7">
        <v>27000000</v>
      </c>
      <c r="F68" s="7"/>
      <c r="G68" s="1">
        <v>179700000000</v>
      </c>
      <c r="H68" s="7">
        <v>66838.36</v>
      </c>
      <c r="I68" s="4">
        <f>MAX(Table1[[#This Row],[Annual Budget, self-est.]],Table1[[#This Row],[EuroConsult est., military+civil (2021)]],Table1[[#This Row],[Space in Africa est. (2020)]])/Table1[[#This Row],[GDP]]</f>
        <v>1.5025041736227044E-4</v>
      </c>
      <c r="J68" s="7">
        <f>Table1[[#This Row],[GDP/capita]]*Table1[[#This Row],[Budget/GDP %]]</f>
        <v>10.042491485809682</v>
      </c>
      <c r="L68">
        <v>1</v>
      </c>
      <c r="M68">
        <v>0</v>
      </c>
      <c r="N68">
        <v>0</v>
      </c>
    </row>
    <row r="69" spans="1:14" x14ac:dyDescent="0.3">
      <c r="A69" s="2" t="s">
        <v>109</v>
      </c>
      <c r="B69" s="2" t="s">
        <v>103</v>
      </c>
      <c r="C69" s="2" t="s">
        <v>71</v>
      </c>
      <c r="D69" s="7"/>
      <c r="E69" s="7">
        <v>64000000</v>
      </c>
      <c r="F69" s="7"/>
      <c r="G69" s="1">
        <v>284100000000</v>
      </c>
      <c r="H69" s="7">
        <v>14858.23</v>
      </c>
      <c r="I69" s="4">
        <f>MAX(Table1[[#This Row],[Annual Budget, self-est.]],Table1[[#This Row],[EuroConsult est., military+civil (2021)]],Table1[[#This Row],[Space in Africa est. (2020)]])/Table1[[#This Row],[GDP]]</f>
        <v>2.2527279127067934E-4</v>
      </c>
      <c r="J69" s="7">
        <f>Table1[[#This Row],[GDP/capita]]*Table1[[#This Row],[Budget/GDP %]]</f>
        <v>3.347154945441746</v>
      </c>
      <c r="L69">
        <v>0</v>
      </c>
      <c r="M69">
        <v>0</v>
      </c>
      <c r="N69">
        <v>1</v>
      </c>
    </row>
    <row r="70" spans="1:14" x14ac:dyDescent="0.3">
      <c r="A70" s="2" t="s">
        <v>4</v>
      </c>
      <c r="B70" s="2" t="s">
        <v>202</v>
      </c>
      <c r="C70" s="2" t="s">
        <v>214</v>
      </c>
      <c r="D70" s="3">
        <v>1920000000</v>
      </c>
      <c r="E70" s="3">
        <v>3567000000</v>
      </c>
      <c r="F70" s="3">
        <v>2770000000</v>
      </c>
      <c r="G70" s="1">
        <v>1779000000000</v>
      </c>
      <c r="H70" s="1">
        <v>12194.78</v>
      </c>
      <c r="I70" s="4">
        <f>MAX(Table1[[#This Row],[Annual Budget, self-est.]],Table1[[#This Row],[EuroConsult est., military+civil (2021)]],Table1[[#This Row],[Space in Africa est. (2020)]])/Table1[[#This Row],[GDP]]</f>
        <v>2.0050590219224283E-3</v>
      </c>
      <c r="J70" s="3">
        <f>Table1[[#This Row],[GDP/capita]]*Table1[[#This Row],[Budget/GDP %]]</f>
        <v>24.451253659359192</v>
      </c>
      <c r="K70">
        <v>2021</v>
      </c>
      <c r="L70">
        <v>1778</v>
      </c>
      <c r="M70">
        <v>1</v>
      </c>
      <c r="N70">
        <v>0</v>
      </c>
    </row>
    <row r="71" spans="1:14" x14ac:dyDescent="0.3">
      <c r="A71" s="2" t="s">
        <v>110</v>
      </c>
      <c r="B71" s="2" t="s">
        <v>104</v>
      </c>
      <c r="C71" s="2" t="s">
        <v>216</v>
      </c>
      <c r="D71" s="7"/>
      <c r="E71" s="7"/>
      <c r="F71" s="7"/>
      <c r="G71" s="1"/>
      <c r="H71" s="7"/>
      <c r="I71" s="4" t="e">
        <f>MAX(Table1[[#This Row],[Annual Budget, self-est.]],Table1[[#This Row],[EuroConsult est., military+civil (2021)]],Table1[[#This Row],[Space in Africa est. (2020)]])/Table1[[#This Row],[GDP]]</f>
        <v>#DIV/0!</v>
      </c>
      <c r="J71" s="7" t="e">
        <f>Table1[[#This Row],[GDP/capita]]*Table1[[#This Row],[Budget/GDP %]]</f>
        <v>#DIV/0!</v>
      </c>
      <c r="L71">
        <v>0</v>
      </c>
      <c r="M71">
        <v>0</v>
      </c>
      <c r="N71">
        <v>0</v>
      </c>
    </row>
    <row r="72" spans="1:14" x14ac:dyDescent="0.3">
      <c r="A72" s="2" t="s">
        <v>111</v>
      </c>
      <c r="B72" s="2" t="s">
        <v>105</v>
      </c>
      <c r="C72" s="2" t="s">
        <v>213</v>
      </c>
      <c r="D72" s="7"/>
      <c r="E72" s="7">
        <v>75000000</v>
      </c>
      <c r="F72" s="7"/>
      <c r="G72" s="1">
        <v>833500000000</v>
      </c>
      <c r="H72" s="7">
        <v>23185.87</v>
      </c>
      <c r="I72" s="4">
        <f>MAX(Table1[[#This Row],[Annual Budget, self-est.]],Table1[[#This Row],[EuroConsult est., military+civil (2021)]],Table1[[#This Row],[Space in Africa est. (2020)]])/Table1[[#This Row],[GDP]]</f>
        <v>8.9982003599280142E-5</v>
      </c>
      <c r="J72" s="7">
        <f>Table1[[#This Row],[GDP/capita]]*Table1[[#This Row],[Budget/GDP %]]</f>
        <v>2.0863110377924414</v>
      </c>
      <c r="L72">
        <v>13</v>
      </c>
      <c r="M72">
        <v>0</v>
      </c>
      <c r="N72">
        <v>0</v>
      </c>
    </row>
    <row r="73" spans="1:14" x14ac:dyDescent="0.3">
      <c r="A73" s="2" t="s">
        <v>113</v>
      </c>
      <c r="B73" s="2" t="s">
        <v>112</v>
      </c>
      <c r="C73" s="2" t="s">
        <v>217</v>
      </c>
      <c r="D73" s="7"/>
      <c r="E73" s="7">
        <v>28000000</v>
      </c>
      <c r="F73" s="7"/>
      <c r="G73" s="1">
        <v>397000000000</v>
      </c>
      <c r="H73" s="7">
        <v>72794</v>
      </c>
      <c r="I73" s="4">
        <f>MAX(Table1[[#This Row],[Annual Budget, self-est.]],Table1[[#This Row],[EuroConsult est., military+civil (2021)]],Table1[[#This Row],[Space in Africa est. (2020)]])/Table1[[#This Row],[GDP]]</f>
        <v>7.0528967254408065E-5</v>
      </c>
      <c r="J73" s="7">
        <f>Table1[[#This Row],[GDP/capita]]*Table1[[#This Row],[Budget/GDP %]]</f>
        <v>5.1340856423173804</v>
      </c>
      <c r="L73">
        <v>11</v>
      </c>
    </row>
    <row r="74" spans="1:14" x14ac:dyDescent="0.3">
      <c r="A74" s="2" t="s">
        <v>114</v>
      </c>
      <c r="B74" s="2" t="s">
        <v>115</v>
      </c>
      <c r="C74" s="2" t="s">
        <v>71</v>
      </c>
      <c r="D74" s="7"/>
      <c r="E74" s="7"/>
      <c r="F74" s="7"/>
      <c r="G74" s="1"/>
      <c r="H74" s="7"/>
      <c r="I74" s="4" t="e">
        <f>MAX(Table1[[#This Row],[Annual Budget, self-est.]],Table1[[#This Row],[EuroConsult est., military+civil (2021)]],Table1[[#This Row],[Space in Africa est. (2020)]])/Table1[[#This Row],[GDP]]</f>
        <v>#DIV/0!</v>
      </c>
      <c r="J74" s="7" t="e">
        <f>Table1[[#This Row],[GDP/capita]]*Table1[[#This Row],[Budget/GDP %]]</f>
        <v>#DIV/0!</v>
      </c>
      <c r="L74">
        <v>0</v>
      </c>
      <c r="M74">
        <v>0</v>
      </c>
      <c r="N74">
        <v>1</v>
      </c>
    </row>
    <row r="75" spans="1:14" x14ac:dyDescent="0.3">
      <c r="A75" s="2" t="s">
        <v>146</v>
      </c>
      <c r="B75" s="2" t="s">
        <v>146</v>
      </c>
      <c r="C75" s="2" t="s">
        <v>71</v>
      </c>
      <c r="D75" s="7"/>
      <c r="E75" s="7">
        <v>13000000</v>
      </c>
      <c r="F75" s="7"/>
      <c r="G75" s="1">
        <v>61750000000</v>
      </c>
      <c r="H75" s="7">
        <v>29291.4</v>
      </c>
      <c r="I75" s="4">
        <f>MAX(Table1[[#This Row],[Annual Budget, self-est.]],Table1[[#This Row],[EuroConsult est., military+civil (2021)]],Table1[[#This Row],[Space in Africa est. (2020)]])/Table1[[#This Row],[GDP]]</f>
        <v>2.105263157894737E-4</v>
      </c>
      <c r="J75" s="7">
        <f>Table1[[#This Row],[GDP/capita]]*Table1[[#This Row],[Budget/GDP %]]</f>
        <v>6.1666105263157904</v>
      </c>
      <c r="L75">
        <v>2</v>
      </c>
      <c r="M75">
        <v>0</v>
      </c>
      <c r="N75">
        <v>1</v>
      </c>
    </row>
    <row r="76" spans="1:14" x14ac:dyDescent="0.3">
      <c r="A76" s="2" t="s">
        <v>117</v>
      </c>
      <c r="B76" s="2" t="s">
        <v>116</v>
      </c>
      <c r="C76" s="2" t="s">
        <v>216</v>
      </c>
      <c r="D76" s="7"/>
      <c r="E76" s="7">
        <v>60000000</v>
      </c>
      <c r="F76" s="7">
        <v>168000000</v>
      </c>
      <c r="G76" s="1">
        <v>419000000000</v>
      </c>
      <c r="H76" s="7">
        <v>7055.04</v>
      </c>
      <c r="I76" s="4">
        <f>MAX(Table1[[#This Row],[Annual Budget, self-est.]],Table1[[#This Row],[EuroConsult est., military+civil (2021)]],Table1[[#This Row],[Space in Africa est. (2020)]])/Table1[[#This Row],[GDP]]</f>
        <v>4.0095465393794749E-4</v>
      </c>
      <c r="J76" s="7">
        <f>Table1[[#This Row],[GDP/capita]]*Table1[[#This Row],[Budget/GDP %]]</f>
        <v>2.8287511217183772</v>
      </c>
      <c r="L76">
        <v>6</v>
      </c>
      <c r="M76">
        <v>0</v>
      </c>
      <c r="N76">
        <v>0</v>
      </c>
    </row>
    <row r="77" spans="1:14" x14ac:dyDescent="0.3">
      <c r="A77" s="2" t="s">
        <v>13</v>
      </c>
      <c r="B77" s="2" t="s">
        <v>203</v>
      </c>
      <c r="C77" s="2" t="s">
        <v>219</v>
      </c>
      <c r="D77" s="3">
        <v>553100000</v>
      </c>
      <c r="E77" s="3">
        <v>679000000</v>
      </c>
      <c r="F77" s="3">
        <v>516000000</v>
      </c>
      <c r="G77" s="1">
        <v>1811000000000</v>
      </c>
      <c r="H77" s="1">
        <v>34997.78</v>
      </c>
      <c r="I77" s="4">
        <f>MAX(Table1[[#This Row],[Annual Budget, self-est.]],Table1[[#This Row],[EuroConsult est., military+civil (2021)]],Table1[[#This Row],[Space in Africa est. (2020)]])/Table1[[#This Row],[GDP]]</f>
        <v>3.7493097736057424E-4</v>
      </c>
      <c r="J77" s="3">
        <f>Table1[[#This Row],[GDP/capita]]*Table1[[#This Row],[Budget/GDP %]]</f>
        <v>13.121751860850358</v>
      </c>
      <c r="K77">
        <v>2021</v>
      </c>
      <c r="L77">
        <v>19</v>
      </c>
      <c r="M77">
        <v>0</v>
      </c>
      <c r="N77">
        <v>0</v>
      </c>
    </row>
    <row r="78" spans="1:14" x14ac:dyDescent="0.3">
      <c r="A78" s="2" t="s">
        <v>150</v>
      </c>
      <c r="B78" s="2" t="s">
        <v>150</v>
      </c>
      <c r="C78" s="2" t="s">
        <v>71</v>
      </c>
      <c r="D78" s="7"/>
      <c r="E78" s="7">
        <v>399000000</v>
      </c>
      <c r="F78" s="7"/>
      <c r="G78" s="1">
        <v>1427000000000</v>
      </c>
      <c r="H78" s="7">
        <v>30103.51</v>
      </c>
      <c r="I78" s="4">
        <f>MAX(Table1[[#This Row],[Annual Budget, self-est.]],Table1[[#This Row],[EuroConsult est., military+civil (2021)]],Table1[[#This Row],[Space in Africa est. (2020)]])/Table1[[#This Row],[GDP]]</f>
        <v>2.7960756832515768E-4</v>
      </c>
      <c r="J78" s="7">
        <f>Table1[[#This Row],[GDP/capita]]*Table1[[#This Row],[Budget/GDP %]]</f>
        <v>8.4171692291520674</v>
      </c>
      <c r="L78">
        <v>5</v>
      </c>
      <c r="M78">
        <v>0</v>
      </c>
      <c r="N78">
        <v>1</v>
      </c>
    </row>
    <row r="79" spans="1:14" x14ac:dyDescent="0.3">
      <c r="A79" s="2" t="s">
        <v>119</v>
      </c>
      <c r="B79" s="2" t="s">
        <v>118</v>
      </c>
      <c r="C79" s="2" t="s">
        <v>213</v>
      </c>
      <c r="D79" s="7"/>
      <c r="E79" s="7"/>
      <c r="F79" s="7"/>
      <c r="G79" s="1"/>
      <c r="H79" s="7"/>
      <c r="I79" s="4" t="e">
        <f>MAX(Table1[[#This Row],[Annual Budget, self-est.]],Table1[[#This Row],[EuroConsult est., military+civil (2021)]],Table1[[#This Row],[Space in Africa est. (2020)]])/Table1[[#This Row],[GDP]]</f>
        <v>#DIV/0!</v>
      </c>
      <c r="J79" s="7" t="e">
        <f>Table1[[#This Row],[GDP/capita]]*Table1[[#This Row],[Budget/GDP %]]</f>
        <v>#DIV/0!</v>
      </c>
      <c r="L79">
        <v>1</v>
      </c>
      <c r="M79">
        <v>0</v>
      </c>
      <c r="N79">
        <v>0</v>
      </c>
    </row>
    <row r="80" spans="1:14" x14ac:dyDescent="0.3">
      <c r="A80" s="2" t="s">
        <v>121</v>
      </c>
      <c r="B80" s="2" t="s">
        <v>120</v>
      </c>
      <c r="C80" s="2" t="s">
        <v>71</v>
      </c>
      <c r="D80" s="7"/>
      <c r="E80" s="7">
        <v>130000000</v>
      </c>
      <c r="F80" s="7">
        <v>33840000</v>
      </c>
      <c r="G80" s="1">
        <v>635700000000</v>
      </c>
      <c r="H80" s="7">
        <v>61028.74</v>
      </c>
      <c r="I80" s="4">
        <f>MAX(Table1[[#This Row],[Annual Budget, self-est.]],Table1[[#This Row],[EuroConsult est., military+civil (2021)]],Table1[[#This Row],[Space in Africa est. (2020)]])/Table1[[#This Row],[GDP]]</f>
        <v>2.0449897750511248E-4</v>
      </c>
      <c r="J80" s="7">
        <f>Table1[[#This Row],[GDP/capita]]*Table1[[#This Row],[Budget/GDP %]]</f>
        <v>12.480314928425358</v>
      </c>
      <c r="L80">
        <v>5</v>
      </c>
      <c r="M80">
        <v>0</v>
      </c>
      <c r="N80">
        <v>1</v>
      </c>
    </row>
    <row r="81" spans="1:16" x14ac:dyDescent="0.3">
      <c r="A81" s="2" t="s">
        <v>123</v>
      </c>
      <c r="B81" s="2" t="s">
        <v>122</v>
      </c>
      <c r="C81" s="2" t="s">
        <v>71</v>
      </c>
      <c r="D81" s="7"/>
      <c r="E81" s="7">
        <v>252000000</v>
      </c>
      <c r="F81" s="7">
        <v>10150000</v>
      </c>
      <c r="G81" s="1">
        <v>800600000000</v>
      </c>
      <c r="H81" s="7">
        <v>91991.6</v>
      </c>
      <c r="I81" s="4">
        <f>MAX(Table1[[#This Row],[Annual Budget, self-est.]],Table1[[#This Row],[EuroConsult est., military+civil (2021)]],Table1[[#This Row],[Space in Africa est. (2020)]])/Table1[[#This Row],[GDP]]</f>
        <v>3.1476392705470895E-4</v>
      </c>
      <c r="J81" s="7">
        <f>Table1[[#This Row],[GDP/capita]]*Table1[[#This Row],[Budget/GDP %]]</f>
        <v>28.955637272045966</v>
      </c>
      <c r="L81">
        <v>15</v>
      </c>
      <c r="M81">
        <v>0</v>
      </c>
      <c r="N81">
        <v>1</v>
      </c>
    </row>
    <row r="82" spans="1:16" x14ac:dyDescent="0.3">
      <c r="A82" s="2" t="s">
        <v>124</v>
      </c>
      <c r="B82" s="2" t="s">
        <v>125</v>
      </c>
      <c r="C82" s="2" t="s">
        <v>213</v>
      </c>
      <c r="D82" s="7"/>
      <c r="E82" s="7"/>
      <c r="F82" s="7"/>
      <c r="G82" s="1"/>
      <c r="H82" s="7"/>
      <c r="I82" s="4" t="e">
        <f>MAX(Table1[[#This Row],[Annual Budget, self-est.]],Table1[[#This Row],[EuroConsult est., military+civil (2021)]],Table1[[#This Row],[Space in Africa est. (2020)]])/Table1[[#This Row],[GDP]]</f>
        <v>#DIV/0!</v>
      </c>
      <c r="J82" s="7" t="e">
        <f>Table1[[#This Row],[GDP/capita]]*Table1[[#This Row],[Budget/GDP %]]</f>
        <v>#DIV/0!</v>
      </c>
      <c r="L82">
        <v>0</v>
      </c>
      <c r="M82">
        <v>0</v>
      </c>
      <c r="N82">
        <v>0</v>
      </c>
    </row>
    <row r="83" spans="1:16" x14ac:dyDescent="0.3">
      <c r="A83" s="2" t="s">
        <v>126</v>
      </c>
      <c r="B83" s="2" t="s">
        <v>127</v>
      </c>
      <c r="C83" s="2" t="s">
        <v>219</v>
      </c>
      <c r="D83" s="7"/>
      <c r="E83" s="7">
        <v>71000000</v>
      </c>
      <c r="F83" s="7">
        <v>84300000</v>
      </c>
      <c r="G83" s="1">
        <v>1465500000000</v>
      </c>
      <c r="H83" s="7">
        <v>62696.1</v>
      </c>
      <c r="I83" s="4">
        <f>MAX(Table1[[#This Row],[Annual Budget, self-est.]],Table1[[#This Row],[EuroConsult est., military+civil (2021)]],Table1[[#This Row],[Space in Africa est. (2020)]])/Table1[[#This Row],[GDP]]</f>
        <v>5.7523029682702149E-5</v>
      </c>
      <c r="J83" s="7">
        <f>Table1[[#This Row],[GDP/capita]]*Table1[[#This Row],[Budget/GDP %]]</f>
        <v>3.6064696212896621</v>
      </c>
      <c r="L83">
        <v>14</v>
      </c>
      <c r="M83">
        <v>0</v>
      </c>
      <c r="N83">
        <v>0</v>
      </c>
    </row>
    <row r="84" spans="1:16" x14ac:dyDescent="0.3">
      <c r="A84" s="2" t="s">
        <v>128</v>
      </c>
      <c r="B84" s="2" t="s">
        <v>129</v>
      </c>
      <c r="C84" s="2" t="s">
        <v>217</v>
      </c>
      <c r="D84" s="7"/>
      <c r="E84" s="7">
        <v>68000000</v>
      </c>
      <c r="F84" s="7">
        <v>20000000</v>
      </c>
      <c r="G84" s="1">
        <v>505900000000</v>
      </c>
      <c r="H84" s="7">
        <v>7066.19</v>
      </c>
      <c r="I84" s="4">
        <f>MAX(Table1[[#This Row],[Annual Budget, self-est.]],Table1[[#This Row],[EuroConsult est., military+civil (2021)]],Table1[[#This Row],[Space in Africa est. (2020)]])/Table1[[#This Row],[GDP]]</f>
        <v>1.344139157936351E-4</v>
      </c>
      <c r="J84" s="7">
        <f>Table1[[#This Row],[GDP/capita]]*Table1[[#This Row],[Budget/GDP %]]</f>
        <v>0.9497942676418264</v>
      </c>
      <c r="L84">
        <v>7</v>
      </c>
      <c r="M84">
        <v>0</v>
      </c>
      <c r="N84">
        <v>0</v>
      </c>
    </row>
    <row r="85" spans="1:16" x14ac:dyDescent="0.3">
      <c r="A85" s="2" t="s">
        <v>152</v>
      </c>
      <c r="B85" s="2" t="s">
        <v>152</v>
      </c>
      <c r="C85" s="2" t="s">
        <v>213</v>
      </c>
      <c r="D85" s="7"/>
      <c r="E85" s="7">
        <v>10000000</v>
      </c>
      <c r="F85" s="7"/>
      <c r="G85" s="1">
        <v>46690000000</v>
      </c>
      <c r="H85" s="7">
        <v>3807.14</v>
      </c>
      <c r="I85" s="4">
        <f>MAX(Table1[[#This Row],[Annual Budget, self-est.]],Table1[[#This Row],[EuroConsult est., military+civil (2021)]],Table1[[#This Row],[Space in Africa est. (2020)]])/Table1[[#This Row],[GDP]]</f>
        <v>2.1417862497322766E-4</v>
      </c>
      <c r="J85" s="7">
        <f>Table1[[#This Row],[GDP/capita]]*Table1[[#This Row],[Budget/GDP %]]</f>
        <v>0.81540801028057397</v>
      </c>
      <c r="L85">
        <v>1</v>
      </c>
      <c r="M85">
        <v>0</v>
      </c>
      <c r="N85">
        <v>0</v>
      </c>
    </row>
    <row r="86" spans="1:16" x14ac:dyDescent="0.3">
      <c r="A86" s="2" t="s">
        <v>130</v>
      </c>
      <c r="B86" s="2" t="s">
        <v>131</v>
      </c>
      <c r="C86" s="2" t="s">
        <v>218</v>
      </c>
      <c r="D86" s="7"/>
      <c r="E86" s="7"/>
      <c r="F86" s="7">
        <v>3300000</v>
      </c>
      <c r="G86" s="1">
        <v>720300000000</v>
      </c>
      <c r="H86" s="7">
        <v>8561.07</v>
      </c>
      <c r="I86" s="4">
        <f>MAX(Table1[[#This Row],[Annual Budget, self-est.]],Table1[[#This Row],[EuroConsult est., military+civil (2021)]],Table1[[#This Row],[Space in Africa est. (2020)]])/Table1[[#This Row],[GDP]]</f>
        <v>4.5814244064972927E-6</v>
      </c>
      <c r="J86" s="7">
        <f>Table1[[#This Row],[GDP/capita]]*Table1[[#This Row],[Budget/GDP %]]</f>
        <v>3.9221895043731775E-2</v>
      </c>
      <c r="L86">
        <v>10</v>
      </c>
      <c r="M86">
        <v>0</v>
      </c>
      <c r="N86">
        <v>0</v>
      </c>
    </row>
    <row r="87" spans="1:16" x14ac:dyDescent="0.3">
      <c r="A87" s="2" t="s">
        <v>132</v>
      </c>
      <c r="B87" s="2" t="s">
        <v>133</v>
      </c>
      <c r="C87" s="2" t="s">
        <v>214</v>
      </c>
      <c r="D87" s="7"/>
      <c r="E87" s="7"/>
      <c r="F87" s="7">
        <v>53000000</v>
      </c>
      <c r="G87" s="1">
        <v>45230000000</v>
      </c>
      <c r="H87" s="7">
        <v>7344.65</v>
      </c>
      <c r="I87" s="4">
        <f>MAX(Table1[[#This Row],[Annual Budget, self-est.]],Table1[[#This Row],[EuroConsult est., military+civil (2021)]],Table1[[#This Row],[Space in Africa est. (2020)]])/Table1[[#This Row],[GDP]]</f>
        <v>1.1717886358611541E-3</v>
      </c>
      <c r="J87" s="7">
        <f>Table1[[#This Row],[GDP/capita]]*Table1[[#This Row],[Budget/GDP %]]</f>
        <v>8.6063774043776249</v>
      </c>
      <c r="L87">
        <v>1</v>
      </c>
      <c r="M87">
        <v>0</v>
      </c>
      <c r="N87">
        <v>0</v>
      </c>
    </row>
    <row r="88" spans="1:16" x14ac:dyDescent="0.3">
      <c r="A88" s="2" t="s">
        <v>134</v>
      </c>
      <c r="B88" s="2" t="s">
        <v>135</v>
      </c>
      <c r="C88" s="2" t="s">
        <v>214</v>
      </c>
      <c r="D88" s="7"/>
      <c r="E88" s="7">
        <v>21000000</v>
      </c>
      <c r="F88" s="7">
        <v>92400000</v>
      </c>
      <c r="G88" s="1">
        <v>200100000000</v>
      </c>
      <c r="H88" s="7">
        <v>4835.57</v>
      </c>
      <c r="I88" s="4">
        <f>MAX(Table1[[#This Row],[Annual Budget, self-est.]],Table1[[#This Row],[EuroConsult est., military+civil (2021)]],Table1[[#This Row],[Space in Africa est. (2020)]])/Table1[[#This Row],[GDP]]</f>
        <v>4.6176911544227884E-4</v>
      </c>
      <c r="J88" s="7">
        <f>Table1[[#This Row],[GDP/capita]]*Table1[[#This Row],[Budget/GDP %]]</f>
        <v>2.2329168815592202</v>
      </c>
      <c r="L88">
        <v>3</v>
      </c>
      <c r="M88">
        <v>0</v>
      </c>
      <c r="N88">
        <v>0</v>
      </c>
    </row>
    <row r="89" spans="1:16" x14ac:dyDescent="0.3">
      <c r="A89" s="2" t="s">
        <v>16</v>
      </c>
      <c r="B89" s="2" t="s">
        <v>204</v>
      </c>
      <c r="C89" s="2" t="s">
        <v>213</v>
      </c>
      <c r="D89" s="3">
        <f>820000000/10</f>
        <v>82000000</v>
      </c>
      <c r="E89" s="3">
        <v>113000000</v>
      </c>
      <c r="F89" s="3">
        <v>50750000</v>
      </c>
      <c r="G89" s="3">
        <v>415000000000</v>
      </c>
      <c r="H89" s="1">
        <v>44315.55</v>
      </c>
      <c r="I89" s="4">
        <f>MAX(Table1[[#This Row],[Annual Budget, self-est.]],Table1[[#This Row],[EuroConsult est., military+civil (2021)]],Table1[[#This Row],[Space in Africa est. (2020)]])/Table1[[#This Row],[GDP]]</f>
        <v>2.7228915662650603E-4</v>
      </c>
      <c r="J89" s="3">
        <f>Table1[[#This Row],[GDP/capita]]*Table1[[#This Row],[Budget/GDP %]]</f>
        <v>12.06664373493976</v>
      </c>
      <c r="K89" s="6">
        <v>2021</v>
      </c>
      <c r="L89" s="6">
        <v>13</v>
      </c>
      <c r="M89">
        <v>0</v>
      </c>
      <c r="N89">
        <v>0</v>
      </c>
      <c r="P89" t="s">
        <v>93</v>
      </c>
    </row>
    <row r="90" spans="1:16" x14ac:dyDescent="0.3">
      <c r="A90" s="2" t="s">
        <v>136</v>
      </c>
      <c r="B90" s="2" t="s">
        <v>137</v>
      </c>
      <c r="C90" s="2" t="s">
        <v>71</v>
      </c>
      <c r="D90" s="7"/>
      <c r="E90" s="7">
        <v>1464000000</v>
      </c>
      <c r="F90" s="7">
        <v>91830000</v>
      </c>
      <c r="G90" s="1">
        <v>3131000000000</v>
      </c>
      <c r="H90" s="7">
        <v>46510.28</v>
      </c>
      <c r="I90" s="4">
        <f>MAX(Table1[[#This Row],[Annual Budget, self-est.]],Table1[[#This Row],[EuroConsult est., military+civil (2021)]],Table1[[#This Row],[Space in Africa est. (2020)]])/Table1[[#This Row],[GDP]]</f>
        <v>4.6758224209517726E-4</v>
      </c>
      <c r="J90" s="7">
        <f>Table1[[#This Row],[GDP/capita]]*Table1[[#This Row],[Budget/GDP %]]</f>
        <v>21.74738100287448</v>
      </c>
      <c r="L90">
        <v>490</v>
      </c>
      <c r="M90">
        <v>0</v>
      </c>
      <c r="N90">
        <v>1</v>
      </c>
    </row>
    <row r="91" spans="1:16" x14ac:dyDescent="0.3">
      <c r="A91" s="2" t="s">
        <v>77</v>
      </c>
      <c r="B91" s="2" t="s">
        <v>205</v>
      </c>
      <c r="C91" s="2" t="s">
        <v>220</v>
      </c>
      <c r="D91" s="3">
        <v>22600000000</v>
      </c>
      <c r="E91" s="3">
        <v>54589000000</v>
      </c>
      <c r="F91" s="3">
        <v>38289000000</v>
      </c>
      <c r="G91" s="1">
        <v>21000000000000</v>
      </c>
      <c r="H91" s="1">
        <v>70248.63</v>
      </c>
      <c r="I91" s="4">
        <f>MAX(Table1[[#This Row],[Annual Budget, self-est.]],Table1[[#This Row],[EuroConsult est., military+civil (2021)]],Table1[[#This Row],[Space in Africa est. (2020)]])/Table1[[#This Row],[GDP]]</f>
        <v>2.5994761904761907E-3</v>
      </c>
      <c r="J91" s="3">
        <f>Table1[[#This Row],[GDP/capita]]*Table1[[#This Row],[Budget/GDP %]]</f>
        <v>182.60964109857144</v>
      </c>
      <c r="K91">
        <v>2021</v>
      </c>
      <c r="L91">
        <v>3896</v>
      </c>
      <c r="M91">
        <v>0</v>
      </c>
      <c r="N91">
        <v>0</v>
      </c>
    </row>
    <row r="92" spans="1:16" x14ac:dyDescent="0.3">
      <c r="A92" s="2" t="s">
        <v>138</v>
      </c>
      <c r="B92" s="2" t="s">
        <v>139</v>
      </c>
      <c r="C92" s="2" t="s">
        <v>214</v>
      </c>
      <c r="D92" s="7"/>
      <c r="E92" s="7"/>
      <c r="F92" s="7"/>
      <c r="G92" s="1"/>
      <c r="H92" s="7"/>
      <c r="I92" s="4" t="e">
        <f>MAX(Table1[[#This Row],[Annual Budget, self-est.]],Table1[[#This Row],[EuroConsult est., military+civil (2021)]],Table1[[#This Row],[Space in Africa est. (2020)]])/Table1[[#This Row],[GDP]]</f>
        <v>#DIV/0!</v>
      </c>
      <c r="J92" s="7" t="e">
        <f>Table1[[#This Row],[GDP/capita]]*Table1[[#This Row],[Budget/GDP %]]</f>
        <v>#DIV/0!</v>
      </c>
      <c r="M92">
        <v>1</v>
      </c>
      <c r="N92">
        <v>0</v>
      </c>
    </row>
    <row r="93" spans="1:16" x14ac:dyDescent="0.3">
      <c r="A93" s="2" t="s">
        <v>140</v>
      </c>
      <c r="B93" s="2" t="s">
        <v>141</v>
      </c>
      <c r="C93" s="2" t="s">
        <v>215</v>
      </c>
      <c r="D93" s="3"/>
      <c r="E93" s="3">
        <v>28000000</v>
      </c>
      <c r="F93" s="3"/>
      <c r="G93" s="1">
        <v>482400000000</v>
      </c>
      <c r="H93" s="3">
        <v>15975.73</v>
      </c>
      <c r="I93" s="4">
        <f>MAX(Table1[[#This Row],[Annual Budget, self-est.]],Table1[[#This Row],[EuroConsult est., military+civil (2021)]],Table1[[#This Row],[Space in Africa est. (2020)]])/Table1[[#This Row],[GDP]]</f>
        <v>5.8043117744610279E-5</v>
      </c>
      <c r="J93" s="3">
        <f>Table1[[#This Row],[GDP/capita]]*Table1[[#This Row],[Budget/GDP %]]</f>
        <v>0.92728117744610272</v>
      </c>
      <c r="L93">
        <v>2</v>
      </c>
      <c r="M93">
        <v>0</v>
      </c>
      <c r="N93">
        <v>0</v>
      </c>
    </row>
    <row r="94" spans="1:16" x14ac:dyDescent="0.3">
      <c r="A94" s="2" t="s">
        <v>142</v>
      </c>
      <c r="B94" s="2" t="s">
        <v>143</v>
      </c>
      <c r="C94" s="2" t="s">
        <v>217</v>
      </c>
      <c r="D94" s="3"/>
      <c r="E94" s="3">
        <v>35000000</v>
      </c>
      <c r="F94" s="3">
        <v>2000000</v>
      </c>
      <c r="G94" s="1">
        <v>366100000000</v>
      </c>
      <c r="H94" s="3">
        <v>3756.49</v>
      </c>
      <c r="I94" s="4">
        <f>MAX(Table1[[#This Row],[Annual Budget, self-est.]],Table1[[#This Row],[EuroConsult est., military+civil (2021)]],Table1[[#This Row],[Space in Africa est. (2020)]])/Table1[[#This Row],[GDP]]</f>
        <v>9.5602294455066921E-5</v>
      </c>
      <c r="J94" s="3">
        <f>Table1[[#This Row],[GDP/capita]]*Table1[[#This Row],[Budget/GDP %]]</f>
        <v>0.3591290630975143</v>
      </c>
      <c r="L94">
        <v>5</v>
      </c>
      <c r="M94">
        <v>0</v>
      </c>
      <c r="N94">
        <v>0</v>
      </c>
    </row>
    <row r="95" spans="1:16" x14ac:dyDescent="0.3">
      <c r="A95" s="2" t="s">
        <v>14</v>
      </c>
      <c r="B95" s="2" t="s">
        <v>224</v>
      </c>
      <c r="C95" s="2" t="s">
        <v>216</v>
      </c>
      <c r="D95" s="3">
        <v>25760000</v>
      </c>
      <c r="E95" s="3"/>
      <c r="F95" s="3"/>
      <c r="G95" s="1">
        <v>28370000000</v>
      </c>
      <c r="H95" s="1">
        <v>1773.92</v>
      </c>
      <c r="I95" s="4">
        <f>MAX(Table1[[#This Row],[Annual Budget, self-est.]],Table1[[#This Row],[EuroConsult est., military+civil (2021)]],Table1[[#This Row],[Space in Africa est. (2020)]])/Table1[[#This Row],[GDP]]</f>
        <v>9.0800140994007751E-4</v>
      </c>
      <c r="J95" s="3">
        <f>Table1[[#This Row],[GDP/capita]]*Table1[[#This Row],[Budget/GDP %]]</f>
        <v>1.6107218611209024</v>
      </c>
      <c r="K95">
        <v>2021</v>
      </c>
      <c r="L95">
        <v>1</v>
      </c>
      <c r="M95">
        <v>0</v>
      </c>
      <c r="N95">
        <v>0</v>
      </c>
    </row>
    <row r="96" spans="1:16" x14ac:dyDescent="0.3">
      <c r="A96" s="2" t="s">
        <v>15</v>
      </c>
      <c r="B96" s="2" t="s">
        <v>225</v>
      </c>
      <c r="C96" s="2" t="s">
        <v>216</v>
      </c>
      <c r="D96" s="3">
        <v>7000000</v>
      </c>
      <c r="E96" s="3"/>
      <c r="F96" s="3">
        <v>690000</v>
      </c>
      <c r="G96" s="1">
        <v>21510000000</v>
      </c>
      <c r="H96" s="1">
        <v>1372.7</v>
      </c>
      <c r="I96" s="4">
        <f>MAX(Table1[[#This Row],[Annual Budget, self-est.]],Table1[[#This Row],[EuroConsult est., military+civil (2021)]],Table1[[#This Row],[Space in Africa est. (2020)]])/Table1[[#This Row],[GDP]]</f>
        <v>3.2543003254300326E-4</v>
      </c>
      <c r="J96" s="3">
        <f>Table1[[#This Row],[GDP/capita]]*Table1[[#This Row],[Budget/GDP %]]</f>
        <v>0.4467178056717806</v>
      </c>
      <c r="K96">
        <v>2020</v>
      </c>
      <c r="L96">
        <v>1</v>
      </c>
      <c r="M96">
        <v>0</v>
      </c>
      <c r="N96">
        <v>0</v>
      </c>
    </row>
    <row r="97" spans="2:14" x14ac:dyDescent="0.3">
      <c r="B97" s="2" t="s">
        <v>209</v>
      </c>
      <c r="C97" s="2" t="s">
        <v>213</v>
      </c>
      <c r="D97" s="3"/>
      <c r="E97" s="3"/>
      <c r="F97" s="3"/>
      <c r="G97" s="1"/>
      <c r="H97" s="1"/>
      <c r="I97" s="4" t="e">
        <f>MAX(Table1[[#This Row],[Annual Budget, self-est.]],Table1[[#This Row],[EuroConsult est., military+civil (2021)]],Table1[[#This Row],[Space in Africa est. (2020)]])/Table1[[#This Row],[GDP]]</f>
        <v>#DIV/0!</v>
      </c>
      <c r="J97" s="3" t="e">
        <f>Table1[[#This Row],[GDP/capita]]*Table1[[#This Row],[Budget/GDP %]]</f>
        <v>#DIV/0!</v>
      </c>
      <c r="L97">
        <v>1</v>
      </c>
      <c r="M97">
        <v>0</v>
      </c>
      <c r="N97">
        <v>0</v>
      </c>
    </row>
    <row r="98" spans="2:14" x14ac:dyDescent="0.3">
      <c r="B98" s="2" t="s">
        <v>210</v>
      </c>
      <c r="C98" s="2" t="s">
        <v>213</v>
      </c>
      <c r="D98" s="3"/>
      <c r="E98" s="3"/>
      <c r="F98" s="3"/>
      <c r="G98" s="1"/>
      <c r="H98" s="1"/>
      <c r="I98" s="4" t="e">
        <f>MAX(Table1[[#This Row],[Annual Budget, self-est.]],Table1[[#This Row],[EuroConsult est., military+civil (2021)]],Table1[[#This Row],[Space in Africa est. (2020)]])/Table1[[#This Row],[GDP]]</f>
        <v>#DIV/0!</v>
      </c>
      <c r="J98" s="3" t="e">
        <f>Table1[[#This Row],[GDP/capita]]*Table1[[#This Row],[Budget/GDP %]]</f>
        <v>#DIV/0!</v>
      </c>
      <c r="L98">
        <v>1</v>
      </c>
      <c r="M98">
        <v>0</v>
      </c>
      <c r="N98">
        <v>0</v>
      </c>
    </row>
    <row r="99" spans="2:14" x14ac:dyDescent="0.3">
      <c r="B99" s="2" t="s">
        <v>211</v>
      </c>
      <c r="C99" s="2" t="s">
        <v>217</v>
      </c>
      <c r="D99" s="3"/>
      <c r="E99" s="3"/>
      <c r="F99" s="3"/>
      <c r="G99" s="1"/>
      <c r="H99" s="1"/>
      <c r="I99" s="4" t="e">
        <f>MAX(Table1[[#This Row],[Annual Budget, self-est.]],Table1[[#This Row],[EuroConsult est., military+civil (2021)]],Table1[[#This Row],[Space in Africa est. (2020)]])/Table1[[#This Row],[GDP]]</f>
        <v>#DIV/0!</v>
      </c>
      <c r="J99" s="3" t="e">
        <f>Table1[[#This Row],[GDP/capita]]*Table1[[#This Row],[Budget/GDP %]]</f>
        <v>#DIV/0!</v>
      </c>
      <c r="L99">
        <v>1</v>
      </c>
      <c r="M99">
        <v>0</v>
      </c>
      <c r="N99">
        <v>0</v>
      </c>
    </row>
    <row r="100" spans="2:14" x14ac:dyDescent="0.3">
      <c r="B100" s="2" t="s">
        <v>212</v>
      </c>
      <c r="C100" s="2" t="s">
        <v>71</v>
      </c>
      <c r="D100" s="3"/>
      <c r="E100" s="3"/>
      <c r="F100" s="3"/>
      <c r="G100" s="1"/>
      <c r="H100" s="1"/>
      <c r="I100" s="4" t="e">
        <f>MAX(Table1[[#This Row],[Annual Budget, self-est.]],Table1[[#This Row],[EuroConsult est., military+civil (2021)]],Table1[[#This Row],[Space in Africa est. (2020)]])/Table1[[#This Row],[GDP]]</f>
        <v>#DIV/0!</v>
      </c>
      <c r="J100" s="3" t="e">
        <f>Table1[[#This Row],[GDP/capita]]*Table1[[#This Row],[Budget/GDP %]]</f>
        <v>#DIV/0!</v>
      </c>
      <c r="L100">
        <v>1</v>
      </c>
      <c r="M100">
        <v>1</v>
      </c>
      <c r="N100">
        <v>1</v>
      </c>
    </row>
    <row r="101" spans="2:14" x14ac:dyDescent="0.3">
      <c r="B101" s="2" t="s">
        <v>206</v>
      </c>
      <c r="C101" s="2" t="s">
        <v>213</v>
      </c>
      <c r="D101" s="7"/>
      <c r="E101" s="7"/>
      <c r="F101" s="7"/>
      <c r="G101" s="1"/>
      <c r="H101" s="1"/>
      <c r="I101" s="4" t="e">
        <f>MAX(Table1[[#This Row],[Annual Budget, self-est.]],Table1[[#This Row],[EuroConsult est., military+civil (2021)]],Table1[[#This Row],[Space in Africa est. (2020)]])/Table1[[#This Row],[GDP]]</f>
        <v>#DIV/0!</v>
      </c>
      <c r="J101" s="7" t="e">
        <f>Table1[[#This Row],[GDP/capita]]*Table1[[#This Row],[Budget/GDP %]]</f>
        <v>#DIV/0!</v>
      </c>
      <c r="L101">
        <v>1</v>
      </c>
      <c r="M101">
        <v>0</v>
      </c>
      <c r="N101">
        <v>0</v>
      </c>
    </row>
  </sheetData>
  <phoneticPr fontId="2" type="noConversion"/>
  <conditionalFormatting sqref="H102:H1048576 J1:J10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:G1048576 I1:I10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M1048576">
    <cfRule type="colorScale" priority="19">
      <colorScale>
        <cfvo type="min"/>
        <cfvo type="max"/>
        <color rgb="FFFCFCFF"/>
        <color rgb="FFF8696B"/>
      </colorScale>
    </cfRule>
  </conditionalFormatting>
  <conditionalFormatting sqref="M1:M101">
    <cfRule type="colorScale" priority="10">
      <colorScale>
        <cfvo type="min"/>
        <cfvo type="max"/>
        <color theme="0"/>
        <color rgb="FFF22A2A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D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1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1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1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1">
    <cfRule type="colorScale" priority="824">
      <colorScale>
        <cfvo type="min"/>
        <cfvo type="percentile" val="50"/>
        <cfvo type="max"/>
        <color theme="0" tint="-0.249977111117893"/>
        <color theme="0" tint="-0.14999847407452621"/>
        <color theme="0"/>
      </colorScale>
    </cfRule>
  </conditionalFormatting>
  <conditionalFormatting sqref="J102:J1048576 M1:M101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2:K1048576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M1048576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2:K1048576 M102:M1048576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1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">
      <colorScale>
        <cfvo type="min"/>
        <cfvo type="max"/>
        <color theme="0"/>
        <color rgb="FF4451FE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573EE-8BE4-48D6-A67D-BE7BBE6FA5E9}">
  <dimension ref="A1:A2"/>
  <sheetViews>
    <sheetView workbookViewId="0">
      <selection sqref="A1:A2"/>
    </sheetView>
  </sheetViews>
  <sheetFormatPr defaultRowHeight="14.4" x14ac:dyDescent="0.3"/>
  <sheetData>
    <row r="1" spans="1:1" x14ac:dyDescent="0.3">
      <c r="A1" t="s">
        <v>63</v>
      </c>
    </row>
    <row r="2" spans="1:1" x14ac:dyDescent="0.3">
      <c r="A2" s="5" t="s">
        <v>62</v>
      </c>
    </row>
  </sheetData>
  <hyperlinks>
    <hyperlink ref="A2" r:id="rId1" xr:uid="{5EA91D03-97EA-4C9C-A724-733E223525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agency_budgets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Crockett</dc:creator>
  <cp:lastModifiedBy>Taylor Crockett</cp:lastModifiedBy>
  <dcterms:created xsi:type="dcterms:W3CDTF">2023-02-13T07:02:10Z</dcterms:created>
  <dcterms:modified xsi:type="dcterms:W3CDTF">2023-03-12T06:05:33Z</dcterms:modified>
</cp:coreProperties>
</file>